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35" windowWidth="15915" windowHeight="6180" activeTab="4"/>
  </bookViews>
  <sheets>
    <sheet name="Приложение 1" sheetId="34" r:id="rId1"/>
    <sheet name="Приложение 4" sheetId="30" r:id="rId2"/>
    <sheet name="Приложение 5" sheetId="35" r:id="rId3"/>
    <sheet name="Приложение 6" sheetId="4" r:id="rId4"/>
    <sheet name="Приложение 7" sheetId="33" r:id="rId5"/>
    <sheet name="Приложение 9" sheetId="32" r:id="rId6"/>
    <sheet name="Лист1" sheetId="36" r:id="rId7"/>
  </sheets>
  <definedNames>
    <definedName name="_xlnm._FilterDatabase" localSheetId="2" hidden="1">'Приложение 5'!$A$15:$G$480</definedName>
    <definedName name="_xlnm._FilterDatabase" localSheetId="3" hidden="1">'Приложение 6'!$A$16:$N$517</definedName>
    <definedName name="_xlnm._FilterDatabase" localSheetId="4" hidden="1">'Приложение 7'!$A$16:$I$233</definedName>
    <definedName name="_xlnm.Print_Titles" localSheetId="3">'Приложение 6'!$15:$16</definedName>
    <definedName name="_xlnm.Print_Area" localSheetId="1">'Приложение 4'!$A$1:$F$125</definedName>
    <definedName name="_xlnm.Print_Area" localSheetId="2">'Приложение 5'!$A$1:$G$481</definedName>
    <definedName name="_xlnm.Print_Area" localSheetId="3">'Приложение 6'!$A$1:$G$510</definedName>
    <definedName name="_xlnm.Print_Area" localSheetId="4">'Приложение 7'!$A$1:$I$234</definedName>
  </definedNames>
  <calcPr calcId="125725"/>
</workbook>
</file>

<file path=xl/calcChain.xml><?xml version="1.0" encoding="utf-8"?>
<calcChain xmlns="http://schemas.openxmlformats.org/spreadsheetml/2006/main">
  <c r="G249" i="35"/>
  <c r="G266"/>
  <c r="G265"/>
  <c r="G244"/>
  <c r="G169" i="4"/>
  <c r="G173"/>
  <c r="G121" i="35"/>
  <c r="G118"/>
  <c r="G117" s="1"/>
  <c r="G116" s="1"/>
  <c r="G115" s="1"/>
  <c r="G203" i="33" l="1"/>
  <c r="I203"/>
  <c r="H203"/>
  <c r="F217"/>
  <c r="F216"/>
  <c r="F213"/>
  <c r="F212"/>
  <c r="F211"/>
  <c r="F205"/>
  <c r="H162"/>
  <c r="F177"/>
  <c r="I158"/>
  <c r="H140"/>
  <c r="I140"/>
  <c r="F140"/>
  <c r="I150"/>
  <c r="H150"/>
  <c r="H149" s="1"/>
  <c r="G150"/>
  <c r="I149"/>
  <c r="G149"/>
  <c r="F144"/>
  <c r="F143"/>
  <c r="I142"/>
  <c r="I141" s="1"/>
  <c r="H142"/>
  <c r="H141" s="1"/>
  <c r="G142"/>
  <c r="G141" s="1"/>
  <c r="I107"/>
  <c r="H107"/>
  <c r="G107"/>
  <c r="F139"/>
  <c r="F138" s="1"/>
  <c r="F135"/>
  <c r="G138"/>
  <c r="H138"/>
  <c r="I138"/>
  <c r="F137"/>
  <c r="F136"/>
  <c r="F132"/>
  <c r="I135"/>
  <c r="H135"/>
  <c r="G135"/>
  <c r="G83"/>
  <c r="H83"/>
  <c r="I83"/>
  <c r="F94"/>
  <c r="F96"/>
  <c r="F91"/>
  <c r="F90"/>
  <c r="F89"/>
  <c r="G93"/>
  <c r="H93"/>
  <c r="G95"/>
  <c r="H95"/>
  <c r="I95"/>
  <c r="F95" s="1"/>
  <c r="I93"/>
  <c r="F93" s="1"/>
  <c r="I90"/>
  <c r="I87"/>
  <c r="F87"/>
  <c r="I24"/>
  <c r="F24"/>
  <c r="H24"/>
  <c r="F61"/>
  <c r="F62"/>
  <c r="H60"/>
  <c r="G60"/>
  <c r="F107" l="1"/>
  <c r="F150"/>
  <c r="F149"/>
  <c r="F142"/>
  <c r="F141"/>
  <c r="I92"/>
  <c r="F92" s="1"/>
  <c r="G439" i="35"/>
  <c r="G437"/>
  <c r="G412"/>
  <c r="G411" s="1"/>
  <c r="G410" s="1"/>
  <c r="G337"/>
  <c r="G335"/>
  <c r="G306"/>
  <c r="G232"/>
  <c r="G231" s="1"/>
  <c r="G230" s="1"/>
  <c r="G242"/>
  <c r="G241" s="1"/>
  <c r="G239"/>
  <c r="G238" s="1"/>
  <c r="G226"/>
  <c r="G224"/>
  <c r="G205"/>
  <c r="G203"/>
  <c r="G195"/>
  <c r="G193"/>
  <c r="G436" l="1"/>
  <c r="G435" s="1"/>
  <c r="G202"/>
  <c r="G201" s="1"/>
  <c r="G223"/>
  <c r="G334"/>
  <c r="G192"/>
  <c r="G191" s="1"/>
  <c r="G355" i="4"/>
  <c r="G190"/>
  <c r="G189" s="1"/>
  <c r="G357"/>
  <c r="G354" l="1"/>
  <c r="C92" i="30"/>
  <c r="G207" i="4" l="1"/>
  <c r="C64" i="30" l="1"/>
  <c r="E104" l="1"/>
  <c r="D104"/>
  <c r="C104"/>
  <c r="E86" l="1"/>
  <c r="D86"/>
  <c r="C86"/>
  <c r="G258" i="4" l="1"/>
  <c r="G257"/>
  <c r="G256" s="1"/>
  <c r="G260"/>
  <c r="G166"/>
  <c r="G165" s="1"/>
  <c r="G163"/>
  <c r="G162" s="1"/>
  <c r="G161" l="1"/>
  <c r="G149"/>
  <c r="G147"/>
  <c r="G146" l="1"/>
  <c r="G74"/>
  <c r="G22"/>
  <c r="F198" i="33" l="1"/>
  <c r="G455" i="35" l="1"/>
  <c r="F209" i="33" l="1"/>
  <c r="F207"/>
  <c r="F210"/>
  <c r="F208"/>
  <c r="F206"/>
  <c r="F189"/>
  <c r="F188"/>
  <c r="F176"/>
  <c r="F167"/>
  <c r="G153"/>
  <c r="H153"/>
  <c r="I153"/>
  <c r="F154"/>
  <c r="G146"/>
  <c r="H146"/>
  <c r="I146"/>
  <c r="F148"/>
  <c r="F134"/>
  <c r="F133"/>
  <c r="I132"/>
  <c r="H132"/>
  <c r="G132"/>
  <c r="F127"/>
  <c r="I126"/>
  <c r="F126" s="1"/>
  <c r="F125"/>
  <c r="I124"/>
  <c r="H124"/>
  <c r="G124"/>
  <c r="G56"/>
  <c r="H56"/>
  <c r="I56"/>
  <c r="F58"/>
  <c r="F57"/>
  <c r="F59"/>
  <c r="F124" l="1"/>
  <c r="F56"/>
  <c r="G30" l="1"/>
  <c r="H30"/>
  <c r="I30"/>
  <c r="F31"/>
  <c r="G78" i="35" l="1"/>
  <c r="G77" s="1"/>
  <c r="G76" s="1"/>
  <c r="G90"/>
  <c r="G89" s="1"/>
  <c r="G87"/>
  <c r="G84"/>
  <c r="G30"/>
  <c r="G29" s="1"/>
  <c r="G27" s="1"/>
  <c r="G479"/>
  <c r="G478" s="1"/>
  <c r="G477" s="1"/>
  <c r="G475"/>
  <c r="G474" s="1"/>
  <c r="G473" s="1"/>
  <c r="G472" s="1"/>
  <c r="G469"/>
  <c r="G468" s="1"/>
  <c r="G466"/>
  <c r="G465" s="1"/>
  <c r="G464" s="1"/>
  <c r="G457"/>
  <c r="G453"/>
  <c r="G450"/>
  <c r="G447"/>
  <c r="G444"/>
  <c r="G429"/>
  <c r="G428" s="1"/>
  <c r="G427" s="1"/>
  <c r="G426" s="1"/>
  <c r="G408"/>
  <c r="G406"/>
  <c r="G404"/>
  <c r="G401"/>
  <c r="G399"/>
  <c r="G396"/>
  <c r="G394"/>
  <c r="G391"/>
  <c r="G390" s="1"/>
  <c r="G388"/>
  <c r="G387" s="1"/>
  <c r="G385"/>
  <c r="G384" s="1"/>
  <c r="G378"/>
  <c r="G376"/>
  <c r="G373"/>
  <c r="G372" s="1"/>
  <c r="G370"/>
  <c r="G369" s="1"/>
  <c r="G367"/>
  <c r="G366" s="1"/>
  <c r="G364"/>
  <c r="G363" s="1"/>
  <c r="G358"/>
  <c r="G356"/>
  <c r="G350"/>
  <c r="G349" s="1"/>
  <c r="G344"/>
  <c r="G343" s="1"/>
  <c r="G342" s="1"/>
  <c r="G340"/>
  <c r="G339" s="1"/>
  <c r="G332"/>
  <c r="G331" s="1"/>
  <c r="G329"/>
  <c r="G328" s="1"/>
  <c r="G326"/>
  <c r="G325" s="1"/>
  <c r="G320"/>
  <c r="G319" s="1"/>
  <c r="G318" s="1"/>
  <c r="G316"/>
  <c r="G314"/>
  <c r="G311"/>
  <c r="G309"/>
  <c r="G305"/>
  <c r="G303"/>
  <c r="G302" s="1"/>
  <c r="G300"/>
  <c r="G298"/>
  <c r="G292"/>
  <c r="G291" s="1"/>
  <c r="G290" s="1"/>
  <c r="G288"/>
  <c r="G287" s="1"/>
  <c r="G285"/>
  <c r="G284" s="1"/>
  <c r="G282"/>
  <c r="G281" s="1"/>
  <c r="G279"/>
  <c r="G278" s="1"/>
  <c r="G56"/>
  <c r="G55" s="1"/>
  <c r="G54" s="1"/>
  <c r="G418"/>
  <c r="G416" s="1"/>
  <c r="G415" s="1"/>
  <c r="G189"/>
  <c r="G187"/>
  <c r="G183"/>
  <c r="G181"/>
  <c r="G171"/>
  <c r="G169" s="1"/>
  <c r="G168" s="1"/>
  <c r="G170"/>
  <c r="G99"/>
  <c r="G98" s="1"/>
  <c r="G97" s="1"/>
  <c r="G95"/>
  <c r="G94" s="1"/>
  <c r="G93" s="1"/>
  <c r="G74"/>
  <c r="G71"/>
  <c r="G67"/>
  <c r="G433"/>
  <c r="G432" s="1"/>
  <c r="G431" s="1"/>
  <c r="G423"/>
  <c r="G422" s="1"/>
  <c r="G421" s="1"/>
  <c r="G420" s="1"/>
  <c r="G272"/>
  <c r="G271" s="1"/>
  <c r="G270" s="1"/>
  <c r="G269" s="1"/>
  <c r="G268" s="1"/>
  <c r="G263"/>
  <c r="G262" s="1"/>
  <c r="G260"/>
  <c r="G259" s="1"/>
  <c r="G257"/>
  <c r="G256" s="1"/>
  <c r="G254"/>
  <c r="G253" s="1"/>
  <c r="G251"/>
  <c r="G250" s="1"/>
  <c r="G246"/>
  <c r="G236"/>
  <c r="G235" s="1"/>
  <c r="G234" s="1"/>
  <c r="G229" s="1"/>
  <c r="G221"/>
  <c r="G219"/>
  <c r="G216"/>
  <c r="G214"/>
  <c r="G213" s="1"/>
  <c r="G211"/>
  <c r="G210" s="1"/>
  <c r="G199"/>
  <c r="G176"/>
  <c r="G175"/>
  <c r="G174" s="1"/>
  <c r="G173" s="1"/>
  <c r="G165"/>
  <c r="G164" s="1"/>
  <c r="G162"/>
  <c r="G161" s="1"/>
  <c r="G158"/>
  <c r="G156" s="1"/>
  <c r="G155" s="1"/>
  <c r="G157"/>
  <c r="G152"/>
  <c r="G150" s="1"/>
  <c r="G149" s="1"/>
  <c r="G148" s="1"/>
  <c r="G151"/>
  <c r="G146"/>
  <c r="G145" s="1"/>
  <c r="G144" s="1"/>
  <c r="G143" s="1"/>
  <c r="G140"/>
  <c r="G139" s="1"/>
  <c r="G138" s="1"/>
  <c r="G135"/>
  <c r="G134" s="1"/>
  <c r="G133" s="1"/>
  <c r="G131"/>
  <c r="G129"/>
  <c r="G127"/>
  <c r="G110"/>
  <c r="G108"/>
  <c r="G104"/>
  <c r="G103" s="1"/>
  <c r="G102" s="1"/>
  <c r="G62"/>
  <c r="G61" s="1"/>
  <c r="G60" s="1"/>
  <c r="G59" s="1"/>
  <c r="G51"/>
  <c r="G49"/>
  <c r="G47"/>
  <c r="G45"/>
  <c r="G43"/>
  <c r="G40"/>
  <c r="G35"/>
  <c r="G25"/>
  <c r="G22"/>
  <c r="F233" i="33"/>
  <c r="F232"/>
  <c r="I231"/>
  <c r="I230" s="1"/>
  <c r="H231"/>
  <c r="H230" s="1"/>
  <c r="F229"/>
  <c r="I228"/>
  <c r="H228"/>
  <c r="F227"/>
  <c r="F226"/>
  <c r="F225"/>
  <c r="I224"/>
  <c r="H224"/>
  <c r="F222"/>
  <c r="I221"/>
  <c r="I220" s="1"/>
  <c r="H221"/>
  <c r="G221"/>
  <c r="G220" s="1"/>
  <c r="F219"/>
  <c r="I218"/>
  <c r="H218"/>
  <c r="G218"/>
  <c r="F215"/>
  <c r="F214"/>
  <c r="F204"/>
  <c r="F201"/>
  <c r="F200"/>
  <c r="F199"/>
  <c r="F197"/>
  <c r="I196"/>
  <c r="H196"/>
  <c r="G196"/>
  <c r="F195"/>
  <c r="F194"/>
  <c r="F193"/>
  <c r="F192"/>
  <c r="F191"/>
  <c r="F190"/>
  <c r="F187"/>
  <c r="F186"/>
  <c r="F185"/>
  <c r="F184"/>
  <c r="F183"/>
  <c r="F182"/>
  <c r="F181"/>
  <c r="I180"/>
  <c r="H180"/>
  <c r="G180"/>
  <c r="G179" s="1"/>
  <c r="F178"/>
  <c r="F175"/>
  <c r="F174"/>
  <c r="F173"/>
  <c r="F172"/>
  <c r="F171"/>
  <c r="F170"/>
  <c r="F169"/>
  <c r="F168"/>
  <c r="F166"/>
  <c r="F165"/>
  <c r="F164"/>
  <c r="F163"/>
  <c r="I162"/>
  <c r="G162"/>
  <c r="F161"/>
  <c r="F159"/>
  <c r="H158"/>
  <c r="G158"/>
  <c r="F155"/>
  <c r="F147"/>
  <c r="I145"/>
  <c r="H145"/>
  <c r="G145"/>
  <c r="G140" s="1"/>
  <c r="F131"/>
  <c r="I130"/>
  <c r="H130"/>
  <c r="G130"/>
  <c r="F129"/>
  <c r="I128"/>
  <c r="H128"/>
  <c r="G128"/>
  <c r="F123"/>
  <c r="I122"/>
  <c r="H122"/>
  <c r="F121"/>
  <c r="I120"/>
  <c r="H120"/>
  <c r="F119"/>
  <c r="I118"/>
  <c r="H118"/>
  <c r="F117"/>
  <c r="I116"/>
  <c r="H116"/>
  <c r="F115"/>
  <c r="I114"/>
  <c r="H114"/>
  <c r="F113"/>
  <c r="I112"/>
  <c r="H112"/>
  <c r="F111"/>
  <c r="I110"/>
  <c r="H110"/>
  <c r="F109"/>
  <c r="I108"/>
  <c r="H108"/>
  <c r="F106"/>
  <c r="I105"/>
  <c r="I104" s="1"/>
  <c r="H105"/>
  <c r="H104" s="1"/>
  <c r="G104"/>
  <c r="F103"/>
  <c r="I102"/>
  <c r="I101" s="1"/>
  <c r="H102"/>
  <c r="F100"/>
  <c r="I99"/>
  <c r="I98" s="1"/>
  <c r="H99"/>
  <c r="H98" s="1"/>
  <c r="H90"/>
  <c r="I88"/>
  <c r="H88"/>
  <c r="F86"/>
  <c r="I85"/>
  <c r="I84" s="1"/>
  <c r="H85"/>
  <c r="H84" s="1"/>
  <c r="G84"/>
  <c r="F82"/>
  <c r="I81"/>
  <c r="H81"/>
  <c r="F80"/>
  <c r="I79"/>
  <c r="H79"/>
  <c r="F78"/>
  <c r="I77"/>
  <c r="H77"/>
  <c r="G76"/>
  <c r="G75" s="1"/>
  <c r="F74"/>
  <c r="I73"/>
  <c r="I72" s="1"/>
  <c r="I71" s="1"/>
  <c r="H73"/>
  <c r="F70"/>
  <c r="F69"/>
  <c r="F68"/>
  <c r="F67"/>
  <c r="F66"/>
  <c r="F65"/>
  <c r="F64"/>
  <c r="I63"/>
  <c r="I60" s="1"/>
  <c r="F60" s="1"/>
  <c r="H63"/>
  <c r="F55"/>
  <c r="F54"/>
  <c r="F53"/>
  <c r="F52"/>
  <c r="I51"/>
  <c r="H51"/>
  <c r="G51"/>
  <c r="F50"/>
  <c r="I48"/>
  <c r="H48"/>
  <c r="G48"/>
  <c r="G24" s="1"/>
  <c r="F47"/>
  <c r="I46"/>
  <c r="H46"/>
  <c r="F45"/>
  <c r="I44"/>
  <c r="H44"/>
  <c r="F43"/>
  <c r="I42"/>
  <c r="H42"/>
  <c r="F41"/>
  <c r="I40"/>
  <c r="H40"/>
  <c r="F39"/>
  <c r="I38"/>
  <c r="H38"/>
  <c r="F37"/>
  <c r="I36"/>
  <c r="H36"/>
  <c r="F35"/>
  <c r="F34"/>
  <c r="I33"/>
  <c r="H33"/>
  <c r="F32"/>
  <c r="F29"/>
  <c r="F28"/>
  <c r="F27"/>
  <c r="F26"/>
  <c r="I25"/>
  <c r="H25"/>
  <c r="F22"/>
  <c r="I21"/>
  <c r="H21"/>
  <c r="C37" i="32"/>
  <c r="C36" s="1"/>
  <c r="C35" s="1"/>
  <c r="C24"/>
  <c r="C22"/>
  <c r="C21"/>
  <c r="G324" i="35" l="1"/>
  <c r="G323" s="1"/>
  <c r="G322" s="1"/>
  <c r="G425"/>
  <c r="G245"/>
  <c r="G228" s="1"/>
  <c r="G198"/>
  <c r="G197" s="1"/>
  <c r="G452"/>
  <c r="I179" i="33"/>
  <c r="I23"/>
  <c r="G393" i="35"/>
  <c r="C20" i="32"/>
  <c r="F38" i="33"/>
  <c r="F46"/>
  <c r="F228"/>
  <c r="G157"/>
  <c r="I76"/>
  <c r="I75" s="1"/>
  <c r="H87"/>
  <c r="F221"/>
  <c r="F102"/>
  <c r="F116"/>
  <c r="F128"/>
  <c r="F130"/>
  <c r="H157"/>
  <c r="F36"/>
  <c r="G202"/>
  <c r="F218"/>
  <c r="F21"/>
  <c r="F40"/>
  <c r="H202"/>
  <c r="F44"/>
  <c r="F48"/>
  <c r="G126" i="35"/>
  <c r="G125" s="1"/>
  <c r="G124" s="1"/>
  <c r="G21"/>
  <c r="G20" s="1"/>
  <c r="G19" s="1"/>
  <c r="G66"/>
  <c r="G65" s="1"/>
  <c r="G64" s="1"/>
  <c r="G313"/>
  <c r="G375"/>
  <c r="G362" s="1"/>
  <c r="G361" s="1"/>
  <c r="G360" s="1"/>
  <c r="G83"/>
  <c r="G82" s="1"/>
  <c r="G81" s="1"/>
  <c r="G355"/>
  <c r="G348" s="1"/>
  <c r="G347" s="1"/>
  <c r="G346" s="1"/>
  <c r="G28"/>
  <c r="G463"/>
  <c r="G462" s="1"/>
  <c r="G34"/>
  <c r="G33" s="1"/>
  <c r="G32" s="1"/>
  <c r="G297"/>
  <c r="G308"/>
  <c r="G398"/>
  <c r="G383" s="1"/>
  <c r="G443"/>
  <c r="G218"/>
  <c r="G209" s="1"/>
  <c r="G180"/>
  <c r="G179" s="1"/>
  <c r="G403"/>
  <c r="G471"/>
  <c r="G277"/>
  <c r="G276" s="1"/>
  <c r="G275" s="1"/>
  <c r="G107"/>
  <c r="G106" s="1"/>
  <c r="G101" s="1"/>
  <c r="G186"/>
  <c r="G185" s="1"/>
  <c r="G160"/>
  <c r="G154" s="1"/>
  <c r="G417"/>
  <c r="G92"/>
  <c r="G248"/>
  <c r="F42" i="33"/>
  <c r="F162"/>
  <c r="F73"/>
  <c r="F84"/>
  <c r="H101"/>
  <c r="F101" s="1"/>
  <c r="F110"/>
  <c r="F118"/>
  <c r="F63"/>
  <c r="F112"/>
  <c r="F120"/>
  <c r="F25"/>
  <c r="F79"/>
  <c r="F105"/>
  <c r="F114"/>
  <c r="F122"/>
  <c r="F104"/>
  <c r="F146"/>
  <c r="F33"/>
  <c r="F224"/>
  <c r="F85"/>
  <c r="F98"/>
  <c r="H72"/>
  <c r="H23"/>
  <c r="F51"/>
  <c r="F77"/>
  <c r="F99"/>
  <c r="I157"/>
  <c r="F180"/>
  <c r="H220"/>
  <c r="F220" s="1"/>
  <c r="I223"/>
  <c r="I97"/>
  <c r="F81"/>
  <c r="F153"/>
  <c r="F203"/>
  <c r="H223"/>
  <c r="H76"/>
  <c r="H75" s="1"/>
  <c r="F108"/>
  <c r="F145"/>
  <c r="F158"/>
  <c r="F196"/>
  <c r="I202"/>
  <c r="F230"/>
  <c r="F30"/>
  <c r="F88"/>
  <c r="H179"/>
  <c r="F231"/>
  <c r="E120" i="30"/>
  <c r="D120"/>
  <c r="C120"/>
  <c r="F71"/>
  <c r="E70"/>
  <c r="E69" s="1"/>
  <c r="D70"/>
  <c r="D69" s="1"/>
  <c r="C70"/>
  <c r="C69" s="1"/>
  <c r="C89"/>
  <c r="E89"/>
  <c r="D89"/>
  <c r="G442" i="35" l="1"/>
  <c r="G441" s="1"/>
  <c r="G208"/>
  <c r="G207" s="1"/>
  <c r="G178"/>
  <c r="G167" s="1"/>
  <c r="G296"/>
  <c r="G295" s="1"/>
  <c r="G294" s="1"/>
  <c r="G274" s="1"/>
  <c r="F75" i="33"/>
  <c r="H97"/>
  <c r="F97" s="1"/>
  <c r="F202"/>
  <c r="G156"/>
  <c r="F157"/>
  <c r="F83"/>
  <c r="F223"/>
  <c r="G114" i="35"/>
  <c r="G18"/>
  <c r="G382"/>
  <c r="G381" s="1"/>
  <c r="G461"/>
  <c r="F69" i="30"/>
  <c r="I18" i="33"/>
  <c r="F72"/>
  <c r="H71"/>
  <c r="F71" s="1"/>
  <c r="H156"/>
  <c r="I156"/>
  <c r="F179"/>
  <c r="I20"/>
  <c r="F76"/>
  <c r="G23"/>
  <c r="F156" l="1"/>
  <c r="I19"/>
  <c r="G142" i="35"/>
  <c r="G414"/>
  <c r="H18" i="33"/>
  <c r="F18" s="1"/>
  <c r="H20"/>
  <c r="H19" s="1"/>
  <c r="F23"/>
  <c r="G18"/>
  <c r="G20"/>
  <c r="C111" i="30"/>
  <c r="C110" s="1"/>
  <c r="C108"/>
  <c r="C106"/>
  <c r="C102"/>
  <c r="C91"/>
  <c r="C84"/>
  <c r="C83" s="1"/>
  <c r="C79"/>
  <c r="C76"/>
  <c r="C73"/>
  <c r="C63"/>
  <c r="C61"/>
  <c r="C60" s="1"/>
  <c r="C58"/>
  <c r="C57" s="1"/>
  <c r="C53"/>
  <c r="C52" s="1"/>
  <c r="C50"/>
  <c r="C48"/>
  <c r="C45"/>
  <c r="C42"/>
  <c r="C40"/>
  <c r="C38"/>
  <c r="C35"/>
  <c r="C33"/>
  <c r="C26"/>
  <c r="C25" s="1"/>
  <c r="C20"/>
  <c r="C19" s="1"/>
  <c r="G493" i="4"/>
  <c r="G499"/>
  <c r="G498" s="1"/>
  <c r="G139"/>
  <c r="G380" i="35" l="1"/>
  <c r="G17" s="1"/>
  <c r="C47" i="30"/>
  <c r="C88"/>
  <c r="C101"/>
  <c r="C32"/>
  <c r="C31" s="1"/>
  <c r="C56"/>
  <c r="F20" i="33"/>
  <c r="G19"/>
  <c r="F19" s="1"/>
  <c r="C72" i="30"/>
  <c r="C44"/>
  <c r="G99" i="4"/>
  <c r="G98" s="1"/>
  <c r="G97" s="1"/>
  <c r="G96" s="1"/>
  <c r="C18" i="30" l="1"/>
  <c r="C82"/>
  <c r="C81" s="1"/>
  <c r="C55"/>
  <c r="G88" i="4"/>
  <c r="G52"/>
  <c r="G51" s="1"/>
  <c r="G50" s="1"/>
  <c r="G49" s="1"/>
  <c r="G42"/>
  <c r="C17" i="30" l="1"/>
  <c r="C122" s="1"/>
  <c r="C30" i="32" s="1"/>
  <c r="G25" i="4"/>
  <c r="C29" i="32" l="1"/>
  <c r="C28" s="1"/>
  <c r="C27" s="1"/>
  <c r="C124" i="30"/>
  <c r="G21" i="4"/>
  <c r="G496" l="1"/>
  <c r="G486"/>
  <c r="G485" s="1"/>
  <c r="G483" s="1"/>
  <c r="G481" l="1"/>
  <c r="G482"/>
  <c r="G484"/>
  <c r="G416" l="1"/>
  <c r="G455" l="1"/>
  <c r="G144"/>
  <c r="G142"/>
  <c r="G128"/>
  <c r="G141" l="1"/>
  <c r="G61"/>
  <c r="G479" l="1"/>
  <c r="G447"/>
  <c r="G421"/>
  <c r="G419"/>
  <c r="G398"/>
  <c r="G396"/>
  <c r="G370"/>
  <c r="G364"/>
  <c r="G395" l="1"/>
  <c r="G418"/>
  <c r="G340"/>
  <c r="G339" s="1"/>
  <c r="G312"/>
  <c r="G217"/>
  <c r="G215"/>
  <c r="G209"/>
  <c r="G206" s="1"/>
  <c r="G187"/>
  <c r="G186" s="1"/>
  <c r="G170"/>
  <c r="G214" l="1"/>
  <c r="G134"/>
  <c r="G133" s="1"/>
  <c r="G478" l="1"/>
  <c r="G305"/>
  <c r="G118"/>
  <c r="G117" s="1"/>
  <c r="G84"/>
  <c r="G360"/>
  <c r="G352"/>
  <c r="G351" s="1"/>
  <c r="G349"/>
  <c r="G346"/>
  <c r="G71"/>
  <c r="G80"/>
  <c r="G82"/>
  <c r="G272"/>
  <c r="G270"/>
  <c r="G331"/>
  <c r="G329"/>
  <c r="G432"/>
  <c r="G278"/>
  <c r="G276"/>
  <c r="G254"/>
  <c r="G252"/>
  <c r="G137"/>
  <c r="G136" s="1"/>
  <c r="G132" s="1"/>
  <c r="G131" s="1"/>
  <c r="G266"/>
  <c r="G369"/>
  <c r="G453"/>
  <c r="G411"/>
  <c r="G393"/>
  <c r="G326"/>
  <c r="G228"/>
  <c r="G202"/>
  <c r="G63"/>
  <c r="G60" s="1"/>
  <c r="G35"/>
  <c r="G46"/>
  <c r="G44"/>
  <c r="G506"/>
  <c r="G505" s="1"/>
  <c r="G466"/>
  <c r="G465" s="1"/>
  <c r="G464" s="1"/>
  <c r="G450"/>
  <c r="G444"/>
  <c r="G414"/>
  <c r="G376"/>
  <c r="G378"/>
  <c r="G323"/>
  <c r="G308"/>
  <c r="G302"/>
  <c r="G291"/>
  <c r="G264"/>
  <c r="G284"/>
  <c r="G283" s="1"/>
  <c r="G246"/>
  <c r="G247"/>
  <c r="G245" s="1"/>
  <c r="G244" s="1"/>
  <c r="G240"/>
  <c r="G236"/>
  <c r="G231"/>
  <c r="G224"/>
  <c r="G196"/>
  <c r="G195" s="1"/>
  <c r="G159"/>
  <c r="G158" s="1"/>
  <c r="G123"/>
  <c r="G122" s="1"/>
  <c r="G115"/>
  <c r="G114" s="1"/>
  <c r="G110"/>
  <c r="G104"/>
  <c r="G57"/>
  <c r="G40"/>
  <c r="G38"/>
  <c r="G30"/>
  <c r="G475"/>
  <c r="G474" s="1"/>
  <c r="G473" s="1"/>
  <c r="G181"/>
  <c r="G180" s="1"/>
  <c r="G178"/>
  <c r="G177" s="1"/>
  <c r="G155"/>
  <c r="G154" s="1"/>
  <c r="G153" s="1"/>
  <c r="G124"/>
  <c r="G87"/>
  <c r="G184"/>
  <c r="G183" s="1"/>
  <c r="G175"/>
  <c r="G174" s="1"/>
  <c r="G424"/>
  <c r="G334"/>
  <c r="G405"/>
  <c r="G404" s="1"/>
  <c r="G469"/>
  <c r="G468" s="1"/>
  <c r="G457"/>
  <c r="G439"/>
  <c r="G438" s="1"/>
  <c r="G428"/>
  <c r="G426"/>
  <c r="G408"/>
  <c r="G407" s="1"/>
  <c r="G390"/>
  <c r="G389" s="1"/>
  <c r="G387"/>
  <c r="G386" s="1"/>
  <c r="G384"/>
  <c r="G383" s="1"/>
  <c r="G336"/>
  <c r="G320"/>
  <c r="G318"/>
  <c r="G299"/>
  <c r="G111"/>
  <c r="G109" s="1"/>
  <c r="G105"/>
  <c r="G103" s="1"/>
  <c r="G93"/>
  <c r="G92" s="1"/>
  <c r="G452" l="1"/>
  <c r="G79"/>
  <c r="G29"/>
  <c r="G492"/>
  <c r="G491" s="1"/>
  <c r="G328"/>
  <c r="G194"/>
  <c r="G193" s="1"/>
  <c r="G345"/>
  <c r="G157"/>
  <c r="G152" s="1"/>
  <c r="G413"/>
  <c r="G325"/>
  <c r="G304" s="1"/>
  <c r="G70"/>
  <c r="G121"/>
  <c r="G56"/>
  <c r="G472"/>
  <c r="G410"/>
  <c r="G392" s="1"/>
  <c r="G382" s="1"/>
  <c r="G251"/>
  <c r="G250" s="1"/>
  <c r="G431"/>
  <c r="G348"/>
  <c r="G322" s="1"/>
  <c r="G301" s="1"/>
  <c r="G263"/>
  <c r="G262" s="1"/>
  <c r="G269"/>
  <c r="G268" s="1"/>
  <c r="G504"/>
  <c r="G423"/>
  <c r="G359" s="1"/>
  <c r="G333" s="1"/>
  <c r="G307" s="1"/>
  <c r="G375"/>
  <c r="G443"/>
  <c r="G290" s="1"/>
  <c r="G172"/>
  <c r="G317"/>
  <c r="G298" s="1"/>
  <c r="G213" s="1"/>
  <c r="G463"/>
  <c r="G344" l="1"/>
  <c r="G249"/>
  <c r="G235"/>
  <c r="G437"/>
  <c r="G168"/>
  <c r="G363"/>
  <c r="G78"/>
  <c r="G108"/>
  <c r="G102" s="1"/>
  <c r="G113" l="1"/>
  <c r="G151"/>
  <c r="G69"/>
  <c r="G77"/>
  <c r="G55"/>
  <c r="G223"/>
  <c r="G403"/>
  <c r="G28" l="1"/>
  <c r="G20"/>
  <c r="G368"/>
  <c r="G367" s="1"/>
  <c r="G311"/>
  <c r="G442" l="1"/>
  <c r="G441" s="1"/>
  <c r="G275"/>
  <c r="G289" l="1"/>
  <c r="G239"/>
  <c r="G316"/>
  <c r="G234" l="1"/>
  <c r="G222" s="1"/>
  <c r="G297"/>
  <c r="G59" l="1"/>
  <c r="G54" s="1"/>
  <c r="G201"/>
  <c r="G436"/>
  <c r="G402" l="1"/>
  <c r="G381" l="1"/>
  <c r="G127" l="1"/>
  <c r="G343" l="1"/>
  <c r="G315" l="1"/>
  <c r="G296" l="1"/>
  <c r="G477"/>
  <c r="G430" s="1"/>
  <c r="G362" l="1"/>
  <c r="G342" s="1"/>
  <c r="G401"/>
  <c r="G212"/>
  <c r="G282"/>
  <c r="G310"/>
  <c r="G338" l="1"/>
  <c r="G274"/>
  <c r="G238" s="1"/>
  <c r="G205" s="1"/>
  <c r="G200" l="1"/>
  <c r="G126" l="1"/>
  <c r="G27"/>
  <c r="G19"/>
  <c r="G204"/>
  <c r="G199"/>
  <c r="G192"/>
  <c r="G107"/>
  <c r="G101"/>
  <c r="G91"/>
  <c r="G86"/>
  <c r="G68"/>
  <c r="G503"/>
  <c r="G502" s="1"/>
  <c r="G501" s="1"/>
  <c r="G490"/>
  <c r="G489" s="1"/>
  <c r="G488" s="1"/>
  <c r="G471"/>
  <c r="G462"/>
  <c r="G435"/>
  <c r="G400"/>
  <c r="G380"/>
  <c r="G366"/>
  <c r="G314"/>
  <c r="G295"/>
  <c r="G288"/>
  <c r="G287" s="1"/>
  <c r="G281"/>
  <c r="G280" s="1"/>
  <c r="G243"/>
  <c r="G242" s="1"/>
  <c r="G233"/>
  <c r="G221"/>
  <c r="G211"/>
  <c r="G18" l="1"/>
  <c r="G67"/>
  <c r="G461"/>
  <c r="G220"/>
  <c r="G219" s="1"/>
  <c r="G434"/>
  <c r="G198"/>
  <c r="G294"/>
  <c r="G120"/>
  <c r="G95" s="1"/>
  <c r="G286" l="1"/>
  <c r="G130"/>
  <c r="G17" s="1"/>
  <c r="G509" l="1"/>
  <c r="K19" i="33" l="1"/>
  <c r="C33" i="32"/>
  <c r="C32" s="1"/>
  <c r="C31" s="1"/>
  <c r="C26" s="1"/>
  <c r="C19" l="1"/>
  <c r="C15" s="1"/>
  <c r="C16" s="1"/>
</calcChain>
</file>

<file path=xl/sharedStrings.xml><?xml version="1.0" encoding="utf-8"?>
<sst xmlns="http://schemas.openxmlformats.org/spreadsheetml/2006/main" count="4644" uniqueCount="986">
  <si>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</si>
  <si>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</si>
  <si>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</si>
  <si>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</si>
  <si>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</si>
  <si>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</si>
  <si>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</si>
  <si>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</si>
  <si>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</si>
  <si>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</si>
  <si>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</si>
  <si>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</si>
  <si>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</si>
  <si>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</si>
  <si>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</si>
  <si>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</si>
  <si>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</si>
  <si>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</si>
  <si>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</si>
  <si>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</si>
  <si>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</si>
  <si>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</si>
  <si>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</si>
  <si>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</si>
  <si>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</si>
  <si>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</si>
  <si>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</si>
  <si>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</si>
  <si>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</si>
  <si>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</si>
  <si>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</si>
  <si>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</si>
  <si>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</si>
  <si>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</si>
  <si>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</si>
  <si>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</si>
  <si>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</si>
  <si>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</si>
  <si>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</si>
  <si>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</si>
  <si>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</si>
  <si>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</si>
  <si>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</si>
  <si>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</si>
  <si>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</si>
  <si>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</si>
  <si>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</si>
  <si>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</si>
  <si>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</si>
  <si>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</si>
  <si>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</si>
  <si>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</si>
  <si>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</si>
  <si>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</si>
  <si>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</si>
  <si>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</si>
  <si>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</si>
  <si>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</si>
  <si>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</si>
  <si>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</si>
  <si>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</si>
  <si>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</si>
  <si>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</si>
  <si>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</si>
  <si>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</si>
  <si>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</si>
  <si>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</si>
  <si>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</si>
  <si>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</si>
  <si>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</si>
  <si>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</si>
  <si>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</si>
  <si>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</si>
  <si>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</si>
  <si>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</si>
  <si>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</si>
  <si>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</si>
  <si>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</si>
  <si>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</si>
  <si>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</si>
  <si>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Сумма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</si>
  <si>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</si>
  <si>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</si>
  <si>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</si>
  <si>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</si>
  <si>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</si>
  <si>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</si>
  <si>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</si>
  <si>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</si>
  <si>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</si>
  <si>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</si>
  <si>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</si>
  <si>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</si>
  <si>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</si>
  <si>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</si>
  <si>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</si>
  <si>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</si>
  <si>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</si>
  <si>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</si>
  <si>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</si>
  <si>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</si>
  <si>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</si>
  <si>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</si>
  <si>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</si>
  <si>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Подпрограмма «Муниципальная поддержка малого и среднего предпринимательства»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</si>
  <si>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</si>
  <si>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</si>
  <si>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</si>
  <si>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</si>
  <si>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</si>
  <si>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</si>
  <si>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</si>
  <si>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</si>
  <si>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</si>
  <si>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</si>
  <si>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</si>
  <si>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</si>
  <si>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</si>
  <si>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</si>
  <si>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</si>
  <si>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</si>
  <si>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</si>
  <si>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</si>
  <si>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</si>
  <si>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</si>
  <si>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</si>
  <si>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</si>
  <si>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</si>
  <si>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</si>
  <si>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</si>
  <si>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</si>
  <si>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</si>
  <si>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</si>
  <si>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</si>
  <si>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</si>
  <si>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</si>
  <si>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</si>
  <si>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</si>
  <si>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</si>
  <si>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</si>
  <si>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</si>
  <si>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</si>
  <si>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</si>
  <si>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</si>
  <si>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</si>
  <si>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</si>
  <si>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</si>
  <si>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</si>
  <si>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Сумма - всего</t>
  </si>
  <si>
    <t>Сумма средств окружного бюджета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</si>
  <si>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</si>
  <si>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</si>
  <si>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</si>
  <si>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</si>
  <si>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</si>
  <si>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</si>
  <si>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</si>
  <si>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</si>
  <si>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</si>
  <si>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</si>
  <si>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</si>
  <si>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</si>
  <si>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</si>
  <si>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</si>
  <si>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</si>
  <si>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</si>
  <si>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</si>
  <si>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</si>
  <si>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</si>
  <si>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</si>
  <si>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</si>
  <si>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</si>
  <si>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</si>
  <si>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</si>
  <si>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</si>
  <si>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</si>
  <si>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</si>
  <si>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</si>
  <si>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</si>
  <si>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</si>
  <si>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</si>
  <si>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</si>
  <si>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</si>
  <si>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</si>
  <si>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</si>
  <si>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</si>
  <si>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</si>
  <si>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</si>
  <si>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</si>
  <si>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</si>
  <si>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</si>
  <si>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</si>
  <si>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</si>
  <si>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</si>
  <si>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</si>
  <si>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</si>
  <si>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</si>
  <si>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</si>
  <si>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</si>
  <si>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</si>
  <si>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</si>
  <si>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</si>
  <si>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</si>
  <si>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</si>
  <si>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</si>
  <si>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</si>
  <si>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</si>
  <si>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</si>
  <si>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</si>
  <si>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</si>
  <si>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</si>
  <si>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</si>
  <si>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</si>
  <si>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</si>
  <si>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</si>
  <si>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</si>
  <si>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</si>
  <si>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</si>
  <si>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</si>
  <si>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</si>
  <si>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</si>
  <si>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</si>
  <si>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</si>
  <si>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</si>
  <si>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</si>
  <si>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</si>
  <si>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</si>
  <si>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</si>
  <si>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</si>
  <si>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</si>
  <si>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</si>
  <si>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</si>
  <si>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</si>
  <si>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</si>
  <si>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</si>
  <si>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</si>
  <si>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 xml:space="preserve">Плата за сбросы загрязняющих веществ в водные объекты 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</si>
  <si>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</si>
  <si>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</si>
  <si>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</si>
  <si>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</si>
  <si>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</si>
  <si>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</si>
  <si>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</si>
  <si>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</si>
  <si>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</si>
  <si>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</si>
  <si>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</si>
  <si>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</si>
  <si>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</si>
  <si>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</si>
  <si>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</si>
  <si>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</si>
  <si>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</si>
  <si>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</si>
  <si>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</si>
  <si>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</si>
  <si>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</si>
  <si>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</si>
  <si>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</si>
  <si>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</si>
  <si>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</si>
  <si>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</si>
  <si>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</si>
  <si>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</si>
  <si>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</si>
  <si>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</si>
  <si>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</si>
  <si>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</si>
  <si>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</si>
  <si>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</si>
  <si>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</si>
  <si>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</si>
  <si>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</si>
  <si>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</si>
  <si>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</si>
  <si>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</si>
  <si>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</si>
  <si>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Муниципальная программа «Развитие транспортной инфраструктуры городского округа Эгвекинот на 2016-2018 годы»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</si>
  <si>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</si>
  <si>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</si>
  <si>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</si>
  <si>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</si>
  <si>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</si>
  <si>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</si>
  <si>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</si>
  <si>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</si>
  <si>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Муниципальная программа «Содержание, развитие и ремонт инфраструктуры городского округа Эгвекинот на 2016-2018 годы»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</si>
  <si>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</si>
  <si>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</si>
  <si>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</si>
  <si>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</si>
  <si>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</si>
  <si>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</si>
  <si>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</si>
  <si>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</si>
  <si>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</si>
  <si>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</si>
  <si>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</si>
  <si>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</si>
  <si>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</si>
  <si>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</si>
  <si>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</si>
  <si>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</si>
  <si>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</si>
  <si>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</si>
  <si>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</si>
  <si>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</si>
  <si>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</si>
  <si>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</si>
  <si>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</si>
  <si>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</si>
  <si>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</si>
  <si>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</si>
  <si>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</si>
  <si>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</si>
  <si>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</si>
  <si>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</si>
  <si>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</si>
  <si>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</si>
  <si>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</si>
  <si>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</si>
  <si>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</si>
  <si>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</si>
  <si>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</si>
  <si>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</si>
  <si>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</si>
  <si>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</si>
  <si>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</si>
  <si>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</si>
  <si>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</si>
  <si>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</si>
  <si>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</si>
  <si>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Муниципальная программа «Стимулирование экономической активности населения городского округа Эгвекинот на 2016-2018 годы»</t>
  </si>
  <si>
    <t>03 0 00 00000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</si>
  <si>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</si>
  <si>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</si>
  <si>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</si>
  <si>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</t>
  </si>
  <si>
    <t>03 1 02 99990</t>
  </si>
  <si>
    <t>08 0 00 00000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</si>
  <si>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</si>
  <si>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</si>
  <si>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</si>
  <si>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</si>
  <si>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</si>
  <si>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</si>
  <si>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08 2 00 00000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</si>
  <si>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</si>
  <si>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</si>
  <si>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</si>
  <si>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</si>
  <si>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</si>
  <si>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</si>
  <si>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</si>
  <si>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</si>
  <si>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</si>
  <si>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</si>
  <si>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</si>
  <si>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</si>
  <si>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</si>
  <si>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</si>
  <si>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</si>
  <si>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</si>
  <si>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</si>
  <si>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</si>
  <si>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</si>
  <si>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</si>
  <si>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</si>
  <si>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</si>
  <si>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</si>
  <si>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</si>
  <si>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</si>
  <si>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Основное мероприятие «Проведение государственной итоговой аттестации, олимпиад и мониторинг в сфере образования»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</si>
  <si>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</si>
  <si>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</si>
  <si>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</si>
  <si>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</si>
  <si>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</si>
  <si>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</si>
  <si>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</si>
  <si>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</si>
  <si>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</si>
  <si>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</si>
  <si>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</si>
  <si>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</si>
  <si>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</si>
  <si>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</si>
  <si>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</si>
  <si>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</si>
  <si>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</si>
  <si>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</si>
  <si>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</si>
  <si>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</si>
  <si>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</si>
  <si>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</si>
  <si>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</si>
  <si>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</si>
  <si>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</si>
  <si>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</si>
  <si>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</si>
  <si>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</si>
  <si>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</si>
  <si>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</si>
  <si>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</si>
  <si>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</si>
  <si>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</si>
  <si>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</si>
  <si>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</si>
  <si>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</si>
  <si>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</si>
  <si>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</si>
  <si>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Сумма средств бюджета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</si>
  <si>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</si>
  <si>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</si>
  <si>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</si>
  <si>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</si>
  <si>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</si>
  <si>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</si>
  <si>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</si>
  <si>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</si>
  <si>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</si>
  <si>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</si>
  <si>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</si>
  <si>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</si>
  <si>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</si>
  <si>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11</t>
  </si>
  <si>
    <t>Справочно: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</si>
  <si>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</si>
  <si>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</si>
  <si>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</si>
  <si>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</si>
  <si>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</si>
  <si>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</si>
  <si>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</si>
  <si>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</si>
  <si>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</si>
  <si>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</si>
  <si>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</si>
  <si>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</si>
  <si>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</si>
  <si>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</si>
  <si>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</si>
  <si>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</si>
  <si>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</si>
  <si>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</si>
  <si>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</si>
  <si>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</si>
  <si>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</si>
  <si>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</si>
  <si>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</si>
  <si>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</si>
  <si>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</si>
  <si>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03 1</t>
  </si>
  <si>
    <t>03 1 02</t>
  </si>
  <si>
    <t>Финансовая поддержка субъектов малого и среднего предпринимательства (Иные бюджетные ассигнования)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</si>
  <si>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</si>
  <si>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</si>
  <si>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</si>
  <si>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</si>
  <si>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</si>
  <si>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</si>
  <si>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</si>
  <si>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</si>
  <si>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</si>
  <si>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</si>
  <si>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</si>
  <si>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</si>
  <si>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</si>
  <si>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</si>
  <si>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</si>
  <si>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</si>
  <si>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</si>
  <si>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</si>
  <si>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</si>
  <si>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</si>
  <si>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</si>
  <si>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07 0 04</t>
  </si>
  <si>
    <t>07 0 05</t>
  </si>
  <si>
    <t>07 0 06</t>
  </si>
  <si>
    <t>07 0 07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</si>
  <si>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</si>
  <si>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</si>
  <si>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</si>
  <si>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</si>
  <si>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</si>
  <si>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</si>
  <si>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</si>
  <si>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</si>
  <si>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</si>
  <si>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</si>
  <si>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</si>
  <si>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</si>
  <si>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</si>
  <si>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</si>
  <si>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</si>
  <si>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</si>
  <si>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</si>
  <si>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</si>
  <si>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</si>
  <si>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</si>
  <si>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</si>
  <si>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</si>
  <si>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</si>
  <si>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</si>
  <si>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</si>
  <si>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</si>
  <si>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</si>
  <si>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</si>
  <si>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</si>
  <si>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</si>
  <si>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</si>
  <si>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</si>
  <si>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</si>
  <si>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Сумма средств федерального бюджета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</si>
  <si>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</si>
  <si>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</si>
  <si>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>На организацию проведения мероприятий по отлову и содержанию безнадзорных животных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</si>
  <si>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</si>
  <si>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</si>
  <si>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</si>
  <si>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</si>
  <si>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</si>
  <si>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</si>
  <si>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</si>
  <si>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</si>
  <si>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</si>
  <si>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</si>
  <si>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</si>
  <si>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</si>
  <si>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</si>
  <si>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</si>
  <si>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</si>
  <si>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</si>
  <si>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</si>
  <si>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</si>
  <si>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</si>
  <si>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</si>
  <si>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</si>
  <si>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</si>
  <si>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</si>
  <si>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</si>
  <si>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</si>
  <si>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</si>
  <si>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</si>
  <si>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</si>
  <si>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</si>
  <si>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</si>
  <si>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</si>
  <si>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</si>
  <si>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</si>
  <si>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</si>
  <si>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</si>
  <si>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</si>
  <si>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</si>
  <si>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</si>
  <si>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</si>
  <si>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</si>
  <si>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</si>
  <si>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</si>
  <si>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</si>
  <si>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</si>
  <si>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</si>
  <si>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</si>
  <si>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</si>
  <si>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</si>
  <si>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</si>
  <si>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</si>
  <si>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08 1 01 42200</t>
  </si>
  <si>
    <t>Субсидии на снижение издержек предприятий на производство пищевой продукции</t>
  </si>
  <si>
    <t>08 1 01 S220R</t>
  </si>
  <si>
    <t>Субсидии на снижение издержек предприятий на производство пищевой продукции за счет средств местного бюджета (из резервного фонда Администрации городского округа Эгвекинот)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</si>
  <si>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</si>
  <si>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</si>
  <si>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</si>
  <si>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</si>
  <si>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</si>
  <si>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02 1 14 00000</t>
  </si>
  <si>
    <t>Основное мероприятие «Субсидии на создание в общеобразовательных организациях, расположенных в сельской местности, условий для занятий физической культурой и спортом»</t>
  </si>
  <si>
    <t>80 2 00 10120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</si>
  <si>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</si>
  <si>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</si>
  <si>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</si>
  <si>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</si>
  <si>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</si>
  <si>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</si>
  <si>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</si>
  <si>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</si>
  <si>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Доходы бюджетов городских округов от возврата иными организациями остатков субсидий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</si>
  <si>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</si>
  <si>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</si>
  <si>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</si>
  <si>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</si>
  <si>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</si>
  <si>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</si>
  <si>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</si>
  <si>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</si>
  <si>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</si>
  <si>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</si>
  <si>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</si>
  <si>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</si>
  <si>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</si>
  <si>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</si>
  <si>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</si>
  <si>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</si>
  <si>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</si>
  <si>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</si>
  <si>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</si>
  <si>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</si>
  <si>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</si>
  <si>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</si>
  <si>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</si>
  <si>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</si>
  <si>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</si>
  <si>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 xml:space="preserve">Поступления прогнозируемых доходов по классификации доходов бюджетов 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</si>
  <si>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</si>
  <si>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</si>
  <si>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</si>
  <si>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</si>
  <si>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</si>
  <si>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</si>
  <si>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</si>
  <si>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</si>
  <si>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</si>
  <si>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</si>
  <si>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</si>
  <si>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</si>
  <si>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</si>
  <si>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</si>
  <si>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</si>
  <si>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</si>
  <si>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</si>
  <si>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</si>
  <si>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</si>
  <si>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</si>
  <si>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</si>
  <si>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</si>
  <si>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</si>
  <si>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</si>
  <si>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</si>
  <si>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</si>
  <si>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</si>
  <si>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</si>
  <si>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</si>
  <si>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</si>
  <si>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</si>
  <si>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</si>
  <si>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</si>
  <si>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</si>
  <si>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</si>
  <si>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</si>
  <si>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</si>
  <si>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</si>
  <si>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</si>
  <si>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</si>
  <si>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</si>
  <si>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</si>
  <si>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</si>
  <si>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</si>
  <si>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</si>
  <si>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Компенсация расходов, связанных с переездом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</si>
  <si>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</si>
  <si>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</si>
  <si>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</si>
  <si>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Основное мероприятие «Компенсация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</si>
  <si>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</si>
  <si>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</si>
  <si>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</si>
  <si>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</si>
  <si>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</si>
  <si>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</si>
  <si>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</si>
  <si>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</si>
  <si>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</si>
  <si>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</si>
  <si>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</si>
  <si>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</si>
  <si>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</si>
  <si>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</si>
  <si>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</si>
  <si>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</si>
  <si>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</si>
  <si>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</si>
  <si>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</si>
  <si>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</si>
  <si>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</si>
  <si>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</si>
  <si>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</si>
  <si>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</si>
  <si>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</si>
  <si>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</si>
  <si>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</si>
  <si>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</si>
  <si>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</si>
  <si>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</si>
  <si>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</si>
  <si>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</si>
  <si>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</si>
  <si>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</si>
  <si>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02 1 14 R097Д</t>
  </si>
  <si>
    <t>02 1 14 L097Д</t>
  </si>
  <si>
    <t>Основное мероприятие «Приобретение оборудования и товарно-материальных ценностей для нужд муниципальных образовательных организаций и учреждений культуры»</t>
  </si>
  <si>
    <t>02 1 16 00000</t>
  </si>
  <si>
    <t>02 1 16 42320</t>
  </si>
  <si>
    <t>02 1 16 S2320</t>
  </si>
  <si>
    <t>Капитальные вложения в объекты государственной (муниципальной) собственности</t>
  </si>
  <si>
    <t>000 2 02 20077 04 0000 151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</si>
  <si>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</si>
  <si>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</si>
  <si>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</si>
  <si>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</si>
  <si>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</si>
  <si>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</si>
  <si>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</si>
  <si>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</si>
  <si>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</si>
  <si>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</si>
  <si>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</si>
  <si>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</si>
  <si>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</si>
  <si>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Бюджетные инвестиции на приобретение объектов недвижимого имущества в государственную (муниципальную) собственность</t>
  </si>
  <si>
    <t>07 0 14 S228R</t>
  </si>
  <si>
    <t>81 П 00 10120</t>
  </si>
  <si>
    <t>Приложение 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</si>
  <si>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</si>
  <si>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</si>
  <si>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</si>
  <si>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</si>
  <si>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</si>
  <si>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</si>
  <si>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</si>
  <si>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</si>
  <si>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</si>
  <si>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</si>
  <si>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</si>
  <si>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Сумма изменений</t>
  </si>
  <si>
    <t>Ведомственная структура расходов бюджета городского округа Эгвекинот
на 2018 год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</si>
  <si>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</si>
  <si>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</si>
  <si>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82 9 00 51200</t>
  </si>
  <si>
    <t>Сельское хозяйство и рыболовство</t>
  </si>
  <si>
    <t>Основное мероприятие "Проведение мероприятий по отлову и содержанию безнадзорных животных"</t>
  </si>
  <si>
    <t>07 0 08 00000</t>
  </si>
  <si>
    <t>Организации проведения мероприятий по отлову и содержанию безнадзорных животных</t>
  </si>
  <si>
    <t>07 0 08 43080</t>
  </si>
  <si>
    <t>Основное мероприятие «Капитальный ремонт жилого дома в с. Рыркайпий по ул. Солнечная, д. 13»</t>
  </si>
  <si>
    <t>07 0 13 82030</t>
  </si>
  <si>
    <t>Основное мероприятие «Предоставление финансовой поддержки производителям социально значимых видов хлеба»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</si>
  <si>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</si>
  <si>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году за счет средств местного бюджета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</si>
  <si>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за счет средств местного бюджета</t>
  </si>
  <si>
    <t>84 2 00 00000</t>
  </si>
  <si>
    <t>Выборы в Совет депутатов городского округа Эгвекинот</t>
  </si>
  <si>
    <t>000 1 16 28000 00 0000 140</t>
  </si>
  <si>
    <t>Безвозмездные поступления от других бюджетов бюджетной системы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</si>
  <si>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</si>
  <si>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</si>
  <si>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от 11 декабря 2017 г. № 334</t>
  </si>
  <si>
    <t>Источники внутреннего финансирования дефицита бюджета 
городского округа Эгвекинот на 2018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</si>
  <si>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2018 год</t>
  </si>
  <si>
    <t>4</t>
  </si>
  <si>
    <t>5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</si>
  <si>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</si>
  <si>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</si>
  <si>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</si>
  <si>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07 0 08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</si>
  <si>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</si>
  <si>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</si>
  <si>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</si>
  <si>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</si>
  <si>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</si>
  <si>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</si>
  <si>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</si>
  <si>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</si>
  <si>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</si>
  <si>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</si>
  <si>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</si>
  <si>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</si>
  <si>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</si>
  <si>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</si>
  <si>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</si>
  <si>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</si>
  <si>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</si>
  <si>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Перечень главных администраторов доходов бюджета городского округа Эгвекинот</t>
  </si>
  <si>
    <t>Код главы</t>
  </si>
  <si>
    <t>Код дохода бюджета</t>
  </si>
  <si>
    <t>Наименование главного администратора доходов бюджета и дохода бюджета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</si>
  <si>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</si>
  <si>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</si>
  <si>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</si>
  <si>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</si>
  <si>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</si>
  <si>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</si>
  <si>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</si>
  <si>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</si>
  <si>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</si>
  <si>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</si>
  <si>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</si>
  <si>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</si>
  <si>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</si>
  <si>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</si>
  <si>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</si>
  <si>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</si>
  <si>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</si>
  <si>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</si>
  <si>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</si>
  <si>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</si>
  <si>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</si>
  <si>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</si>
  <si>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</si>
  <si>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</si>
  <si>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</si>
  <si>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</si>
  <si>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</si>
  <si>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</si>
  <si>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</si>
  <si>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1 14 06012 04 0000 430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</si>
  <si>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</si>
  <si>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</si>
  <si>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</si>
  <si>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</si>
  <si>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</si>
  <si>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</si>
  <si>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</si>
  <si>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</si>
  <si>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1 16 33040 04 0000 140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</si>
  <si>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</si>
  <si>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</si>
  <si>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</si>
  <si>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</si>
  <si>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</si>
  <si>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</si>
  <si>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</si>
  <si>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2 02 15001 04 0000 151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</si>
  <si>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</si>
  <si>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</si>
  <si>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2 02 20077 04 0000 151</t>
  </si>
  <si>
    <t>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</si>
  <si>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</si>
  <si>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</si>
  <si>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</si>
  <si>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2 02 25097 04 0000 151</t>
  </si>
  <si>
    <t>2 02 29999 04 0000 151</t>
  </si>
  <si>
    <t>2 02 30029 04 0000 151</t>
  </si>
  <si>
    <t>2 02 35082 04 0000 151</t>
  </si>
  <si>
    <t>2 02 35120 04 0000 151</t>
  </si>
  <si>
    <t>2 02 35930 04 0000 151</t>
  </si>
  <si>
    <t>2 02 39999 04 0000 151</t>
  </si>
  <si>
    <t>2 02 45160 04 0000 151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</si>
  <si>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</si>
  <si>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</si>
  <si>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</si>
  <si>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2 02 49999 04 0000 151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</si>
  <si>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</si>
  <si>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</si>
  <si>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</si>
  <si>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</si>
  <si>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</si>
  <si>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</si>
  <si>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</si>
  <si>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</si>
  <si>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</si>
  <si>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</si>
  <si>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</si>
  <si>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</si>
  <si>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2 19 25097 04 0000 151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</si>
  <si>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городских округов</t>
  </si>
  <si>
    <t>2 19 60010 04 0000 151</t>
  </si>
  <si>
    <t>Распределение бюджетных ассигнований на 2018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</si>
  <si>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 xml:space="preserve">к решению Совета депутатов </t>
  </si>
  <si>
    <t>Субсидии на обеспечение мероприятий по развитию малоэтажного жилищного строительства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</si>
  <si>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</si>
  <si>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</si>
  <si>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02 1 13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</si>
  <si>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</si>
  <si>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07 0 09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</si>
  <si>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</si>
  <si>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Основное мероприятие "Ремонт, модернизация и реконструкция инженерно-технических сетей"</t>
  </si>
  <si>
    <t xml:space="preserve">07 0 10 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</si>
  <si>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</si>
  <si>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"Развитие малоэтажного жилищного строительства"</t>
  </si>
  <si>
    <t>07 0 14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</si>
  <si>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</si>
  <si>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</si>
  <si>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Обеспечение пожарной безопасности и защиты населения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</si>
  <si>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</si>
  <si>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</si>
  <si>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</si>
  <si>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</si>
  <si>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</si>
  <si>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Субсидии на обеспечение мероприятий по развитию малоэтажного жилищного строительства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</si>
  <si>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</si>
  <si>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"Приложение 7</t>
  </si>
  <si>
    <t xml:space="preserve">                            "</t>
  </si>
  <si>
    <t>"Приложение 4</t>
  </si>
  <si>
    <t xml:space="preserve">                     "</t>
  </si>
  <si>
    <t>"Приложение 5</t>
  </si>
  <si>
    <t>"Приложение 6</t>
  </si>
  <si>
    <t xml:space="preserve">                       "</t>
  </si>
  <si>
    <t xml:space="preserve">                           "</t>
  </si>
  <si>
    <t>"Приложение 1</t>
  </si>
  <si>
    <t xml:space="preserve">                                                                                                                            "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</si>
  <si>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</si>
  <si>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"Приложение 9</t>
  </si>
  <si>
    <t>07 0 16 00000</t>
  </si>
  <si>
    <t>07 0 16 82040</t>
  </si>
  <si>
    <t>07 0 16 S2040</t>
  </si>
  <si>
    <t>Основное мероприятие «Выполнение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помещений»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</si>
  <si>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</si>
  <si>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</t>
  </si>
  <si>
    <t>05 3 07 00000</t>
  </si>
  <si>
    <t>05 3 07 81050</t>
  </si>
  <si>
    <t xml:space="preserve">05 </t>
  </si>
  <si>
    <t>05 3 08 00000</t>
  </si>
  <si>
    <t>05 3 08 81050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</si>
  <si>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</si>
  <si>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Приобретение и поставка приборов учета для муниципального жилищного фонда ГО Эгвекинот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</si>
  <si>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</si>
  <si>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05 3 00 00000</t>
  </si>
  <si>
    <t>Подпрограмма «Энергосбережение и повышение энергетической эффективности»</t>
  </si>
  <si>
    <t xml:space="preserve">12 </t>
  </si>
  <si>
    <t>08 1 04 S220R</t>
  </si>
  <si>
    <t>Основное мероприятие «Предоставление финансовй поддержки производителям социально значимых видов хлеба»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</si>
  <si>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</t>
  </si>
  <si>
    <t xml:space="preserve">000 2 02 15002 00 0000 151
</t>
  </si>
  <si>
    <t xml:space="preserve">Дотации бюджетам на поддержку мер по обеспечению сбалансированности бюджетов
</t>
  </si>
  <si>
    <t>000 2 02 15002 04 0000 151</t>
  </si>
  <si>
    <t xml:space="preserve">Дотации бюджетам городских округов на поддержку мер по обеспечению сбалансированности бюджетов
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</si>
  <si>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</si>
  <si>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</si>
  <si>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</si>
  <si>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</si>
  <si>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снижение издержек предприятий на производство пищевой продукции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</si>
  <si>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</si>
  <si>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финансовую поддержку производителей молочной продукции</t>
  </si>
  <si>
    <t xml:space="preserve">000 1 12 01041 01 0000 120
</t>
  </si>
  <si>
    <t xml:space="preserve">Плата за размещение отходов производства
</t>
  </si>
  <si>
    <t xml:space="preserve">000 1 12 01042 01 0000 120
</t>
  </si>
  <si>
    <t xml:space="preserve">Плата за размещение твердых коммунальных отходов
</t>
  </si>
  <si>
    <t>82 9 00 R082Д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</si>
  <si>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</t>
  </si>
  <si>
    <t>На обустройство имущественного комплекса горнолыжного назначения в п.Эгвекинот</t>
  </si>
  <si>
    <t>02 1 17 00000</t>
  </si>
  <si>
    <t xml:space="preserve">02 1 17 S0150 </t>
  </si>
  <si>
    <t>Основное мероприятие "Обустройство имущественного комплекса горнолыжного назначения  в п. Эгвекинот"</t>
  </si>
  <si>
    <t>Обустройство имущественного комплекса горнолыжного назначения  в п. Эгвекинот за счет средств местного бюджета</t>
  </si>
  <si>
    <t>07 0 17 00000</t>
  </si>
  <si>
    <t>Обустройство имущественного комплекса горнолыжного назначения  в п. Эгвекинот</t>
  </si>
  <si>
    <t>02 1 17 80150</t>
  </si>
  <si>
    <t>02 1 17</t>
  </si>
  <si>
    <t>02 1 17 S0150</t>
  </si>
  <si>
    <t>05 3</t>
  </si>
  <si>
    <t>05 3 07</t>
  </si>
  <si>
    <t>05 3 08</t>
  </si>
  <si>
    <t>07 0 16</t>
  </si>
  <si>
    <t>07 0 17</t>
  </si>
  <si>
    <t xml:space="preserve">08 1 </t>
  </si>
  <si>
    <t>08 2 01 S220R</t>
  </si>
  <si>
    <t>08 1 01</t>
  </si>
  <si>
    <t>08 3</t>
  </si>
  <si>
    <t>08 3 01</t>
  </si>
  <si>
    <t>Обустройство имущественного комплекса горнолыжного назначения  в п. Эгвекинот  (Предоставление субсидий бюджетным, автономным учреждениям и иным некоммерческим организациям)</t>
  </si>
  <si>
    <t>Обустройство имущественного комплекса горнолыжного назначения  в п. Эгвекинот за счет средств местного бюджета  (Предоставление субсидий бюджетным, автономным учреждениям и иным некоммерческим организациям)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</si>
  <si>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(Закупка товаров, работ и услуг для обеспечения государственных (муниципальных) нужд)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</si>
  <si>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 (Закупка товаров, работ и услуг для обеспечения государственных (муниципальных) нужд)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</si>
  <si>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</si>
  <si>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Субсидия на финансовую поддержку производителей молочной продукции (Иные бюджетные ассигнования)</t>
  </si>
  <si>
    <t>Субсидии на снижение издержек предприятий на производство пищевой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</si>
  <si>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Субсидии на снижение издержек предприятий на производство пищевой продукции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</si>
  <si>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(Иные бюджетные ассигнования)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</si>
  <si>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</si>
  <si>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</si>
  <si>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Обеспечение проведения конкурса педагогического мастерства «Учитель года», «Воспитатель года»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</si>
  <si>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</si>
  <si>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</si>
  <si>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07 0 17 80300</t>
  </si>
  <si>
    <t xml:space="preserve">от  18 июня 2018 г. № 369   </t>
  </si>
  <si>
    <t xml:space="preserve">от 18 июня 2018 г. № 369   </t>
  </si>
  <si>
    <t>Приложение  6</t>
  </si>
  <si>
    <t>Приложение  5</t>
  </si>
  <si>
    <t>Приложение  4</t>
  </si>
  <si>
    <t>Приложение  3</t>
  </si>
  <si>
    <t>Приложение  2</t>
  </si>
  <si>
    <t>Основное мероприятие «Расходы на оплату услуг по очистке выгребных ям и вывозу жидких бытовых отходов в населенных пунктах»</t>
  </si>
  <si>
    <t>Расходы на оплату услуг по очистке выгребных ям и вывозу жидких бытовых отходов в населенных пунктах</t>
  </si>
  <si>
    <t>Расходы на оплату услуг по очистке выгребных ям и вывозу жидких бытовых отходов в населенных пунктах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</si>
</sst>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</numFmts>
  <fonts count="5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64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82">
    <xf numFmtId="0" fontId="0" fillId="0" borderId="0"/>
    <xf numFmtId="0" fontId="26" fillId="0" borderId="0"/>
    <xf numFmtId="0" fontId="26" fillId="0" borderId="0"/>
    <xf numFmtId="1" fontId="27" fillId="0" borderId="5">
      <alignment horizontal="center" vertical="center" wrapText="1" shrinkToFit="1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6" fillId="0" borderId="0"/>
    <xf numFmtId="0" fontId="30" fillId="2" borderId="0">
      <alignment vertical="center"/>
    </xf>
    <xf numFmtId="0" fontId="29" fillId="2" borderId="0"/>
    <xf numFmtId="0" fontId="31" fillId="0" borderId="0">
      <alignment horizontal="center" vertical="center"/>
    </xf>
    <xf numFmtId="0" fontId="32" fillId="0" borderId="0">
      <alignment horizontal="center" wrapText="1"/>
    </xf>
    <xf numFmtId="0" fontId="33" fillId="0" borderId="0">
      <alignment horizontal="center" vertical="center"/>
    </xf>
    <xf numFmtId="0" fontId="29" fillId="0" borderId="0"/>
    <xf numFmtId="0" fontId="33" fillId="0" borderId="0">
      <alignment vertical="center"/>
    </xf>
    <xf numFmtId="0" fontId="29" fillId="2" borderId="6"/>
    <xf numFmtId="0" fontId="27" fillId="0" borderId="0">
      <alignment horizontal="center" vertical="center"/>
    </xf>
    <xf numFmtId="0" fontId="34" fillId="0" borderId="7">
      <alignment horizontal="center" vertical="center" wrapText="1"/>
    </xf>
    <xf numFmtId="0" fontId="27" fillId="0" borderId="0">
      <alignment vertical="center"/>
    </xf>
    <xf numFmtId="0" fontId="29" fillId="0" borderId="8"/>
    <xf numFmtId="0" fontId="27" fillId="0" borderId="0">
      <alignment horizontal="left" vertical="center" wrapText="1"/>
    </xf>
    <xf numFmtId="0" fontId="29" fillId="2" borderId="9"/>
    <xf numFmtId="0" fontId="31" fillId="0" borderId="0">
      <alignment horizontal="center" vertical="center" wrapText="1"/>
    </xf>
    <xf numFmtId="49" fontId="29" fillId="0" borderId="7">
      <alignment horizontal="left" shrinkToFit="1"/>
    </xf>
    <xf numFmtId="0" fontId="27" fillId="0" borderId="6">
      <alignment vertical="center"/>
    </xf>
    <xf numFmtId="4" fontId="29" fillId="0" borderId="7">
      <alignment horizontal="right" vertical="top" shrinkToFit="1"/>
    </xf>
    <xf numFmtId="0" fontId="27" fillId="0" borderId="7">
      <alignment horizontal="center" vertical="center" wrapText="1"/>
    </xf>
    <xf numFmtId="0" fontId="29" fillId="2" borderId="10"/>
    <xf numFmtId="0" fontId="27" fillId="0" borderId="11">
      <alignment horizontal="center" vertical="center" wrapText="1"/>
    </xf>
    <xf numFmtId="49" fontId="29" fillId="3" borderId="7">
      <alignment horizontal="left" shrinkToFit="1"/>
    </xf>
    <xf numFmtId="0" fontId="30" fillId="2" borderId="12">
      <alignment vertical="center"/>
    </xf>
    <xf numFmtId="4" fontId="29" fillId="4" borderId="7">
      <alignment horizontal="right" vertical="top" shrinkToFit="1"/>
    </xf>
    <xf numFmtId="49" fontId="35" fillId="0" borderId="7">
      <alignment vertical="center" wrapText="1"/>
    </xf>
    <xf numFmtId="0" fontId="34" fillId="5" borderId="7">
      <alignment horizontal="left"/>
    </xf>
    <xf numFmtId="0" fontId="30" fillId="2" borderId="9">
      <alignment vertical="center"/>
    </xf>
    <xf numFmtId="4" fontId="34" fillId="6" borderId="7">
      <alignment horizontal="right" vertical="top" shrinkToFit="1"/>
    </xf>
    <xf numFmtId="49" fontId="36" fillId="0" borderId="13">
      <alignment horizontal="left" vertical="center" wrapText="1" indent="1"/>
    </xf>
    <xf numFmtId="0" fontId="37" fillId="0" borderId="0">
      <alignment wrapText="1"/>
    </xf>
    <xf numFmtId="0" fontId="30" fillId="2" borderId="14">
      <alignment vertical="center"/>
    </xf>
    <xf numFmtId="0" fontId="30" fillId="0" borderId="0">
      <alignment vertical="center"/>
    </xf>
    <xf numFmtId="0" fontId="35" fillId="0" borderId="0">
      <alignment horizontal="left" vertical="center" wrapText="1"/>
    </xf>
    <xf numFmtId="0" fontId="31" fillId="0" borderId="0">
      <alignment vertical="center"/>
    </xf>
    <xf numFmtId="0" fontId="27" fillId="0" borderId="0">
      <alignment vertical="center" wrapText="1"/>
    </xf>
    <xf numFmtId="0" fontId="27" fillId="0" borderId="6">
      <alignment horizontal="left" vertical="center" wrapText="1"/>
    </xf>
    <xf numFmtId="0" fontId="27" fillId="0" borderId="10">
      <alignment horizontal="left" vertical="center" wrapText="1"/>
    </xf>
    <xf numFmtId="0" fontId="27" fillId="0" borderId="9">
      <alignment vertical="center" wrapText="1"/>
    </xf>
    <xf numFmtId="0" fontId="27" fillId="0" borderId="15">
      <alignment horizontal="center" vertical="center" wrapText="1"/>
    </xf>
    <xf numFmtId="1" fontId="35" fillId="0" borderId="7">
      <alignment horizontal="center" vertical="center" shrinkToFit="1"/>
      <protection locked="0"/>
    </xf>
    <xf numFmtId="0" fontId="30" fillId="2" borderId="10">
      <alignment vertical="center"/>
    </xf>
    <xf numFmtId="1" fontId="36" fillId="0" borderId="7">
      <alignment horizontal="center" vertical="center" shrinkToFit="1"/>
    </xf>
    <xf numFmtId="0" fontId="30" fillId="2" borderId="0">
      <alignment vertical="center" shrinkToFit="1"/>
    </xf>
    <xf numFmtId="49" fontId="27" fillId="0" borderId="0">
      <alignment vertical="center" wrapText="1"/>
    </xf>
    <xf numFmtId="49" fontId="27" fillId="0" borderId="9">
      <alignment vertical="center" wrapText="1"/>
    </xf>
    <xf numFmtId="4" fontId="35" fillId="0" borderId="7">
      <alignment horizontal="right" vertical="center" shrinkToFit="1"/>
      <protection locked="0"/>
    </xf>
    <xf numFmtId="4" fontId="36" fillId="0" borderId="7">
      <alignment horizontal="right" vertical="center" shrinkToFit="1"/>
    </xf>
    <xf numFmtId="0" fontId="38" fillId="0" borderId="0">
      <alignment horizontal="center" vertical="center" wrapText="1"/>
    </xf>
    <xf numFmtId="0" fontId="27" fillId="0" borderId="16">
      <alignment vertical="center"/>
    </xf>
    <xf numFmtId="0" fontId="27" fillId="0" borderId="17">
      <alignment horizontal="right" vertical="center"/>
    </xf>
    <xf numFmtId="0" fontId="27" fillId="0" borderId="6">
      <alignment horizontal="right" vertical="center"/>
    </xf>
    <xf numFmtId="0" fontId="27" fillId="0" borderId="15">
      <alignment horizontal="center" vertical="center"/>
    </xf>
    <xf numFmtId="49" fontId="27" fillId="0" borderId="18">
      <alignment horizontal="center" vertical="center"/>
    </xf>
    <xf numFmtId="0" fontId="27" fillId="0" borderId="5">
      <alignment horizontal="center" vertical="center"/>
    </xf>
    <xf numFmtId="1" fontId="27" fillId="0" borderId="5">
      <alignment horizontal="center" vertical="center"/>
    </xf>
    <xf numFmtId="1" fontId="27" fillId="0" borderId="5">
      <alignment horizontal="center" vertical="center" shrinkToFit="1"/>
    </xf>
    <xf numFmtId="49" fontId="27" fillId="0" borderId="5">
      <alignment horizontal="center" vertical="center"/>
    </xf>
    <xf numFmtId="0" fontId="27" fillId="0" borderId="19">
      <alignment horizontal="center" vertical="center"/>
    </xf>
    <xf numFmtId="0" fontId="27" fillId="0" borderId="20">
      <alignment vertical="center"/>
    </xf>
    <xf numFmtId="0" fontId="27" fillId="0" borderId="7">
      <alignment horizontal="center" vertical="center" wrapText="1"/>
    </xf>
    <xf numFmtId="0" fontId="27" fillId="0" borderId="21">
      <alignment horizontal="center" vertical="center" wrapText="1"/>
    </xf>
    <xf numFmtId="0" fontId="39" fillId="0" borderId="6">
      <alignment horizontal="right" vertical="center"/>
    </xf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right" wrapText="1"/>
    </xf>
    <xf numFmtId="166" fontId="15" fillId="0" borderId="2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24" fillId="0" borderId="0" xfId="71"/>
    <xf numFmtId="0" fontId="15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/>
    <xf numFmtId="166" fontId="14" fillId="0" borderId="1" xfId="0" applyNumberFormat="1" applyFont="1" applyFill="1" applyBorder="1"/>
    <xf numFmtId="166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25" fillId="0" borderId="0" xfId="76"/>
    <xf numFmtId="0" fontId="1" fillId="0" borderId="1" xfId="78" applyFont="1" applyFill="1" applyBorder="1" applyAlignment="1">
      <alignment vertical="top" wrapText="1"/>
    </xf>
    <xf numFmtId="0" fontId="41" fillId="0" borderId="0" xfId="76" applyFont="1"/>
    <xf numFmtId="0" fontId="14" fillId="0" borderId="0" xfId="76" applyFont="1"/>
    <xf numFmtId="0" fontId="19" fillId="0" borderId="0" xfId="76" applyFont="1"/>
    <xf numFmtId="166" fontId="1" fillId="0" borderId="1" xfId="8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2" fillId="0" borderId="0" xfId="0" applyFont="1"/>
    <xf numFmtId="0" fontId="2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166" fontId="14" fillId="0" borderId="1" xfId="0" applyNumberFormat="1" applyFont="1" applyFill="1" applyBorder="1" applyAlignment="1">
      <alignment horizontal="right" wrapText="1"/>
    </xf>
    <xf numFmtId="0" fontId="1" fillId="0" borderId="1" xfId="71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/>
    <xf numFmtId="166" fontId="0" fillId="0" borderId="0" xfId="0" applyNumberFormat="1"/>
    <xf numFmtId="0" fontId="1" fillId="0" borderId="1" xfId="7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5" fillId="0" borderId="0" xfId="77" applyFont="1"/>
    <xf numFmtId="0" fontId="43" fillId="0" borderId="0" xfId="76" applyFont="1"/>
    <xf numFmtId="0" fontId="1" fillId="0" borderId="0" xfId="78" applyFont="1" applyFill="1" applyBorder="1" applyAlignment="1">
      <alignment vertical="top" wrapText="1"/>
    </xf>
    <xf numFmtId="0" fontId="25" fillId="0" borderId="0" xfId="76" applyBorder="1"/>
    <xf numFmtId="166" fontId="25" fillId="0" borderId="0" xfId="76" applyNumberFormat="1" applyBorder="1"/>
    <xf numFmtId="167" fontId="25" fillId="0" borderId="0" xfId="79" applyNumberFormat="1" applyFont="1"/>
    <xf numFmtId="49" fontId="1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78" applyFont="1" applyFill="1" applyBorder="1" applyAlignment="1">
      <alignment vertical="top" wrapText="1"/>
    </xf>
    <xf numFmtId="0" fontId="15" fillId="0" borderId="2" xfId="7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7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" fillId="0" borderId="1" xfId="0" applyFont="1" applyFill="1" applyBorder="1" applyAlignment="1">
      <alignment horizontal="justify" vertical="top" wrapText="1"/>
    </xf>
    <xf numFmtId="166" fontId="44" fillId="0" borderId="0" xfId="79" applyNumberFormat="1" applyFont="1" applyBorder="1" applyAlignment="1">
      <alignment horizontal="right"/>
    </xf>
    <xf numFmtId="0" fontId="42" fillId="0" borderId="0" xfId="0" applyFont="1" applyBorder="1"/>
    <xf numFmtId="166" fontId="40" fillId="0" borderId="0" xfId="79" applyNumberFormat="1" applyFont="1" applyBorder="1" applyAlignment="1">
      <alignment horizontal="right"/>
    </xf>
    <xf numFmtId="0" fontId="1" fillId="0" borderId="1" xfId="78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top" wrapText="1"/>
    </xf>
    <xf numFmtId="166" fontId="2" fillId="0" borderId="1" xfId="81" applyNumberFormat="1" applyFont="1" applyFill="1" applyBorder="1" applyAlignment="1">
      <alignment horizontal="right"/>
    </xf>
    <xf numFmtId="0" fontId="1" fillId="0" borderId="1" xfId="78" applyFont="1" applyFill="1" applyBorder="1" applyAlignment="1">
      <alignment horizontal="left" vertical="top" wrapText="1"/>
    </xf>
    <xf numFmtId="166" fontId="2" fillId="0" borderId="1" xfId="79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166" fontId="1" fillId="0" borderId="1" xfId="79" applyNumberFormat="1" applyFont="1" applyFill="1" applyBorder="1" applyAlignment="1">
      <alignment horizontal="right"/>
    </xf>
    <xf numFmtId="166" fontId="14" fillId="0" borderId="1" xfId="81" applyNumberFormat="1" applyFont="1" applyFill="1" applyBorder="1" applyAlignment="1">
      <alignment horizontal="right"/>
    </xf>
    <xf numFmtId="166" fontId="15" fillId="0" borderId="1" xfId="81" applyNumberFormat="1" applyFont="1" applyFill="1" applyBorder="1" applyAlignment="1">
      <alignment horizontal="right"/>
    </xf>
    <xf numFmtId="0" fontId="25" fillId="0" borderId="0" xfId="76" applyFill="1" applyBorder="1"/>
    <xf numFmtId="0" fontId="25" fillId="0" borderId="0" xfId="76" applyFill="1" applyBorder="1" applyAlignment="1">
      <alignment wrapText="1"/>
    </xf>
    <xf numFmtId="166" fontId="2" fillId="0" borderId="0" xfId="81" applyNumberFormat="1" applyFont="1" applyFill="1" applyBorder="1" applyAlignment="1">
      <alignment horizontal="right"/>
    </xf>
    <xf numFmtId="166" fontId="25" fillId="0" borderId="0" xfId="76" applyNumberFormat="1" applyFill="1" applyBorder="1"/>
    <xf numFmtId="166" fontId="1" fillId="0" borderId="0" xfId="81" applyNumberFormat="1" applyFont="1" applyFill="1" applyBorder="1" applyAlignment="1">
      <alignment horizontal="right"/>
    </xf>
    <xf numFmtId="0" fontId="42" fillId="0" borderId="0" xfId="0" applyFont="1" applyFill="1"/>
    <xf numFmtId="0" fontId="45" fillId="0" borderId="0" xfId="0" applyFont="1" applyFill="1"/>
    <xf numFmtId="0" fontId="41" fillId="0" borderId="1" xfId="0" applyFont="1" applyFill="1" applyBorder="1" applyAlignment="1">
      <alignment wrapText="1"/>
    </xf>
    <xf numFmtId="0" fontId="15" fillId="0" borderId="1" xfId="72" applyFont="1" applyFill="1" applyBorder="1" applyAlignment="1">
      <alignment horizontal="center" wrapText="1"/>
    </xf>
    <xf numFmtId="0" fontId="15" fillId="0" borderId="1" xfId="72" applyFont="1" applyFill="1" applyBorder="1" applyAlignment="1">
      <alignment horizontal="center"/>
    </xf>
    <xf numFmtId="4" fontId="15" fillId="0" borderId="1" xfId="72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7" fontId="43" fillId="0" borderId="0" xfId="79" applyNumberFormat="1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6" fontId="40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25" fillId="0" borderId="0" xfId="76" applyFill="1"/>
    <xf numFmtId="0" fontId="1" fillId="0" borderId="0" xfId="78" applyFont="1" applyFill="1" applyBorder="1" applyAlignment="1">
      <alignment horizontal="right" vertical="top" wrapText="1"/>
    </xf>
    <xf numFmtId="0" fontId="1" fillId="0" borderId="3" xfId="78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1" fillId="0" borderId="1" xfId="73" applyFont="1" applyFill="1" applyBorder="1" applyAlignment="1">
      <alignment horizontal="center" wrapText="1"/>
    </xf>
    <xf numFmtId="0" fontId="23" fillId="0" borderId="1" xfId="73" applyFont="1" applyFill="1" applyBorder="1" applyAlignment="1">
      <alignment horizontal="center" wrapText="1"/>
    </xf>
    <xf numFmtId="0" fontId="15" fillId="0" borderId="1" xfId="73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" xfId="73" applyFont="1" applyFill="1" applyBorder="1" applyAlignment="1">
      <alignment horizontal="center" wrapText="1"/>
    </xf>
    <xf numFmtId="49" fontId="15" fillId="0" borderId="1" xfId="73" applyNumberFormat="1" applyFont="1" applyFill="1" applyBorder="1" applyAlignment="1">
      <alignment horizontal="center"/>
    </xf>
    <xf numFmtId="0" fontId="15" fillId="0" borderId="4" xfId="73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72" applyFont="1" applyFill="1" applyBorder="1" applyAlignment="1">
      <alignment horizontal="left" vertical="top" wrapText="1"/>
    </xf>
    <xf numFmtId="0" fontId="14" fillId="0" borderId="1" xfId="72" applyFont="1" applyFill="1" applyBorder="1" applyAlignment="1">
      <alignment horizontal="center" wrapText="1"/>
    </xf>
    <xf numFmtId="0" fontId="14" fillId="0" borderId="1" xfId="72" applyFont="1" applyFill="1" applyBorder="1" applyAlignment="1">
      <alignment horizontal="center"/>
    </xf>
    <xf numFmtId="0" fontId="15" fillId="0" borderId="1" xfId="72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" xfId="7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6" fontId="2" fillId="0" borderId="4" xfId="81" applyNumberFormat="1" applyFont="1" applyFill="1" applyBorder="1" applyAlignment="1">
      <alignment horizontal="right"/>
    </xf>
    <xf numFmtId="166" fontId="1" fillId="0" borderId="4" xfId="81" applyNumberFormat="1" applyFont="1" applyFill="1" applyBorder="1" applyAlignment="1">
      <alignment horizontal="right"/>
    </xf>
    <xf numFmtId="166" fontId="2" fillId="0" borderId="4" xfId="79" applyNumberFormat="1" applyFont="1" applyFill="1" applyBorder="1" applyAlignment="1">
      <alignment horizontal="right"/>
    </xf>
    <xf numFmtId="166" fontId="1" fillId="0" borderId="4" xfId="79" applyNumberFormat="1" applyFont="1" applyFill="1" applyBorder="1" applyAlignment="1">
      <alignment horizontal="right"/>
    </xf>
    <xf numFmtId="166" fontId="14" fillId="0" borderId="4" xfId="81" applyNumberFormat="1" applyFont="1" applyFill="1" applyBorder="1" applyAlignment="1">
      <alignment horizontal="right"/>
    </xf>
    <xf numFmtId="166" fontId="15" fillId="0" borderId="4" xfId="81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 vertical="top"/>
    </xf>
    <xf numFmtId="0" fontId="25" fillId="0" borderId="22" xfId="76" applyFill="1" applyBorder="1" applyAlignment="1">
      <alignment horizontal="right"/>
    </xf>
    <xf numFmtId="0" fontId="1" fillId="0" borderId="22" xfId="78" applyFont="1" applyFill="1" applyBorder="1" applyAlignment="1">
      <alignment horizontal="right" vertical="top" wrapText="1"/>
    </xf>
    <xf numFmtId="0" fontId="25" fillId="0" borderId="22" xfId="76" applyFill="1" applyBorder="1"/>
    <xf numFmtId="166" fontId="25" fillId="0" borderId="22" xfId="76" applyNumberFormat="1" applyFill="1" applyBorder="1"/>
    <xf numFmtId="166" fontId="15" fillId="0" borderId="1" xfId="73" applyNumberFormat="1" applyFont="1" applyFill="1" applyBorder="1" applyAlignment="1">
      <alignment horizontal="right"/>
    </xf>
    <xf numFmtId="0" fontId="1" fillId="0" borderId="0" xfId="78" applyFont="1" applyFill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 vertical="top" wrapText="1"/>
    </xf>
    <xf numFmtId="166" fontId="2" fillId="0" borderId="0" xfId="78" applyNumberFormat="1" applyFont="1" applyFill="1" applyBorder="1" applyAlignment="1">
      <alignment horizontal="right" vertical="top" wrapText="1"/>
    </xf>
    <xf numFmtId="166" fontId="2" fillId="0" borderId="0" xfId="78" applyNumberFormat="1" applyFont="1" applyFill="1" applyBorder="1" applyAlignment="1">
      <alignment horizontal="right" wrapText="1"/>
    </xf>
    <xf numFmtId="166" fontId="2" fillId="0" borderId="0" xfId="79" applyNumberFormat="1" applyFont="1" applyFill="1" applyBorder="1" applyAlignment="1">
      <alignment horizontal="right"/>
    </xf>
    <xf numFmtId="166" fontId="14" fillId="0" borderId="0" xfId="81" applyNumberFormat="1" applyFont="1" applyFill="1" applyBorder="1" applyAlignment="1">
      <alignment horizontal="right"/>
    </xf>
    <xf numFmtId="166" fontId="15" fillId="0" borderId="0" xfId="81" applyNumberFormat="1" applyFont="1" applyFill="1" applyBorder="1" applyAlignment="1">
      <alignment horizontal="right"/>
    </xf>
    <xf numFmtId="0" fontId="25" fillId="0" borderId="0" xfId="76" applyFill="1" applyAlignment="1">
      <alignment horizontal="right"/>
    </xf>
    <xf numFmtId="0" fontId="4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167" fontId="1" fillId="0" borderId="0" xfId="79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/>
    <xf numFmtId="0" fontId="1" fillId="0" borderId="1" xfId="71" applyFont="1" applyBorder="1" applyAlignment="1">
      <alignment vertical="top" wrapText="1"/>
    </xf>
    <xf numFmtId="166" fontId="1" fillId="0" borderId="1" xfId="0" applyNumberFormat="1" applyFont="1" applyBorder="1"/>
    <xf numFmtId="166" fontId="14" fillId="0" borderId="1" xfId="0" applyNumberFormat="1" applyFont="1" applyBorder="1"/>
    <xf numFmtId="166" fontId="15" fillId="0" borderId="1" xfId="0" applyNumberFormat="1" applyFont="1" applyBorder="1"/>
    <xf numFmtId="166" fontId="15" fillId="0" borderId="1" xfId="71" applyNumberFormat="1" applyFon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16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48" fillId="0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24" fillId="0" borderId="0" xfId="71" applyAlignment="1">
      <alignment horizontal="center"/>
    </xf>
    <xf numFmtId="0" fontId="24" fillId="0" borderId="0" xfId="71" applyAlignment="1">
      <alignment horizontal="left" vertical="top"/>
    </xf>
    <xf numFmtId="0" fontId="24" fillId="0" borderId="0" xfId="71" applyAlignment="1">
      <alignment horizontal="left"/>
    </xf>
    <xf numFmtId="0" fontId="15" fillId="0" borderId="1" xfId="71" applyFont="1" applyFill="1" applyBorder="1" applyAlignment="1">
      <alignment horizontal="left" wrapText="1"/>
    </xf>
    <xf numFmtId="0" fontId="43" fillId="0" borderId="1" xfId="0" applyFont="1" applyFill="1" applyBorder="1" applyAlignment="1">
      <alignment wrapText="1"/>
    </xf>
    <xf numFmtId="0" fontId="43" fillId="0" borderId="1" xfId="0" applyFont="1" applyFill="1" applyBorder="1"/>
    <xf numFmtId="49" fontId="2" fillId="0" borderId="1" xfId="78" applyNumberFormat="1" applyFont="1" applyFill="1" applyBorder="1" applyAlignment="1">
      <alignment vertical="top" wrapText="1"/>
    </xf>
    <xf numFmtId="49" fontId="1" fillId="0" borderId="1" xfId="78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4" fillId="0" borderId="0" xfId="71" applyFill="1" applyAlignment="1">
      <alignment horizontal="left" vertical="top"/>
    </xf>
    <xf numFmtId="0" fontId="24" fillId="0" borderId="0" xfId="71" applyFill="1" applyAlignment="1">
      <alignment horizontal="left"/>
    </xf>
    <xf numFmtId="0" fontId="24" fillId="0" borderId="0" xfId="71" applyFill="1" applyAlignment="1">
      <alignment horizontal="center"/>
    </xf>
    <xf numFmtId="0" fontId="9" fillId="0" borderId="0" xfId="71" applyFont="1" applyFill="1" applyAlignment="1">
      <alignment horizontal="right"/>
    </xf>
    <xf numFmtId="0" fontId="41" fillId="0" borderId="0" xfId="0" applyFont="1" applyFill="1" applyAlignment="1">
      <alignment horizontal="right" vertical="top"/>
    </xf>
    <xf numFmtId="0" fontId="0" fillId="0" borderId="1" xfId="0" applyBorder="1"/>
    <xf numFmtId="0" fontId="25" fillId="0" borderId="1" xfId="76" applyFill="1" applyBorder="1"/>
    <xf numFmtId="0" fontId="1" fillId="0" borderId="1" xfId="78" applyFont="1" applyFill="1" applyBorder="1" applyAlignment="1">
      <alignment vertical="top"/>
    </xf>
    <xf numFmtId="166" fontId="0" fillId="0" borderId="1" xfId="0" applyNumberFormat="1" applyFill="1" applyBorder="1"/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6" fillId="0" borderId="0" xfId="78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24" fillId="0" borderId="1" xfId="71" applyFill="1" applyBorder="1" applyAlignment="1">
      <alignment horizontal="left" vertical="top"/>
    </xf>
    <xf numFmtId="0" fontId="24" fillId="0" borderId="1" xfId="71" applyFill="1" applyBorder="1" applyAlignment="1">
      <alignment horizontal="left"/>
    </xf>
    <xf numFmtId="0" fontId="24" fillId="0" borderId="1" xfId="71" applyFill="1" applyBorder="1" applyAlignment="1">
      <alignment horizontal="center"/>
    </xf>
    <xf numFmtId="0" fontId="0" fillId="0" borderId="1" xfId="71" applyFont="1" applyFill="1" applyBorder="1" applyAlignment="1">
      <alignment horizontal="center"/>
    </xf>
    <xf numFmtId="0" fontId="2" fillId="0" borderId="1" xfId="78" applyFont="1" applyFill="1" applyBorder="1"/>
    <xf numFmtId="166" fontId="2" fillId="0" borderId="1" xfId="78" applyNumberFormat="1" applyFont="1" applyFill="1" applyBorder="1" applyAlignment="1">
      <alignment horizontal="right" vertical="top" wrapText="1"/>
    </xf>
    <xf numFmtId="167" fontId="25" fillId="0" borderId="0" xfId="79" applyNumberFormat="1" applyFont="1" applyFill="1"/>
    <xf numFmtId="166" fontId="2" fillId="0" borderId="1" xfId="78" applyNumberFormat="1" applyFont="1" applyFill="1" applyBorder="1" applyAlignment="1">
      <alignment horizontal="right" wrapText="1"/>
    </xf>
    <xf numFmtId="0" fontId="25" fillId="0" borderId="0" xfId="77" applyFont="1" applyFill="1"/>
    <xf numFmtId="166" fontId="1" fillId="0" borderId="1" xfId="80" applyNumberFormat="1" applyFont="1" applyFill="1" applyBorder="1" applyAlignment="1">
      <alignment horizontal="right"/>
    </xf>
    <xf numFmtId="0" fontId="2" fillId="0" borderId="1" xfId="78" applyFont="1" applyFill="1" applyBorder="1" applyAlignment="1">
      <alignment horizontal="left" vertical="top" wrapText="1"/>
    </xf>
    <xf numFmtId="0" fontId="41" fillId="0" borderId="0" xfId="76" applyFont="1" applyFill="1"/>
    <xf numFmtId="0" fontId="14" fillId="0" borderId="1" xfId="0" applyFont="1" applyFill="1" applyBorder="1" applyAlignment="1">
      <alignment horizontal="left" vertical="justify" wrapText="1"/>
    </xf>
    <xf numFmtId="0" fontId="15" fillId="0" borderId="1" xfId="0" applyFont="1" applyFill="1" applyBorder="1" applyAlignment="1">
      <alignment horizontal="left" vertical="justify" wrapText="1"/>
    </xf>
    <xf numFmtId="0" fontId="14" fillId="0" borderId="0" xfId="76" applyFont="1" applyFill="1"/>
    <xf numFmtId="166" fontId="25" fillId="0" borderId="0" xfId="76" applyNumberFormat="1" applyFill="1"/>
    <xf numFmtId="166" fontId="44" fillId="0" borderId="0" xfId="79" applyNumberFormat="1" applyFont="1" applyFill="1" applyBorder="1" applyAlignment="1">
      <alignment horizontal="right"/>
    </xf>
    <xf numFmtId="166" fontId="1" fillId="0" borderId="0" xfId="79" applyNumberFormat="1" applyFont="1" applyFill="1" applyBorder="1" applyAlignment="1">
      <alignment horizontal="right"/>
    </xf>
    <xf numFmtId="166" fontId="40" fillId="0" borderId="0" xfId="79" applyNumberFormat="1" applyFont="1" applyFill="1" applyBorder="1" applyAlignment="1">
      <alignment horizontal="right"/>
    </xf>
    <xf numFmtId="0" fontId="43" fillId="0" borderId="0" xfId="76" applyFont="1" applyFill="1"/>
    <xf numFmtId="166" fontId="44" fillId="0" borderId="0" xfId="81" applyNumberFormat="1" applyFont="1" applyFill="1" applyBorder="1" applyAlignment="1">
      <alignment horizontal="right"/>
    </xf>
    <xf numFmtId="167" fontId="43" fillId="0" borderId="0" xfId="79" applyNumberFormat="1" applyFont="1" applyFill="1"/>
    <xf numFmtId="167" fontId="41" fillId="0" borderId="0" xfId="79" applyNumberFormat="1" applyFont="1" applyFill="1"/>
    <xf numFmtId="166" fontId="25" fillId="0" borderId="0" xfId="76" applyNumberFormat="1"/>
    <xf numFmtId="166" fontId="43" fillId="0" borderId="0" xfId="76" applyNumberFormat="1" applyFont="1"/>
    <xf numFmtId="49" fontId="25" fillId="0" borderId="0" xfId="79" applyNumberFormat="1" applyFont="1" applyFill="1" applyAlignment="1">
      <alignment vertical="top" wrapText="1"/>
    </xf>
    <xf numFmtId="167" fontId="25" fillId="0" borderId="0" xfId="79" applyNumberFormat="1" applyFont="1" applyAlignment="1">
      <alignment wrapText="1"/>
    </xf>
    <xf numFmtId="4" fontId="25" fillId="0" borderId="0" xfId="76" applyNumberFormat="1"/>
    <xf numFmtId="0" fontId="50" fillId="0" borderId="0" xfId="76" applyFont="1"/>
    <xf numFmtId="4" fontId="50" fillId="0" borderId="0" xfId="76" applyNumberFormat="1" applyFont="1"/>
    <xf numFmtId="166" fontId="50" fillId="0" borderId="0" xfId="76" applyNumberFormat="1" applyFont="1"/>
    <xf numFmtId="166" fontId="41" fillId="0" borderId="0" xfId="76" applyNumberFormat="1" applyFont="1"/>
    <xf numFmtId="0" fontId="15" fillId="0" borderId="1" xfId="0" applyFont="1" applyFill="1" applyBorder="1" applyAlignment="1">
      <alignment horizontal="center" vertical="top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right" vertical="top"/>
    </xf>
    <xf numFmtId="0" fontId="51" fillId="0" borderId="0" xfId="0" applyFont="1" applyFill="1"/>
    <xf numFmtId="166" fontId="0" fillId="0" borderId="0" xfId="0" applyNumberFormat="1" applyFill="1"/>
    <xf numFmtId="0" fontId="24" fillId="0" borderId="0" xfId="71" applyFill="1"/>
    <xf numFmtId="166" fontId="49" fillId="0" borderId="0" xfId="0" applyNumberFormat="1" applyFont="1" applyFill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/>
    </xf>
    <xf numFmtId="0" fontId="46" fillId="0" borderId="0" xfId="0" applyFont="1" applyFill="1"/>
    <xf numFmtId="0" fontId="22" fillId="0" borderId="0" xfId="0" applyFont="1" applyFill="1" applyBorder="1" applyAlignment="1">
      <alignment horizontal="left" wrapText="1"/>
    </xf>
    <xf numFmtId="165" fontId="0" fillId="0" borderId="0" xfId="0" applyNumberFormat="1" applyFill="1"/>
    <xf numFmtId="0" fontId="41" fillId="0" borderId="0" xfId="0" applyFont="1" applyFill="1" applyAlignment="1">
      <alignment wrapText="1"/>
    </xf>
    <xf numFmtId="4" fontId="45" fillId="0" borderId="0" xfId="0" applyNumberFormat="1" applyFont="1" applyFill="1"/>
    <xf numFmtId="49" fontId="15" fillId="0" borderId="1" xfId="72" applyNumberFormat="1" applyFont="1" applyFill="1" applyBorder="1" applyAlignment="1">
      <alignment horizontal="center"/>
    </xf>
    <xf numFmtId="0" fontId="17" fillId="0" borderId="0" xfId="0" applyFont="1" applyFill="1"/>
    <xf numFmtId="2" fontId="46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 horizontal="center"/>
    </xf>
    <xf numFmtId="166" fontId="40" fillId="0" borderId="1" xfId="0" applyNumberFormat="1" applyFont="1" applyFill="1" applyBorder="1" applyAlignment="1">
      <alignment horizontal="right"/>
    </xf>
    <xf numFmtId="2" fontId="52" fillId="0" borderId="0" xfId="0" applyNumberFormat="1" applyFont="1" applyFill="1" applyAlignment="1">
      <alignment horizontal="center"/>
    </xf>
    <xf numFmtId="0" fontId="52" fillId="0" borderId="0" xfId="0" applyFont="1" applyFill="1"/>
    <xf numFmtId="0" fontId="53" fillId="0" borderId="1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center"/>
    </xf>
    <xf numFmtId="2" fontId="55" fillId="0" borderId="0" xfId="0" applyNumberFormat="1" applyFont="1" applyFill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2" fontId="18" fillId="0" borderId="0" xfId="0" applyNumberFormat="1" applyFont="1" applyFill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2" fillId="0" borderId="0" xfId="71" applyFont="1" applyFill="1" applyAlignment="1">
      <alignment horizontal="left" vertical="top"/>
    </xf>
    <xf numFmtId="0" fontId="52" fillId="0" borderId="0" xfId="71" applyFont="1" applyFill="1" applyAlignment="1">
      <alignment horizontal="left"/>
    </xf>
    <xf numFmtId="0" fontId="52" fillId="0" borderId="0" xfId="71" applyFont="1" applyFill="1" applyAlignment="1">
      <alignment horizontal="center"/>
    </xf>
    <xf numFmtId="0" fontId="15" fillId="0" borderId="0" xfId="71" applyFont="1" applyFill="1" applyAlignment="1">
      <alignment horizontal="right"/>
    </xf>
    <xf numFmtId="0" fontId="15" fillId="0" borderId="1" xfId="71" applyFont="1" applyFill="1" applyBorder="1" applyAlignment="1">
      <alignment horizontal="center" vertical="top" wrapText="1"/>
    </xf>
    <xf numFmtId="0" fontId="14" fillId="0" borderId="1" xfId="71" applyFont="1" applyFill="1" applyBorder="1" applyAlignment="1">
      <alignment horizontal="left" vertical="top" wrapText="1"/>
    </xf>
    <xf numFmtId="166" fontId="14" fillId="0" borderId="1" xfId="71" applyNumberFormat="1" applyFont="1" applyFill="1" applyBorder="1" applyAlignment="1">
      <alignment horizontal="right" vertical="top" wrapText="1"/>
    </xf>
    <xf numFmtId="0" fontId="5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1" fillId="0" borderId="0" xfId="0" applyFont="1" applyFill="1" applyAlignment="1">
      <alignment horizontal="right" vertical="top"/>
    </xf>
    <xf numFmtId="0" fontId="6" fillId="0" borderId="0" xfId="78" applyFont="1" applyFill="1" applyBorder="1" applyAlignment="1">
      <alignment horizontal="center" vertical="center" wrapText="1"/>
    </xf>
    <xf numFmtId="0" fontId="6" fillId="0" borderId="0" xfId="71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zoomScaleNormal="100" workbookViewId="0">
      <selection activeCell="G11" sqref="G11"/>
    </sheetView>
  </sheetViews>
  <sheetFormatPr defaultRowHeight="15"/>
  <cols>
    <col min="1" max="1" width="10.85546875" customWidth="1"/>
    <col min="2" max="2" width="25.28515625" customWidth="1"/>
    <col min="3" max="3" width="73" customWidth="1"/>
    <col min="254" max="254" width="10.85546875" customWidth="1"/>
    <col min="255" max="255" width="25.28515625" customWidth="1"/>
    <col min="256" max="256" width="73" customWidth="1"/>
    <col min="510" max="510" width="10.85546875" customWidth="1"/>
    <col min="511" max="511" width="25.28515625" customWidth="1"/>
    <col min="512" max="512" width="73" customWidth="1"/>
    <col min="766" max="766" width="10.85546875" customWidth="1"/>
    <col min="767" max="767" width="25.28515625" customWidth="1"/>
    <col min="768" max="768" width="73" customWidth="1"/>
    <col min="1022" max="1022" width="10.85546875" customWidth="1"/>
    <col min="1023" max="1023" width="25.28515625" customWidth="1"/>
    <col min="1024" max="1024" width="73" customWidth="1"/>
    <col min="1278" max="1278" width="10.85546875" customWidth="1"/>
    <col min="1279" max="1279" width="25.28515625" customWidth="1"/>
    <col min="1280" max="1280" width="73" customWidth="1"/>
    <col min="1534" max="1534" width="10.85546875" customWidth="1"/>
    <col min="1535" max="1535" width="25.28515625" customWidth="1"/>
    <col min="1536" max="1536" width="73" customWidth="1"/>
    <col min="1790" max="1790" width="10.85546875" customWidth="1"/>
    <col min="1791" max="1791" width="25.28515625" customWidth="1"/>
    <col min="1792" max="1792" width="73" customWidth="1"/>
    <col min="2046" max="2046" width="10.85546875" customWidth="1"/>
    <col min="2047" max="2047" width="25.28515625" customWidth="1"/>
    <col min="2048" max="2048" width="73" customWidth="1"/>
    <col min="2302" max="2302" width="10.85546875" customWidth="1"/>
    <col min="2303" max="2303" width="25.28515625" customWidth="1"/>
    <col min="2304" max="2304" width="73" customWidth="1"/>
    <col min="2558" max="2558" width="10.85546875" customWidth="1"/>
    <col min="2559" max="2559" width="25.28515625" customWidth="1"/>
    <col min="2560" max="2560" width="73" customWidth="1"/>
    <col min="2814" max="2814" width="10.85546875" customWidth="1"/>
    <col min="2815" max="2815" width="25.28515625" customWidth="1"/>
    <col min="2816" max="2816" width="73" customWidth="1"/>
    <col min="3070" max="3070" width="10.85546875" customWidth="1"/>
    <col min="3071" max="3071" width="25.28515625" customWidth="1"/>
    <col min="3072" max="3072" width="73" customWidth="1"/>
    <col min="3326" max="3326" width="10.85546875" customWidth="1"/>
    <col min="3327" max="3327" width="25.28515625" customWidth="1"/>
    <col min="3328" max="3328" width="73" customWidth="1"/>
    <col min="3582" max="3582" width="10.85546875" customWidth="1"/>
    <col min="3583" max="3583" width="25.28515625" customWidth="1"/>
    <col min="3584" max="3584" width="73" customWidth="1"/>
    <col min="3838" max="3838" width="10.85546875" customWidth="1"/>
    <col min="3839" max="3839" width="25.28515625" customWidth="1"/>
    <col min="3840" max="3840" width="73" customWidth="1"/>
    <col min="4094" max="4094" width="10.85546875" customWidth="1"/>
    <col min="4095" max="4095" width="25.28515625" customWidth="1"/>
    <col min="4096" max="4096" width="73" customWidth="1"/>
    <col min="4350" max="4350" width="10.85546875" customWidth="1"/>
    <col min="4351" max="4351" width="25.28515625" customWidth="1"/>
    <col min="4352" max="4352" width="73" customWidth="1"/>
    <col min="4606" max="4606" width="10.85546875" customWidth="1"/>
    <col min="4607" max="4607" width="25.28515625" customWidth="1"/>
    <col min="4608" max="4608" width="73" customWidth="1"/>
    <col min="4862" max="4862" width="10.85546875" customWidth="1"/>
    <col min="4863" max="4863" width="25.28515625" customWidth="1"/>
    <col min="4864" max="4864" width="73" customWidth="1"/>
    <col min="5118" max="5118" width="10.85546875" customWidth="1"/>
    <col min="5119" max="5119" width="25.28515625" customWidth="1"/>
    <col min="5120" max="5120" width="73" customWidth="1"/>
    <col min="5374" max="5374" width="10.85546875" customWidth="1"/>
    <col min="5375" max="5375" width="25.28515625" customWidth="1"/>
    <col min="5376" max="5376" width="73" customWidth="1"/>
    <col min="5630" max="5630" width="10.85546875" customWidth="1"/>
    <col min="5631" max="5631" width="25.28515625" customWidth="1"/>
    <col min="5632" max="5632" width="73" customWidth="1"/>
    <col min="5886" max="5886" width="10.85546875" customWidth="1"/>
    <col min="5887" max="5887" width="25.28515625" customWidth="1"/>
    <col min="5888" max="5888" width="73" customWidth="1"/>
    <col min="6142" max="6142" width="10.85546875" customWidth="1"/>
    <col min="6143" max="6143" width="25.28515625" customWidth="1"/>
    <col min="6144" max="6144" width="73" customWidth="1"/>
    <col min="6398" max="6398" width="10.85546875" customWidth="1"/>
    <col min="6399" max="6399" width="25.28515625" customWidth="1"/>
    <col min="6400" max="6400" width="73" customWidth="1"/>
    <col min="6654" max="6654" width="10.85546875" customWidth="1"/>
    <col min="6655" max="6655" width="25.28515625" customWidth="1"/>
    <col min="6656" max="6656" width="73" customWidth="1"/>
    <col min="6910" max="6910" width="10.85546875" customWidth="1"/>
    <col min="6911" max="6911" width="25.28515625" customWidth="1"/>
    <col min="6912" max="6912" width="73" customWidth="1"/>
    <col min="7166" max="7166" width="10.85546875" customWidth="1"/>
    <col min="7167" max="7167" width="25.28515625" customWidth="1"/>
    <col min="7168" max="7168" width="73" customWidth="1"/>
    <col min="7422" max="7422" width="10.85546875" customWidth="1"/>
    <col min="7423" max="7423" width="25.28515625" customWidth="1"/>
    <col min="7424" max="7424" width="73" customWidth="1"/>
    <col min="7678" max="7678" width="10.85546875" customWidth="1"/>
    <col min="7679" max="7679" width="25.28515625" customWidth="1"/>
    <col min="7680" max="7680" width="73" customWidth="1"/>
    <col min="7934" max="7934" width="10.85546875" customWidth="1"/>
    <col min="7935" max="7935" width="25.28515625" customWidth="1"/>
    <col min="7936" max="7936" width="73" customWidth="1"/>
    <col min="8190" max="8190" width="10.85546875" customWidth="1"/>
    <col min="8191" max="8191" width="25.28515625" customWidth="1"/>
    <col min="8192" max="8192" width="73" customWidth="1"/>
    <col min="8446" max="8446" width="10.85546875" customWidth="1"/>
    <col min="8447" max="8447" width="25.28515625" customWidth="1"/>
    <col min="8448" max="8448" width="73" customWidth="1"/>
    <col min="8702" max="8702" width="10.85546875" customWidth="1"/>
    <col min="8703" max="8703" width="25.28515625" customWidth="1"/>
    <col min="8704" max="8704" width="73" customWidth="1"/>
    <col min="8958" max="8958" width="10.85546875" customWidth="1"/>
    <col min="8959" max="8959" width="25.28515625" customWidth="1"/>
    <col min="8960" max="8960" width="73" customWidth="1"/>
    <col min="9214" max="9214" width="10.85546875" customWidth="1"/>
    <col min="9215" max="9215" width="25.28515625" customWidth="1"/>
    <col min="9216" max="9216" width="73" customWidth="1"/>
    <col min="9470" max="9470" width="10.85546875" customWidth="1"/>
    <col min="9471" max="9471" width="25.28515625" customWidth="1"/>
    <col min="9472" max="9472" width="73" customWidth="1"/>
    <col min="9726" max="9726" width="10.85546875" customWidth="1"/>
    <col min="9727" max="9727" width="25.28515625" customWidth="1"/>
    <col min="9728" max="9728" width="73" customWidth="1"/>
    <col min="9982" max="9982" width="10.85546875" customWidth="1"/>
    <col min="9983" max="9983" width="25.28515625" customWidth="1"/>
    <col min="9984" max="9984" width="73" customWidth="1"/>
    <col min="10238" max="10238" width="10.85546875" customWidth="1"/>
    <col min="10239" max="10239" width="25.28515625" customWidth="1"/>
    <col min="10240" max="10240" width="73" customWidth="1"/>
    <col min="10494" max="10494" width="10.85546875" customWidth="1"/>
    <col min="10495" max="10495" width="25.28515625" customWidth="1"/>
    <col min="10496" max="10496" width="73" customWidth="1"/>
    <col min="10750" max="10750" width="10.85546875" customWidth="1"/>
    <col min="10751" max="10751" width="25.28515625" customWidth="1"/>
    <col min="10752" max="10752" width="73" customWidth="1"/>
    <col min="11006" max="11006" width="10.85546875" customWidth="1"/>
    <col min="11007" max="11007" width="25.28515625" customWidth="1"/>
    <col min="11008" max="11008" width="73" customWidth="1"/>
    <col min="11262" max="11262" width="10.85546875" customWidth="1"/>
    <col min="11263" max="11263" width="25.28515625" customWidth="1"/>
    <col min="11264" max="11264" width="73" customWidth="1"/>
    <col min="11518" max="11518" width="10.85546875" customWidth="1"/>
    <col min="11519" max="11519" width="25.28515625" customWidth="1"/>
    <col min="11520" max="11520" width="73" customWidth="1"/>
    <col min="11774" max="11774" width="10.85546875" customWidth="1"/>
    <col min="11775" max="11775" width="25.28515625" customWidth="1"/>
    <col min="11776" max="11776" width="73" customWidth="1"/>
    <col min="12030" max="12030" width="10.85546875" customWidth="1"/>
    <col min="12031" max="12031" width="25.28515625" customWidth="1"/>
    <col min="12032" max="12032" width="73" customWidth="1"/>
    <col min="12286" max="12286" width="10.85546875" customWidth="1"/>
    <col min="12287" max="12287" width="25.28515625" customWidth="1"/>
    <col min="12288" max="12288" width="73" customWidth="1"/>
    <col min="12542" max="12542" width="10.85546875" customWidth="1"/>
    <col min="12543" max="12543" width="25.28515625" customWidth="1"/>
    <col min="12544" max="12544" width="73" customWidth="1"/>
    <col min="12798" max="12798" width="10.85546875" customWidth="1"/>
    <col min="12799" max="12799" width="25.28515625" customWidth="1"/>
    <col min="12800" max="12800" width="73" customWidth="1"/>
    <col min="13054" max="13054" width="10.85546875" customWidth="1"/>
    <col min="13055" max="13055" width="25.28515625" customWidth="1"/>
    <col min="13056" max="13056" width="73" customWidth="1"/>
    <col min="13310" max="13310" width="10.85546875" customWidth="1"/>
    <col min="13311" max="13311" width="25.28515625" customWidth="1"/>
    <col min="13312" max="13312" width="73" customWidth="1"/>
    <col min="13566" max="13566" width="10.85546875" customWidth="1"/>
    <col min="13567" max="13567" width="25.28515625" customWidth="1"/>
    <col min="13568" max="13568" width="73" customWidth="1"/>
    <col min="13822" max="13822" width="10.85546875" customWidth="1"/>
    <col min="13823" max="13823" width="25.28515625" customWidth="1"/>
    <col min="13824" max="13824" width="73" customWidth="1"/>
    <col min="14078" max="14078" width="10.85546875" customWidth="1"/>
    <col min="14079" max="14079" width="25.28515625" customWidth="1"/>
    <col min="14080" max="14080" width="73" customWidth="1"/>
    <col min="14334" max="14334" width="10.85546875" customWidth="1"/>
    <col min="14335" max="14335" width="25.28515625" customWidth="1"/>
    <col min="14336" max="14336" width="73" customWidth="1"/>
    <col min="14590" max="14590" width="10.85546875" customWidth="1"/>
    <col min="14591" max="14591" width="25.28515625" customWidth="1"/>
    <col min="14592" max="14592" width="73" customWidth="1"/>
    <col min="14846" max="14846" width="10.85546875" customWidth="1"/>
    <col min="14847" max="14847" width="25.28515625" customWidth="1"/>
    <col min="14848" max="14848" width="73" customWidth="1"/>
    <col min="15102" max="15102" width="10.85546875" customWidth="1"/>
    <col min="15103" max="15103" width="25.28515625" customWidth="1"/>
    <col min="15104" max="15104" width="73" customWidth="1"/>
    <col min="15358" max="15358" width="10.85546875" customWidth="1"/>
    <col min="15359" max="15359" width="25.28515625" customWidth="1"/>
    <col min="15360" max="15360" width="73" customWidth="1"/>
    <col min="15614" max="15614" width="10.85546875" customWidth="1"/>
    <col min="15615" max="15615" width="25.28515625" customWidth="1"/>
    <col min="15616" max="15616" width="73" customWidth="1"/>
    <col min="15870" max="15870" width="10.85546875" customWidth="1"/>
    <col min="15871" max="15871" width="25.28515625" customWidth="1"/>
    <col min="15872" max="15872" width="73" customWidth="1"/>
    <col min="16126" max="16126" width="10.85546875" customWidth="1"/>
    <col min="16127" max="16127" width="25.28515625" customWidth="1"/>
    <col min="16128" max="16128" width="73" customWidth="1"/>
  </cols>
  <sheetData>
    <row r="1" spans="1:3" ht="15.75">
      <c r="A1" s="200"/>
      <c r="B1" s="200"/>
      <c r="C1" s="100" t="s">
        <v>723</v>
      </c>
    </row>
    <row r="2" spans="1:3" ht="15.75">
      <c r="A2" s="179"/>
      <c r="B2" s="179"/>
      <c r="C2" s="175" t="s">
        <v>5</v>
      </c>
    </row>
    <row r="3" spans="1:3" ht="15.75">
      <c r="A3" s="179"/>
      <c r="B3" s="179"/>
      <c r="C3" s="175" t="s">
        <v>555</v>
      </c>
    </row>
    <row r="4" spans="1:3" ht="15.75">
      <c r="A4" s="180"/>
      <c r="B4" s="180"/>
      <c r="C4" s="100" t="s">
        <v>977</v>
      </c>
    </row>
    <row r="5" spans="1:3" ht="15.75">
      <c r="A5" s="179"/>
      <c r="B5" s="179"/>
      <c r="C5" s="179"/>
    </row>
    <row r="6" spans="1:3" ht="15.75" customHeight="1">
      <c r="A6" s="320" t="s">
        <v>900</v>
      </c>
      <c r="B6" s="320"/>
      <c r="C6" s="320"/>
    </row>
    <row r="7" spans="1:3" ht="15.75" customHeight="1">
      <c r="A7" s="320" t="s">
        <v>869</v>
      </c>
      <c r="B7" s="320"/>
      <c r="C7" s="320"/>
    </row>
    <row r="8" spans="1:3" ht="15.75" customHeight="1">
      <c r="A8" s="320" t="s">
        <v>555</v>
      </c>
      <c r="B8" s="320"/>
      <c r="C8" s="320"/>
    </row>
    <row r="9" spans="1:3" ht="15.75" customHeight="1">
      <c r="A9" s="320" t="s">
        <v>757</v>
      </c>
      <c r="B9" s="320"/>
      <c r="C9" s="320"/>
    </row>
    <row r="10" spans="1:3" ht="15.75" customHeight="1">
      <c r="A10" s="320"/>
      <c r="B10" s="320"/>
      <c r="C10" s="320"/>
    </row>
    <row r="11" spans="1:3" ht="15.75" customHeight="1">
      <c r="A11" s="174"/>
      <c r="B11" s="174"/>
      <c r="C11" s="174"/>
    </row>
    <row r="12" spans="1:3" ht="18.75">
      <c r="A12" s="318" t="s">
        <v>783</v>
      </c>
      <c r="B12" s="318"/>
      <c r="C12" s="318"/>
    </row>
    <row r="13" spans="1:3" ht="15.75">
      <c r="A13" s="319"/>
      <c r="B13" s="319"/>
      <c r="C13" s="319"/>
    </row>
    <row r="14" spans="1:3" ht="31.5">
      <c r="A14" s="201" t="s">
        <v>784</v>
      </c>
      <c r="B14" s="187" t="s">
        <v>785</v>
      </c>
      <c r="C14" s="187" t="s">
        <v>786</v>
      </c>
    </row>
    <row r="15" spans="1:3" ht="15.75">
      <c r="A15" s="201">
        <v>1</v>
      </c>
      <c r="B15" s="187">
        <v>2</v>
      </c>
      <c r="C15" s="187">
        <v>3</v>
      </c>
    </row>
    <row r="16" spans="1:3" ht="31.5">
      <c r="A16" s="202">
        <v>802</v>
      </c>
      <c r="B16" s="203"/>
      <c r="C16" s="152" t="s">
        <v>515</v>
      </c>
    </row>
    <row r="17" spans="1:3" ht="31.5">
      <c r="A17" s="204">
        <v>802</v>
      </c>
      <c r="B17" s="203" t="s">
        <v>787</v>
      </c>
      <c r="C17" s="205" t="s">
        <v>788</v>
      </c>
    </row>
    <row r="18" spans="1:3" ht="69.75" customHeight="1">
      <c r="A18" s="204">
        <v>802</v>
      </c>
      <c r="B18" s="203" t="s">
        <v>789</v>
      </c>
      <c r="C18" s="205" t="s">
        <v>231</v>
      </c>
    </row>
    <row r="19" spans="1:3" ht="66.75" customHeight="1">
      <c r="A19" s="204">
        <v>802</v>
      </c>
      <c r="B19" s="203" t="s">
        <v>790</v>
      </c>
      <c r="C19" s="205" t="s">
        <v>791</v>
      </c>
    </row>
    <row r="20" spans="1:3" ht="31.5">
      <c r="A20" s="204">
        <v>802</v>
      </c>
      <c r="B20" s="203" t="s">
        <v>792</v>
      </c>
      <c r="C20" s="205" t="s">
        <v>793</v>
      </c>
    </row>
    <row r="21" spans="1:3" ht="47.25">
      <c r="A21" s="204">
        <v>802</v>
      </c>
      <c r="B21" s="203" t="s">
        <v>794</v>
      </c>
      <c r="C21" s="205" t="s">
        <v>795</v>
      </c>
    </row>
    <row r="22" spans="1:3" ht="78.75">
      <c r="A22" s="204">
        <v>802</v>
      </c>
      <c r="B22" s="203" t="s">
        <v>796</v>
      </c>
      <c r="C22" s="205" t="s">
        <v>797</v>
      </c>
    </row>
    <row r="23" spans="1:3" ht="78.75">
      <c r="A23" s="204">
        <v>802</v>
      </c>
      <c r="B23" s="203" t="s">
        <v>798</v>
      </c>
      <c r="C23" s="205" t="s">
        <v>234</v>
      </c>
    </row>
    <row r="24" spans="1:3" ht="31.5">
      <c r="A24" s="204">
        <v>802</v>
      </c>
      <c r="B24" s="203" t="s">
        <v>799</v>
      </c>
      <c r="C24" s="205" t="s">
        <v>800</v>
      </c>
    </row>
    <row r="25" spans="1:3" ht="15.75">
      <c r="A25" s="204">
        <v>802</v>
      </c>
      <c r="B25" s="203" t="s">
        <v>801</v>
      </c>
      <c r="C25" s="205" t="s">
        <v>415</v>
      </c>
    </row>
    <row r="26" spans="1:3" ht="78.75">
      <c r="A26" s="204">
        <v>802</v>
      </c>
      <c r="B26" s="203" t="s">
        <v>802</v>
      </c>
      <c r="C26" s="205" t="s">
        <v>803</v>
      </c>
    </row>
    <row r="27" spans="1:3" ht="94.5">
      <c r="A27" s="204">
        <v>802</v>
      </c>
      <c r="B27" s="203" t="s">
        <v>804</v>
      </c>
      <c r="C27" s="205" t="s">
        <v>805</v>
      </c>
    </row>
    <row r="28" spans="1:3" ht="47.25">
      <c r="A28" s="204">
        <v>802</v>
      </c>
      <c r="B28" s="203" t="s">
        <v>806</v>
      </c>
      <c r="C28" s="205" t="s">
        <v>807</v>
      </c>
    </row>
    <row r="29" spans="1:3" ht="78.75">
      <c r="A29" s="204">
        <v>802</v>
      </c>
      <c r="B29" s="203" t="s">
        <v>808</v>
      </c>
      <c r="C29" s="205" t="s">
        <v>809</v>
      </c>
    </row>
    <row r="30" spans="1:3" ht="80.25" customHeight="1">
      <c r="A30" s="204">
        <v>802</v>
      </c>
      <c r="B30" s="203" t="s">
        <v>810</v>
      </c>
      <c r="C30" s="205" t="s">
        <v>811</v>
      </c>
    </row>
    <row r="31" spans="1:3" ht="47.25">
      <c r="A31" s="204">
        <v>802</v>
      </c>
      <c r="B31" s="203" t="s">
        <v>812</v>
      </c>
      <c r="C31" s="205" t="s">
        <v>813</v>
      </c>
    </row>
    <row r="32" spans="1:3" ht="47.25">
      <c r="A32" s="206">
        <v>802</v>
      </c>
      <c r="B32" s="131" t="s">
        <v>814</v>
      </c>
      <c r="C32" s="205" t="s">
        <v>815</v>
      </c>
    </row>
    <row r="33" spans="1:3" ht="47.25">
      <c r="A33" s="206">
        <v>802</v>
      </c>
      <c r="B33" s="207" t="s">
        <v>816</v>
      </c>
      <c r="C33" s="205" t="s">
        <v>728</v>
      </c>
    </row>
    <row r="34" spans="1:3" ht="47.25">
      <c r="A34" s="206">
        <v>802</v>
      </c>
      <c r="B34" s="131" t="s">
        <v>817</v>
      </c>
      <c r="C34" s="205" t="s">
        <v>818</v>
      </c>
    </row>
    <row r="35" spans="1:3" ht="31.5">
      <c r="A35" s="204">
        <v>802</v>
      </c>
      <c r="B35" s="203" t="s">
        <v>819</v>
      </c>
      <c r="C35" s="205" t="s">
        <v>820</v>
      </c>
    </row>
    <row r="36" spans="1:3" ht="47.25">
      <c r="A36" s="204">
        <v>802</v>
      </c>
      <c r="B36" s="203" t="s">
        <v>821</v>
      </c>
      <c r="C36" s="205" t="s">
        <v>822</v>
      </c>
    </row>
    <row r="37" spans="1:3" ht="63">
      <c r="A37" s="204">
        <v>802</v>
      </c>
      <c r="B37" s="203" t="s">
        <v>823</v>
      </c>
      <c r="C37" s="205" t="s">
        <v>824</v>
      </c>
    </row>
    <row r="38" spans="1:3" ht="63">
      <c r="A38" s="208">
        <v>802</v>
      </c>
      <c r="B38" s="209" t="s">
        <v>825</v>
      </c>
      <c r="C38" s="205" t="s">
        <v>734</v>
      </c>
    </row>
    <row r="39" spans="1:3" ht="31.5">
      <c r="A39" s="206">
        <v>802</v>
      </c>
      <c r="B39" s="131" t="s">
        <v>826</v>
      </c>
      <c r="C39" s="205" t="s">
        <v>827</v>
      </c>
    </row>
    <row r="40" spans="1:3" ht="31.5">
      <c r="A40" s="204">
        <v>802</v>
      </c>
      <c r="B40" s="203" t="s">
        <v>828</v>
      </c>
      <c r="C40" s="205" t="s">
        <v>238</v>
      </c>
    </row>
    <row r="41" spans="1:3" ht="20.25" customHeight="1">
      <c r="A41" s="204">
        <v>802</v>
      </c>
      <c r="B41" s="203" t="s">
        <v>829</v>
      </c>
      <c r="C41" s="205" t="s">
        <v>830</v>
      </c>
    </row>
    <row r="42" spans="1:3" ht="15.75">
      <c r="A42" s="206">
        <v>802</v>
      </c>
      <c r="B42" s="131" t="s">
        <v>831</v>
      </c>
      <c r="C42" s="205" t="s">
        <v>832</v>
      </c>
    </row>
    <row r="43" spans="1:3" ht="31.5">
      <c r="A43" s="206">
        <v>802</v>
      </c>
      <c r="B43" s="131" t="s">
        <v>833</v>
      </c>
      <c r="C43" s="205" t="s">
        <v>239</v>
      </c>
    </row>
    <row r="44" spans="1:3" ht="31.5">
      <c r="A44" s="206">
        <v>802</v>
      </c>
      <c r="B44" s="131" t="s">
        <v>834</v>
      </c>
      <c r="C44" s="60" t="s">
        <v>835</v>
      </c>
    </row>
    <row r="45" spans="1:3" ht="31.5">
      <c r="A45" s="268">
        <v>802</v>
      </c>
      <c r="B45" s="131" t="s">
        <v>836</v>
      </c>
      <c r="C45" s="60" t="s">
        <v>682</v>
      </c>
    </row>
    <row r="46" spans="1:3" ht="63">
      <c r="A46" s="206">
        <v>802</v>
      </c>
      <c r="B46" s="131" t="s">
        <v>837</v>
      </c>
      <c r="C46" s="60" t="s">
        <v>838</v>
      </c>
    </row>
    <row r="47" spans="1:3" ht="63">
      <c r="A47" s="206">
        <v>802</v>
      </c>
      <c r="B47" s="131" t="s">
        <v>839</v>
      </c>
      <c r="C47" s="60" t="s">
        <v>840</v>
      </c>
    </row>
    <row r="48" spans="1:3" ht="47.25">
      <c r="A48" s="206">
        <v>802</v>
      </c>
      <c r="B48" s="131" t="s">
        <v>841</v>
      </c>
      <c r="C48" s="60" t="s">
        <v>576</v>
      </c>
    </row>
    <row r="49" spans="1:3" ht="15.75">
      <c r="A49" s="206">
        <v>802</v>
      </c>
      <c r="B49" s="131" t="s">
        <v>842</v>
      </c>
      <c r="C49" s="60" t="s">
        <v>240</v>
      </c>
    </row>
    <row r="50" spans="1:3" ht="63">
      <c r="A50" s="206">
        <v>802</v>
      </c>
      <c r="B50" s="131" t="s">
        <v>843</v>
      </c>
      <c r="C50" s="60" t="s">
        <v>671</v>
      </c>
    </row>
    <row r="51" spans="1:3" ht="63">
      <c r="A51" s="206">
        <v>802</v>
      </c>
      <c r="B51" s="131" t="s">
        <v>844</v>
      </c>
      <c r="C51" s="60" t="s">
        <v>683</v>
      </c>
    </row>
    <row r="52" spans="1:3" ht="63">
      <c r="A52" s="206">
        <v>802</v>
      </c>
      <c r="B52" s="131" t="s">
        <v>845</v>
      </c>
      <c r="C52" s="60" t="s">
        <v>610</v>
      </c>
    </row>
    <row r="53" spans="1:3" ht="31.5">
      <c r="A53" s="206">
        <v>802</v>
      </c>
      <c r="B53" s="131" t="s">
        <v>846</v>
      </c>
      <c r="C53" s="60" t="s">
        <v>241</v>
      </c>
    </row>
    <row r="54" spans="1:3" ht="15.75">
      <c r="A54" s="206">
        <v>802</v>
      </c>
      <c r="B54" s="131" t="s">
        <v>847</v>
      </c>
      <c r="C54" s="60" t="s">
        <v>242</v>
      </c>
    </row>
    <row r="55" spans="1:3" ht="47.25">
      <c r="A55" s="206">
        <v>802</v>
      </c>
      <c r="B55" s="131" t="s">
        <v>848</v>
      </c>
      <c r="C55" s="205" t="s">
        <v>849</v>
      </c>
    </row>
    <row r="56" spans="1:3" ht="47.25">
      <c r="A56" s="206">
        <v>802</v>
      </c>
      <c r="B56" s="131" t="s">
        <v>850</v>
      </c>
      <c r="C56" s="205" t="s">
        <v>851</v>
      </c>
    </row>
    <row r="57" spans="1:3" ht="31.5">
      <c r="A57" s="206">
        <v>802</v>
      </c>
      <c r="B57" s="131" t="s">
        <v>852</v>
      </c>
      <c r="C57" s="205" t="s">
        <v>853</v>
      </c>
    </row>
    <row r="58" spans="1:3" ht="15.75">
      <c r="A58" s="206">
        <v>802</v>
      </c>
      <c r="B58" s="131" t="s">
        <v>854</v>
      </c>
      <c r="C58" s="205" t="s">
        <v>855</v>
      </c>
    </row>
    <row r="59" spans="1:3" ht="78.75">
      <c r="A59" s="206">
        <v>802</v>
      </c>
      <c r="B59" s="131" t="s">
        <v>856</v>
      </c>
      <c r="C59" s="205" t="s">
        <v>857</v>
      </c>
    </row>
    <row r="60" spans="1:3" ht="31.5">
      <c r="A60" s="206">
        <v>802</v>
      </c>
      <c r="B60" s="131" t="s">
        <v>858</v>
      </c>
      <c r="C60" s="205" t="s">
        <v>859</v>
      </c>
    </row>
    <row r="61" spans="1:3" ht="31.5">
      <c r="A61" s="206">
        <v>802</v>
      </c>
      <c r="B61" s="131" t="s">
        <v>860</v>
      </c>
      <c r="C61" s="205" t="s">
        <v>861</v>
      </c>
    </row>
    <row r="62" spans="1:3" ht="31.5">
      <c r="A62" s="206">
        <v>802</v>
      </c>
      <c r="B62" s="131" t="s">
        <v>862</v>
      </c>
      <c r="C62" s="205" t="s">
        <v>588</v>
      </c>
    </row>
    <row r="63" spans="1:3" ht="63">
      <c r="A63" s="206">
        <v>802</v>
      </c>
      <c r="B63" s="131" t="s">
        <v>863</v>
      </c>
      <c r="C63" s="205" t="s">
        <v>864</v>
      </c>
    </row>
    <row r="64" spans="1:3" ht="48.75" customHeight="1">
      <c r="A64" s="206">
        <v>802</v>
      </c>
      <c r="B64" s="131" t="s">
        <v>865</v>
      </c>
      <c r="C64" s="205" t="s">
        <v>866</v>
      </c>
    </row>
    <row r="65" spans="1:3" ht="47.25">
      <c r="A65" s="206">
        <v>802</v>
      </c>
      <c r="B65" s="131" t="s">
        <v>867</v>
      </c>
      <c r="C65" s="205" t="s">
        <v>662</v>
      </c>
    </row>
    <row r="66" spans="1:3" ht="14.25" customHeight="1">
      <c r="A66" s="224"/>
      <c r="B66" s="224"/>
      <c r="C66" s="60" t="s">
        <v>901</v>
      </c>
    </row>
  </sheetData>
  <mergeCells count="7">
    <mergeCell ref="A12:C12"/>
    <mergeCell ref="A13:C13"/>
    <mergeCell ref="A6:C6"/>
    <mergeCell ref="A7:C7"/>
    <mergeCell ref="A8:C8"/>
    <mergeCell ref="A9:C9"/>
    <mergeCell ref="A10:C10"/>
  </mergeCells>
  <pageMargins left="0.78740157480314965" right="0.35433070866141736" top="0.43307086614173229" bottom="0.31496062992125984" header="0.23622047244094491" footer="0.23622047244094491"/>
  <pageSetup paperSize="9" scale="83" fitToHeight="6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Normal="100" workbookViewId="0">
      <selection activeCell="C1" sqref="C1"/>
    </sheetView>
  </sheetViews>
  <sheetFormatPr defaultRowHeight="15.75"/>
  <cols>
    <col min="1" max="1" width="28.28515625" style="101" customWidth="1"/>
    <col min="2" max="2" width="73.5703125" style="101" customWidth="1"/>
    <col min="3" max="3" width="13.28515625" style="101" customWidth="1"/>
    <col min="4" max="4" width="13.28515625" style="163" hidden="1" customWidth="1"/>
    <col min="5" max="5" width="15.28515625" style="15" hidden="1" customWidth="1"/>
    <col min="6" max="6" width="33.140625" style="15" hidden="1" customWidth="1"/>
    <col min="7" max="7" width="11.85546875" style="15" bestFit="1" customWidth="1"/>
    <col min="8" max="8" width="9.140625" style="15"/>
    <col min="9" max="9" width="12.140625" style="15" customWidth="1"/>
    <col min="10" max="10" width="16.28515625" style="15" bestFit="1" customWidth="1"/>
    <col min="11" max="11" width="10.140625" style="15" bestFit="1" customWidth="1"/>
    <col min="12" max="12" width="9.85546875" style="15" bestFit="1" customWidth="1"/>
    <col min="13" max="16384" width="9.140625" style="15"/>
  </cols>
  <sheetData>
    <row r="1" spans="1:6">
      <c r="C1" s="100" t="s">
        <v>982</v>
      </c>
      <c r="D1" s="160"/>
      <c r="E1" s="101"/>
      <c r="F1" s="101"/>
    </row>
    <row r="2" spans="1:6">
      <c r="C2" s="175" t="s">
        <v>5</v>
      </c>
      <c r="D2" s="160"/>
      <c r="E2" s="101"/>
      <c r="F2" s="101"/>
    </row>
    <row r="3" spans="1:6">
      <c r="C3" s="175" t="s">
        <v>555</v>
      </c>
      <c r="D3" s="160"/>
      <c r="E3" s="101"/>
      <c r="F3" s="101"/>
    </row>
    <row r="4" spans="1:6">
      <c r="C4" s="100" t="s">
        <v>976</v>
      </c>
      <c r="D4" s="160"/>
      <c r="E4" s="101"/>
      <c r="F4" s="101"/>
    </row>
    <row r="5" spans="1:6">
      <c r="C5" s="175"/>
      <c r="D5" s="160"/>
      <c r="E5" s="101"/>
      <c r="F5" s="101"/>
    </row>
    <row r="6" spans="1:6" customFormat="1" ht="15.75" customHeight="1">
      <c r="A6" s="320" t="s">
        <v>894</v>
      </c>
      <c r="B6" s="320"/>
      <c r="C6" s="320"/>
      <c r="D6" s="320"/>
      <c r="E6" s="320"/>
      <c r="F6" s="320"/>
    </row>
    <row r="7" spans="1:6" customFormat="1" ht="15.75" customHeight="1">
      <c r="A7" s="320" t="s">
        <v>869</v>
      </c>
      <c r="B7" s="320"/>
      <c r="C7" s="320"/>
      <c r="D7" s="320"/>
      <c r="E7" s="320"/>
      <c r="F7" s="320"/>
    </row>
    <row r="8" spans="1:6" customFormat="1" ht="15.75" customHeight="1">
      <c r="A8" s="320" t="s">
        <v>555</v>
      </c>
      <c r="B8" s="320"/>
      <c r="C8" s="320"/>
      <c r="D8" s="320"/>
      <c r="E8" s="320"/>
      <c r="F8" s="320"/>
    </row>
    <row r="9" spans="1:6" customFormat="1" ht="15.75" customHeight="1">
      <c r="A9" s="320" t="s">
        <v>757</v>
      </c>
      <c r="B9" s="320"/>
      <c r="C9" s="320"/>
      <c r="D9" s="320"/>
      <c r="E9" s="320"/>
      <c r="F9" s="320"/>
    </row>
    <row r="10" spans="1:6" customFormat="1" ht="15.75" customHeight="1">
      <c r="A10" s="320"/>
      <c r="B10" s="320"/>
      <c r="C10" s="320"/>
      <c r="D10" s="320"/>
      <c r="E10" s="320"/>
      <c r="F10" s="320"/>
    </row>
    <row r="11" spans="1:6">
      <c r="B11" s="173"/>
      <c r="C11" s="173"/>
      <c r="D11" s="161"/>
      <c r="E11" s="101"/>
      <c r="F11" s="101"/>
    </row>
    <row r="12" spans="1:6" ht="18.75" customHeight="1">
      <c r="A12" s="321" t="s">
        <v>614</v>
      </c>
      <c r="B12" s="321"/>
      <c r="C12" s="321"/>
      <c r="D12" s="230"/>
      <c r="E12" s="101"/>
      <c r="F12" s="101"/>
    </row>
    <row r="13" spans="1:6">
      <c r="A13" s="41"/>
      <c r="B13" s="41"/>
      <c r="C13" s="102"/>
      <c r="D13" s="162"/>
      <c r="E13" s="101"/>
      <c r="F13" s="101"/>
    </row>
    <row r="14" spans="1:6" ht="21" customHeight="1">
      <c r="A14" s="103"/>
      <c r="B14" s="41"/>
      <c r="C14" s="102" t="s">
        <v>210</v>
      </c>
      <c r="D14" s="162"/>
      <c r="E14" s="101"/>
      <c r="F14" s="101"/>
    </row>
    <row r="15" spans="1:6" ht="47.25">
      <c r="A15" s="64" t="s">
        <v>151</v>
      </c>
      <c r="B15" s="64" t="s">
        <v>79</v>
      </c>
      <c r="C15" s="64" t="s">
        <v>80</v>
      </c>
      <c r="D15" s="166" t="s">
        <v>735</v>
      </c>
      <c r="E15" s="101"/>
      <c r="F15" s="101"/>
    </row>
    <row r="16" spans="1:6">
      <c r="A16" s="65">
        <v>1</v>
      </c>
      <c r="B16" s="65">
        <v>2</v>
      </c>
      <c r="C16" s="65">
        <v>3</v>
      </c>
      <c r="D16" s="167"/>
      <c r="E16" s="101"/>
      <c r="F16" s="101"/>
    </row>
    <row r="17" spans="1:6">
      <c r="A17" s="240" t="s">
        <v>181</v>
      </c>
      <c r="B17" s="240" t="s">
        <v>180</v>
      </c>
      <c r="C17" s="241">
        <f>SUM(C18,C55)</f>
        <v>163015.79999999999</v>
      </c>
      <c r="D17" s="75"/>
      <c r="E17" s="242"/>
      <c r="F17" s="101"/>
    </row>
    <row r="18" spans="1:6">
      <c r="A18" s="240"/>
      <c r="B18" s="240" t="s">
        <v>211</v>
      </c>
      <c r="C18" s="241">
        <f>SUM(C19,C25,C31,C44,C52)</f>
        <v>153484.9</v>
      </c>
      <c r="D18" s="168"/>
      <c r="E18" s="101"/>
      <c r="F18" s="101"/>
    </row>
    <row r="19" spans="1:6">
      <c r="A19" s="240" t="s">
        <v>182</v>
      </c>
      <c r="B19" s="240" t="s">
        <v>183</v>
      </c>
      <c r="C19" s="243">
        <f>SUM(C20)</f>
        <v>129662</v>
      </c>
      <c r="D19" s="169"/>
      <c r="E19" s="101"/>
      <c r="F19" s="101"/>
    </row>
    <row r="20" spans="1:6">
      <c r="A20" s="47" t="s">
        <v>7</v>
      </c>
      <c r="B20" s="47" t="s">
        <v>8</v>
      </c>
      <c r="C20" s="66">
        <f>SUM(C21:C24)</f>
        <v>129662</v>
      </c>
      <c r="D20" s="75"/>
      <c r="E20" s="101"/>
      <c r="F20" s="101"/>
    </row>
    <row r="21" spans="1:6" ht="63">
      <c r="A21" s="16" t="s">
        <v>9</v>
      </c>
      <c r="B21" s="16" t="s">
        <v>10</v>
      </c>
      <c r="C21" s="20">
        <v>129446.9</v>
      </c>
      <c r="D21" s="77"/>
      <c r="E21" s="101"/>
      <c r="F21" s="101"/>
    </row>
    <row r="22" spans="1:6" ht="110.25">
      <c r="A22" s="16" t="s">
        <v>11</v>
      </c>
      <c r="B22" s="16" t="s">
        <v>709</v>
      </c>
      <c r="C22" s="20">
        <v>102.3</v>
      </c>
      <c r="D22" s="77"/>
      <c r="E22" s="101"/>
      <c r="F22" s="101"/>
    </row>
    <row r="23" spans="1:6" ht="47.25">
      <c r="A23" s="16" t="s">
        <v>12</v>
      </c>
      <c r="B23" s="16" t="s">
        <v>589</v>
      </c>
      <c r="C23" s="20">
        <v>99.2</v>
      </c>
      <c r="D23" s="77"/>
      <c r="E23" s="73"/>
      <c r="F23" s="73"/>
    </row>
    <row r="24" spans="1:6" ht="78.75">
      <c r="A24" s="16" t="s">
        <v>186</v>
      </c>
      <c r="B24" s="16" t="s">
        <v>209</v>
      </c>
      <c r="C24" s="20">
        <v>13.6</v>
      </c>
      <c r="D24" s="77"/>
      <c r="E24" s="73"/>
      <c r="F24" s="74"/>
    </row>
    <row r="25" spans="1:6" ht="31.5">
      <c r="A25" s="47" t="s">
        <v>13</v>
      </c>
      <c r="B25" s="47" t="s">
        <v>14</v>
      </c>
      <c r="C25" s="66">
        <f>SUM(C26)</f>
        <v>2722.9</v>
      </c>
      <c r="D25" s="75"/>
      <c r="E25" s="75"/>
      <c r="F25" s="76"/>
    </row>
    <row r="26" spans="1:6" ht="31.5">
      <c r="A26" s="47" t="s">
        <v>15</v>
      </c>
      <c r="B26" s="47" t="s">
        <v>16</v>
      </c>
      <c r="C26" s="66">
        <f>SUM(C27:C30)</f>
        <v>2722.9</v>
      </c>
      <c r="D26" s="77"/>
      <c r="E26" s="77"/>
      <c r="F26" s="73"/>
    </row>
    <row r="27" spans="1:6" ht="63">
      <c r="A27" s="16" t="s">
        <v>17</v>
      </c>
      <c r="B27" s="16" t="s">
        <v>18</v>
      </c>
      <c r="C27" s="20">
        <v>1015.7</v>
      </c>
      <c r="D27" s="77"/>
      <c r="E27" s="77"/>
      <c r="F27" s="73"/>
    </row>
    <row r="28" spans="1:6" ht="78.75">
      <c r="A28" s="16" t="s">
        <v>19</v>
      </c>
      <c r="B28" s="16" t="s">
        <v>21</v>
      </c>
      <c r="C28" s="20">
        <v>7.8</v>
      </c>
      <c r="D28" s="77"/>
      <c r="E28" s="77"/>
      <c r="F28" s="73"/>
    </row>
    <row r="29" spans="1:6" ht="63">
      <c r="A29" s="16" t="s">
        <v>22</v>
      </c>
      <c r="B29" s="16" t="s">
        <v>23</v>
      </c>
      <c r="C29" s="20">
        <v>1856.5</v>
      </c>
      <c r="D29" s="77"/>
      <c r="E29" s="77"/>
      <c r="F29" s="73"/>
    </row>
    <row r="30" spans="1:6" ht="63">
      <c r="A30" s="16" t="s">
        <v>24</v>
      </c>
      <c r="B30" s="16" t="s">
        <v>25</v>
      </c>
      <c r="C30" s="20">
        <v>-157.1</v>
      </c>
      <c r="D30" s="77"/>
      <c r="E30" s="77"/>
      <c r="F30" s="73"/>
    </row>
    <row r="31" spans="1:6">
      <c r="A31" s="47" t="s">
        <v>26</v>
      </c>
      <c r="B31" s="47" t="s">
        <v>27</v>
      </c>
      <c r="C31" s="66">
        <f>SUM(C32,C38,C40,C42)</f>
        <v>19380</v>
      </c>
      <c r="D31" s="75"/>
      <c r="E31" s="73"/>
      <c r="F31" s="73"/>
    </row>
    <row r="32" spans="1:6" ht="31.5">
      <c r="A32" s="47" t="s">
        <v>28</v>
      </c>
      <c r="B32" s="47" t="s">
        <v>29</v>
      </c>
      <c r="C32" s="66">
        <f>SUM(C33,C35,C37)</f>
        <v>8750</v>
      </c>
      <c r="D32" s="75"/>
      <c r="E32" s="73"/>
      <c r="F32" s="73"/>
    </row>
    <row r="33" spans="1:10" ht="31.5">
      <c r="A33" s="16" t="s">
        <v>30</v>
      </c>
      <c r="B33" s="16" t="s">
        <v>31</v>
      </c>
      <c r="C33" s="20">
        <f>SUM(C34)</f>
        <v>3800</v>
      </c>
      <c r="D33" s="77"/>
      <c r="E33" s="101"/>
      <c r="F33" s="101"/>
      <c r="I33" s="39"/>
      <c r="J33" s="39"/>
    </row>
    <row r="34" spans="1:10" s="39" customFormat="1" ht="31.5">
      <c r="A34" s="16" t="s">
        <v>548</v>
      </c>
      <c r="B34" s="16" t="s">
        <v>31</v>
      </c>
      <c r="C34" s="20">
        <v>3800</v>
      </c>
      <c r="D34" s="77"/>
      <c r="E34" s="244"/>
      <c r="F34" s="244"/>
    </row>
    <row r="35" spans="1:10" s="39" customFormat="1" ht="31.5">
      <c r="A35" s="16" t="s">
        <v>32</v>
      </c>
      <c r="B35" s="16" t="s">
        <v>33</v>
      </c>
      <c r="C35" s="20">
        <f>SUM(C36)</f>
        <v>3500</v>
      </c>
      <c r="D35" s="77"/>
      <c r="E35" s="244"/>
      <c r="F35" s="244"/>
      <c r="I35" s="15"/>
      <c r="J35" s="15"/>
    </row>
    <row r="36" spans="1:10" ht="31.5">
      <c r="A36" s="16" t="s">
        <v>549</v>
      </c>
      <c r="B36" s="16" t="s">
        <v>33</v>
      </c>
      <c r="C36" s="20">
        <v>3500</v>
      </c>
      <c r="D36" s="77"/>
      <c r="E36" s="101"/>
      <c r="F36" s="101"/>
      <c r="I36" s="39"/>
      <c r="J36" s="39"/>
    </row>
    <row r="37" spans="1:10" s="39" customFormat="1" ht="31.5">
      <c r="A37" s="16" t="s">
        <v>34</v>
      </c>
      <c r="B37" s="16" t="s">
        <v>35</v>
      </c>
      <c r="C37" s="20">
        <v>1450</v>
      </c>
      <c r="D37" s="77"/>
      <c r="E37" s="244"/>
      <c r="F37" s="244"/>
      <c r="I37" s="15"/>
      <c r="J37" s="15"/>
    </row>
    <row r="38" spans="1:10" ht="31.5">
      <c r="A38" s="47" t="s">
        <v>36</v>
      </c>
      <c r="B38" s="47" t="s">
        <v>37</v>
      </c>
      <c r="C38" s="66">
        <f>SUM(C39)</f>
        <v>10000</v>
      </c>
      <c r="D38" s="77"/>
      <c r="E38" s="101"/>
      <c r="F38" s="101"/>
    </row>
    <row r="39" spans="1:10">
      <c r="A39" s="69" t="s">
        <v>38</v>
      </c>
      <c r="B39" s="69" t="s">
        <v>37</v>
      </c>
      <c r="C39" s="245">
        <v>10000</v>
      </c>
      <c r="D39" s="75"/>
      <c r="E39" s="101"/>
      <c r="F39" s="101"/>
    </row>
    <row r="40" spans="1:10">
      <c r="A40" s="246" t="s">
        <v>39</v>
      </c>
      <c r="B40" s="47" t="s">
        <v>40</v>
      </c>
      <c r="C40" s="66">
        <f>SUM(C41)</f>
        <v>380</v>
      </c>
      <c r="D40" s="77"/>
      <c r="E40" s="101"/>
      <c r="F40" s="101"/>
    </row>
    <row r="41" spans="1:10">
      <c r="A41" s="69" t="s">
        <v>41</v>
      </c>
      <c r="B41" s="69" t="s">
        <v>42</v>
      </c>
      <c r="C41" s="245">
        <v>380</v>
      </c>
      <c r="D41" s="75"/>
      <c r="E41" s="101"/>
      <c r="F41" s="101"/>
    </row>
    <row r="42" spans="1:10" ht="31.5">
      <c r="A42" s="246" t="s">
        <v>590</v>
      </c>
      <c r="B42" s="47" t="s">
        <v>591</v>
      </c>
      <c r="C42" s="66">
        <f>SUM(C43)</f>
        <v>250</v>
      </c>
      <c r="D42" s="77"/>
      <c r="E42" s="101"/>
      <c r="F42" s="101"/>
    </row>
    <row r="43" spans="1:10" ht="31.5">
      <c r="A43" s="67" t="s">
        <v>666</v>
      </c>
      <c r="B43" s="16" t="s">
        <v>667</v>
      </c>
      <c r="C43" s="20">
        <v>250</v>
      </c>
      <c r="D43" s="75"/>
      <c r="E43" s="101"/>
      <c r="F43" s="101"/>
      <c r="I43" s="17"/>
      <c r="J43" s="17"/>
    </row>
    <row r="44" spans="1:10" s="17" customFormat="1">
      <c r="A44" s="246" t="s">
        <v>212</v>
      </c>
      <c r="B44" s="47" t="s">
        <v>213</v>
      </c>
      <c r="C44" s="66">
        <f>SUM(C45,C47)</f>
        <v>1270</v>
      </c>
      <c r="D44" s="77"/>
      <c r="E44" s="247"/>
      <c r="F44" s="247"/>
      <c r="I44" s="15"/>
      <c r="J44" s="15"/>
    </row>
    <row r="45" spans="1:10">
      <c r="A45" s="246" t="s">
        <v>214</v>
      </c>
      <c r="B45" s="47" t="s">
        <v>215</v>
      </c>
      <c r="C45" s="66">
        <f>SUM(C46)</f>
        <v>30</v>
      </c>
      <c r="D45" s="75"/>
      <c r="E45" s="101"/>
      <c r="F45" s="101"/>
    </row>
    <row r="46" spans="1:10" ht="47.25">
      <c r="A46" s="67" t="s">
        <v>216</v>
      </c>
      <c r="B46" s="16" t="s">
        <v>217</v>
      </c>
      <c r="C46" s="20">
        <v>30</v>
      </c>
      <c r="D46" s="75"/>
      <c r="E46" s="101"/>
      <c r="F46" s="101"/>
      <c r="I46" s="17"/>
      <c r="J46" s="17"/>
    </row>
    <row r="47" spans="1:10" s="17" customFormat="1">
      <c r="A47" s="248" t="s">
        <v>218</v>
      </c>
      <c r="B47" s="248" t="s">
        <v>219</v>
      </c>
      <c r="C47" s="66">
        <f>SUM(C48,C50)</f>
        <v>1240</v>
      </c>
      <c r="D47" s="77"/>
      <c r="E47" s="247"/>
      <c r="F47" s="247"/>
      <c r="I47" s="15"/>
      <c r="J47" s="15"/>
    </row>
    <row r="48" spans="1:10">
      <c r="A48" s="248" t="s">
        <v>220</v>
      </c>
      <c r="B48" s="47" t="s">
        <v>221</v>
      </c>
      <c r="C48" s="66">
        <f>SUM(C49)</f>
        <v>1220</v>
      </c>
      <c r="D48" s="75"/>
      <c r="E48" s="101"/>
      <c r="F48" s="101"/>
    </row>
    <row r="49" spans="1:10" ht="31.5">
      <c r="A49" s="249" t="s">
        <v>222</v>
      </c>
      <c r="B49" s="16" t="s">
        <v>223</v>
      </c>
      <c r="C49" s="20">
        <v>1220</v>
      </c>
      <c r="D49" s="75"/>
      <c r="E49" s="101"/>
      <c r="F49" s="101"/>
    </row>
    <row r="50" spans="1:10">
      <c r="A50" s="248" t="s">
        <v>224</v>
      </c>
      <c r="B50" s="47" t="s">
        <v>225</v>
      </c>
      <c r="C50" s="66">
        <f>SUM(C51)</f>
        <v>20</v>
      </c>
      <c r="D50" s="77"/>
      <c r="E50" s="101"/>
      <c r="F50" s="101"/>
    </row>
    <row r="51" spans="1:10" ht="31.5">
      <c r="A51" s="249" t="s">
        <v>226</v>
      </c>
      <c r="B51" s="16" t="s">
        <v>227</v>
      </c>
      <c r="C51" s="20">
        <v>20</v>
      </c>
      <c r="D51" s="75"/>
      <c r="E51" s="101"/>
      <c r="F51" s="101"/>
    </row>
    <row r="52" spans="1:10">
      <c r="A52" s="47" t="s">
        <v>43</v>
      </c>
      <c r="B52" s="47" t="s">
        <v>44</v>
      </c>
      <c r="C52" s="66">
        <f>SUM(C53)</f>
        <v>450</v>
      </c>
      <c r="D52" s="77"/>
      <c r="E52" s="101"/>
      <c r="F52" s="101"/>
    </row>
    <row r="53" spans="1:10" ht="31.5">
      <c r="A53" s="47" t="s">
        <v>45</v>
      </c>
      <c r="B53" s="47" t="s">
        <v>46</v>
      </c>
      <c r="C53" s="66">
        <f>SUM(C54)</f>
        <v>450</v>
      </c>
      <c r="D53" s="75"/>
      <c r="E53" s="101"/>
      <c r="F53" s="101"/>
    </row>
    <row r="54" spans="1:10" ht="47.25">
      <c r="A54" s="16" t="s">
        <v>47</v>
      </c>
      <c r="B54" s="16" t="s">
        <v>48</v>
      </c>
      <c r="C54" s="20">
        <v>450</v>
      </c>
      <c r="D54" s="75"/>
      <c r="E54" s="101"/>
      <c r="F54" s="101"/>
    </row>
    <row r="55" spans="1:10">
      <c r="A55" s="47"/>
      <c r="B55" s="47" t="s">
        <v>228</v>
      </c>
      <c r="C55" s="66">
        <f>SUM(C56,C63,C69,C72)</f>
        <v>9530.9000000000015</v>
      </c>
      <c r="D55" s="77"/>
      <c r="E55" s="101"/>
      <c r="F55" s="101"/>
      <c r="I55" s="18"/>
      <c r="J55" s="18"/>
    </row>
    <row r="56" spans="1:10" s="19" customFormat="1" ht="47.25">
      <c r="A56" s="47" t="s">
        <v>49</v>
      </c>
      <c r="B56" s="47" t="s">
        <v>50</v>
      </c>
      <c r="C56" s="66">
        <f>SUM(C57,C60)</f>
        <v>7479.3</v>
      </c>
      <c r="D56" s="75"/>
      <c r="E56" s="250"/>
      <c r="F56" s="250"/>
      <c r="G56" s="18"/>
      <c r="H56" s="18"/>
      <c r="I56" s="15"/>
      <c r="J56" s="15"/>
    </row>
    <row r="57" spans="1:10" ht="78.75">
      <c r="A57" s="47" t="s">
        <v>51</v>
      </c>
      <c r="B57" s="47" t="s">
        <v>592</v>
      </c>
      <c r="C57" s="66">
        <f>SUM(C58)</f>
        <v>2479.3000000000002</v>
      </c>
      <c r="D57" s="75"/>
      <c r="E57" s="101"/>
      <c r="F57" s="101"/>
    </row>
    <row r="58" spans="1:10" ht="63">
      <c r="A58" s="47" t="s">
        <v>52</v>
      </c>
      <c r="B58" s="47" t="s">
        <v>229</v>
      </c>
      <c r="C58" s="66">
        <f>SUM(C59)</f>
        <v>2479.3000000000002</v>
      </c>
      <c r="D58" s="75"/>
      <c r="E58" s="101"/>
      <c r="F58" s="101"/>
    </row>
    <row r="59" spans="1:10" ht="78.75">
      <c r="A59" s="16" t="s">
        <v>230</v>
      </c>
      <c r="B59" s="16" t="s">
        <v>231</v>
      </c>
      <c r="C59" s="20">
        <v>2479.3000000000002</v>
      </c>
      <c r="D59" s="75"/>
      <c r="E59" s="101"/>
      <c r="F59" s="101"/>
    </row>
    <row r="60" spans="1:10" ht="69" customHeight="1">
      <c r="A60" s="47" t="s">
        <v>53</v>
      </c>
      <c r="B60" s="47" t="s">
        <v>593</v>
      </c>
      <c r="C60" s="66">
        <f>SUM(C61)</f>
        <v>5000</v>
      </c>
      <c r="D60" s="77"/>
      <c r="E60" s="251"/>
      <c r="F60" s="251"/>
    </row>
    <row r="61" spans="1:10" ht="78.75">
      <c r="A61" s="16" t="s">
        <v>54</v>
      </c>
      <c r="B61" s="16" t="s">
        <v>232</v>
      </c>
      <c r="C61" s="20">
        <f>SUM(C62)</f>
        <v>5000</v>
      </c>
      <c r="D61" s="75"/>
      <c r="E61" s="101"/>
      <c r="F61" s="101"/>
    </row>
    <row r="62" spans="1:10" ht="78.75">
      <c r="A62" s="16" t="s">
        <v>233</v>
      </c>
      <c r="B62" s="16" t="s">
        <v>234</v>
      </c>
      <c r="C62" s="20">
        <v>5000</v>
      </c>
      <c r="D62" s="77"/>
      <c r="E62" s="101"/>
      <c r="F62" s="101"/>
    </row>
    <row r="63" spans="1:10">
      <c r="A63" s="47" t="s">
        <v>55</v>
      </c>
      <c r="B63" s="47" t="s">
        <v>235</v>
      </c>
      <c r="C63" s="66">
        <f>SUM(C64)</f>
        <v>1404.4</v>
      </c>
      <c r="D63" s="77"/>
      <c r="E63" s="101"/>
      <c r="F63" s="101"/>
    </row>
    <row r="64" spans="1:10">
      <c r="A64" s="16" t="s">
        <v>56</v>
      </c>
      <c r="B64" s="16" t="s">
        <v>57</v>
      </c>
      <c r="C64" s="20">
        <f>SUM(C65:C68)</f>
        <v>1404.4</v>
      </c>
      <c r="D64" s="75"/>
      <c r="E64" s="101"/>
      <c r="F64" s="101"/>
    </row>
    <row r="65" spans="1:10" ht="31.5">
      <c r="A65" s="16" t="s">
        <v>58</v>
      </c>
      <c r="B65" s="16" t="s">
        <v>59</v>
      </c>
      <c r="C65" s="20">
        <v>656.7</v>
      </c>
      <c r="D65" s="77"/>
      <c r="E65" s="101"/>
      <c r="F65" s="101"/>
    </row>
    <row r="66" spans="1:10">
      <c r="A66" s="16" t="s">
        <v>60</v>
      </c>
      <c r="B66" s="16" t="s">
        <v>236</v>
      </c>
      <c r="C66" s="20">
        <v>7.7</v>
      </c>
      <c r="D66" s="77"/>
      <c r="E66" s="101"/>
      <c r="F66" s="101"/>
    </row>
    <row r="67" spans="1:10" ht="31.5">
      <c r="A67" s="16" t="s">
        <v>935</v>
      </c>
      <c r="B67" s="16" t="s">
        <v>936</v>
      </c>
      <c r="C67" s="20">
        <v>700</v>
      </c>
      <c r="D67" s="77"/>
      <c r="E67" s="73"/>
      <c r="F67" s="73"/>
      <c r="G67" s="42"/>
      <c r="I67" s="43"/>
      <c r="J67"/>
    </row>
    <row r="68" spans="1:10" ht="31.5">
      <c r="A68" s="16" t="s">
        <v>937</v>
      </c>
      <c r="B68" s="16" t="s">
        <v>938</v>
      </c>
      <c r="C68" s="20">
        <v>40</v>
      </c>
      <c r="D68" s="77"/>
      <c r="E68" s="73"/>
      <c r="F68" s="73"/>
      <c r="G68" s="42"/>
      <c r="I68" s="43"/>
      <c r="J68"/>
    </row>
    <row r="69" spans="1:10" customFormat="1" ht="31.5">
      <c r="A69" s="32" t="s">
        <v>677</v>
      </c>
      <c r="B69" s="214" t="s">
        <v>678</v>
      </c>
      <c r="C69" s="68">
        <f>C70</f>
        <v>133.19999999999999</v>
      </c>
      <c r="D69" s="156">
        <f>D70</f>
        <v>9409.7000000000007</v>
      </c>
      <c r="E69" s="68">
        <f>E70</f>
        <v>9409.7000000000007</v>
      </c>
      <c r="F69" s="75">
        <f>E69-C69</f>
        <v>9276.5</v>
      </c>
      <c r="G69" s="61"/>
      <c r="H69" s="1"/>
      <c r="I69" s="62"/>
      <c r="J69" s="23"/>
    </row>
    <row r="70" spans="1:10" s="23" customFormat="1">
      <c r="A70" s="32" t="s">
        <v>679</v>
      </c>
      <c r="B70" s="215" t="s">
        <v>680</v>
      </c>
      <c r="C70" s="68">
        <f>SUM(C71)</f>
        <v>133.19999999999999</v>
      </c>
      <c r="D70" s="156">
        <f>SUM(D71)</f>
        <v>9409.7000000000007</v>
      </c>
      <c r="E70" s="68">
        <f>SUM(E71)</f>
        <v>9409.7000000000007</v>
      </c>
      <c r="F70" s="170"/>
      <c r="G70" s="61"/>
      <c r="H70" s="62"/>
      <c r="I70" s="1"/>
      <c r="J70"/>
    </row>
    <row r="71" spans="1:10" customFormat="1">
      <c r="A71" s="69" t="s">
        <v>681</v>
      </c>
      <c r="B71" s="69" t="s">
        <v>415</v>
      </c>
      <c r="C71" s="70">
        <v>133.19999999999999</v>
      </c>
      <c r="D71" s="157">
        <v>9409.7000000000007</v>
      </c>
      <c r="E71" s="70">
        <v>9409.7000000000007</v>
      </c>
      <c r="F71" s="77">
        <f>E71-C71</f>
        <v>9276.5</v>
      </c>
      <c r="G71" s="63"/>
      <c r="H71" s="1"/>
      <c r="I71" s="15"/>
      <c r="J71" s="15"/>
    </row>
    <row r="72" spans="1:10">
      <c r="A72" s="47" t="s">
        <v>61</v>
      </c>
      <c r="B72" s="47" t="s">
        <v>62</v>
      </c>
      <c r="C72" s="66">
        <f>SUM(C73,C76,C78,C79)</f>
        <v>514</v>
      </c>
      <c r="D72" s="77"/>
      <c r="E72" s="73"/>
      <c r="F72" s="73"/>
      <c r="G72" s="42"/>
      <c r="I72"/>
      <c r="J72"/>
    </row>
    <row r="73" spans="1:10" customFormat="1" ht="31.5">
      <c r="A73" s="47" t="s">
        <v>63</v>
      </c>
      <c r="B73" s="47" t="s">
        <v>64</v>
      </c>
      <c r="C73" s="66">
        <f>SUM(C74:C75)</f>
        <v>14</v>
      </c>
      <c r="D73" s="75"/>
      <c r="E73" s="170"/>
      <c r="F73" s="252"/>
      <c r="G73" s="43"/>
      <c r="I73" s="23"/>
      <c r="J73" s="23"/>
    </row>
    <row r="74" spans="1:10" s="23" customFormat="1" ht="63">
      <c r="A74" s="16" t="s">
        <v>65</v>
      </c>
      <c r="B74" s="16" t="s">
        <v>594</v>
      </c>
      <c r="C74" s="20">
        <v>12</v>
      </c>
      <c r="D74" s="170"/>
      <c r="E74" s="170"/>
      <c r="F74" s="252"/>
      <c r="G74" s="62"/>
      <c r="I74"/>
      <c r="J74"/>
    </row>
    <row r="75" spans="1:10" customFormat="1" ht="47.25">
      <c r="A75" s="16" t="s">
        <v>187</v>
      </c>
      <c r="B75" s="16" t="s">
        <v>188</v>
      </c>
      <c r="C75" s="20">
        <v>2</v>
      </c>
      <c r="D75" s="77"/>
      <c r="E75" s="253"/>
      <c r="F75" s="254"/>
      <c r="G75" s="1"/>
    </row>
    <row r="76" spans="1:10" customFormat="1" ht="110.25">
      <c r="A76" s="47" t="s">
        <v>729</v>
      </c>
      <c r="B76" s="47" t="s">
        <v>730</v>
      </c>
      <c r="C76" s="66">
        <f>SUM(C77)</f>
        <v>50</v>
      </c>
      <c r="D76" s="75"/>
      <c r="E76" s="22"/>
      <c r="F76" s="251"/>
    </row>
    <row r="77" spans="1:10" customFormat="1" ht="31.5">
      <c r="A77" s="16" t="s">
        <v>731</v>
      </c>
      <c r="B77" s="16" t="s">
        <v>732</v>
      </c>
      <c r="C77" s="20">
        <v>50</v>
      </c>
      <c r="D77" s="252"/>
      <c r="E77" s="22"/>
      <c r="F77" s="22"/>
    </row>
    <row r="78" spans="1:10" customFormat="1" ht="63">
      <c r="A78" s="47" t="s">
        <v>753</v>
      </c>
      <c r="B78" s="47" t="s">
        <v>733</v>
      </c>
      <c r="C78" s="66">
        <v>100</v>
      </c>
      <c r="D78" s="77"/>
      <c r="E78" s="22"/>
      <c r="F78" s="22"/>
      <c r="I78" s="15"/>
      <c r="J78" s="15"/>
    </row>
    <row r="79" spans="1:10" ht="31.5">
      <c r="A79" s="47" t="s">
        <v>66</v>
      </c>
      <c r="B79" s="47" t="s">
        <v>67</v>
      </c>
      <c r="C79" s="66">
        <f>SUM(C80)</f>
        <v>350</v>
      </c>
      <c r="D79" s="75"/>
      <c r="E79" s="73"/>
      <c r="F79" s="73"/>
      <c r="G79" s="42"/>
    </row>
    <row r="80" spans="1:10" ht="31.5">
      <c r="A80" s="16" t="s">
        <v>237</v>
      </c>
      <c r="B80" s="16" t="s">
        <v>238</v>
      </c>
      <c r="C80" s="20">
        <v>350</v>
      </c>
      <c r="D80" s="75"/>
      <c r="E80" s="73"/>
      <c r="F80" s="73"/>
      <c r="G80" s="42"/>
    </row>
    <row r="81" spans="1:12">
      <c r="A81" s="47" t="s">
        <v>68</v>
      </c>
      <c r="B81" s="47" t="s">
        <v>69</v>
      </c>
      <c r="C81" s="71">
        <f>SUM(C82,C120)</f>
        <v>1126317.2000000002</v>
      </c>
      <c r="D81" s="77"/>
      <c r="E81" s="101"/>
      <c r="F81" s="101"/>
    </row>
    <row r="82" spans="1:12" ht="31.5">
      <c r="A82" s="16" t="s">
        <v>70</v>
      </c>
      <c r="B82" s="16" t="s">
        <v>754</v>
      </c>
      <c r="C82" s="72">
        <f>SUM(C83,C88,C101)</f>
        <v>1126970.2000000002</v>
      </c>
      <c r="D82" s="77"/>
      <c r="E82" s="101"/>
      <c r="F82" s="101"/>
      <c r="I82" s="40"/>
      <c r="J82" s="40"/>
    </row>
    <row r="83" spans="1:12" s="40" customFormat="1">
      <c r="A83" s="47" t="s">
        <v>595</v>
      </c>
      <c r="B83" s="47" t="s">
        <v>596</v>
      </c>
      <c r="C83" s="66">
        <f>SUM(C84,C86)</f>
        <v>480560.60000000003</v>
      </c>
      <c r="D83" s="77"/>
      <c r="E83" s="255"/>
      <c r="F83" s="255"/>
      <c r="I83" s="15"/>
      <c r="J83" s="15"/>
    </row>
    <row r="84" spans="1:12">
      <c r="A84" s="16" t="s">
        <v>597</v>
      </c>
      <c r="B84" s="16" t="s">
        <v>71</v>
      </c>
      <c r="C84" s="20">
        <f>SUM(C85)</f>
        <v>453310.2</v>
      </c>
      <c r="D84" s="77"/>
      <c r="E84" s="101"/>
      <c r="F84" s="101"/>
    </row>
    <row r="85" spans="1:12" ht="31.5">
      <c r="A85" s="16" t="s">
        <v>598</v>
      </c>
      <c r="B85" s="16" t="s">
        <v>239</v>
      </c>
      <c r="C85" s="20">
        <v>453310.2</v>
      </c>
      <c r="D85" s="77"/>
      <c r="E85" s="101"/>
      <c r="F85" s="101"/>
      <c r="I85" s="259"/>
    </row>
    <row r="86" spans="1:12" ht="32.25" customHeight="1">
      <c r="A86" s="16" t="s">
        <v>924</v>
      </c>
      <c r="B86" s="16" t="s">
        <v>925</v>
      </c>
      <c r="C86" s="20">
        <f>C87</f>
        <v>27250.400000000001</v>
      </c>
      <c r="D86" s="155">
        <f>D87</f>
        <v>35100</v>
      </c>
      <c r="E86" s="20">
        <f>E87</f>
        <v>35100</v>
      </c>
      <c r="F86" s="77"/>
      <c r="H86" s="44"/>
      <c r="I86" s="259"/>
    </row>
    <row r="87" spans="1:12" ht="33" customHeight="1">
      <c r="A87" s="16" t="s">
        <v>926</v>
      </c>
      <c r="B87" s="16" t="s">
        <v>927</v>
      </c>
      <c r="C87" s="20">
        <v>27250.400000000001</v>
      </c>
      <c r="D87" s="155">
        <v>35100</v>
      </c>
      <c r="E87" s="20">
        <v>35100</v>
      </c>
      <c r="F87" s="77"/>
      <c r="H87" s="44"/>
    </row>
    <row r="88" spans="1:12" ht="31.5">
      <c r="A88" s="47" t="s">
        <v>599</v>
      </c>
      <c r="B88" s="47" t="s">
        <v>600</v>
      </c>
      <c r="C88" s="71">
        <f>SUM(C89,C91)</f>
        <v>193698.30000000002</v>
      </c>
      <c r="D88" s="256"/>
      <c r="E88" s="101"/>
      <c r="F88" s="101"/>
      <c r="I88" s="40"/>
      <c r="J88" s="40"/>
    </row>
    <row r="89" spans="1:12" s="40" customFormat="1" ht="31.5">
      <c r="A89" s="216" t="s">
        <v>707</v>
      </c>
      <c r="B89" s="47" t="s">
        <v>708</v>
      </c>
      <c r="C89" s="71">
        <f>C90</f>
        <v>117699.6</v>
      </c>
      <c r="D89" s="158">
        <f>D90</f>
        <v>120143.5</v>
      </c>
      <c r="E89" s="71">
        <f>E90</f>
        <v>120143.5</v>
      </c>
      <c r="F89" s="171"/>
      <c r="G89" s="85"/>
      <c r="I89" s="15"/>
      <c r="J89" s="15"/>
    </row>
    <row r="90" spans="1:12" ht="31.5">
      <c r="A90" s="217" t="s">
        <v>706</v>
      </c>
      <c r="B90" s="16" t="s">
        <v>682</v>
      </c>
      <c r="C90" s="72">
        <v>117699.6</v>
      </c>
      <c r="D90" s="159">
        <v>120143.5</v>
      </c>
      <c r="E90" s="72">
        <v>120143.5</v>
      </c>
      <c r="F90" s="172"/>
      <c r="G90" s="44"/>
      <c r="I90" s="264"/>
      <c r="J90" s="264"/>
    </row>
    <row r="91" spans="1:12" ht="30.75" customHeight="1">
      <c r="A91" s="47" t="s">
        <v>601</v>
      </c>
      <c r="B91" s="47" t="s">
        <v>72</v>
      </c>
      <c r="C91" s="71">
        <f>SUM(C92)</f>
        <v>75998.700000000012</v>
      </c>
      <c r="D91" s="77"/>
      <c r="E91" s="101"/>
      <c r="F91" s="101"/>
      <c r="H91" s="264"/>
      <c r="K91" s="264"/>
      <c r="L91" s="266"/>
    </row>
    <row r="92" spans="1:12">
      <c r="A92" s="16" t="s">
        <v>602</v>
      </c>
      <c r="B92" s="16" t="s">
        <v>240</v>
      </c>
      <c r="C92" s="72">
        <f>SUM(C94:C100)</f>
        <v>75998.700000000012</v>
      </c>
      <c r="D92" s="77"/>
      <c r="E92" s="101"/>
      <c r="F92" s="101"/>
    </row>
    <row r="93" spans="1:12">
      <c r="A93" s="16" t="s">
        <v>75</v>
      </c>
      <c r="B93" s="16"/>
      <c r="C93" s="20"/>
      <c r="D93" s="77"/>
      <c r="E93" s="101"/>
      <c r="F93" s="101"/>
    </row>
    <row r="94" spans="1:12" ht="31.5">
      <c r="A94" s="16"/>
      <c r="B94" s="16" t="s">
        <v>661</v>
      </c>
      <c r="C94" s="20">
        <v>33085.800000000003</v>
      </c>
      <c r="D94" s="256"/>
      <c r="E94" s="101"/>
      <c r="F94" s="101"/>
      <c r="I94" s="39"/>
      <c r="J94" s="39"/>
    </row>
    <row r="95" spans="1:12" s="39" customFormat="1" ht="31.5">
      <c r="A95" s="16"/>
      <c r="B95" s="80" t="s">
        <v>931</v>
      </c>
      <c r="C95" s="20">
        <v>4302.1000000000004</v>
      </c>
      <c r="D95" s="155">
        <v>4015.8</v>
      </c>
      <c r="E95" s="20">
        <v>4015.8</v>
      </c>
      <c r="F95" s="77"/>
      <c r="H95" s="44"/>
    </row>
    <row r="96" spans="1:12" s="39" customFormat="1" ht="31.5">
      <c r="A96" s="16"/>
      <c r="B96" s="80" t="s">
        <v>932</v>
      </c>
      <c r="C96" s="20">
        <v>11543.6</v>
      </c>
      <c r="D96" s="155">
        <v>11255.7</v>
      </c>
      <c r="E96" s="20">
        <v>10717.1</v>
      </c>
      <c r="F96" s="77"/>
      <c r="H96" s="44"/>
    </row>
    <row r="97" spans="1:12" s="39" customFormat="1">
      <c r="A97" s="16"/>
      <c r="B97" s="80" t="s">
        <v>934</v>
      </c>
      <c r="C97" s="20">
        <v>158.4</v>
      </c>
      <c r="D97" s="155">
        <v>116.2</v>
      </c>
      <c r="E97" s="20">
        <v>153</v>
      </c>
      <c r="F97" s="77"/>
      <c r="H97" s="44"/>
      <c r="I97" s="15"/>
      <c r="J97" s="15"/>
    </row>
    <row r="98" spans="1:12" ht="31.5">
      <c r="A98" s="16"/>
      <c r="B98" s="16" t="s">
        <v>189</v>
      </c>
      <c r="C98" s="20">
        <v>3753.8</v>
      </c>
      <c r="D98" s="77"/>
      <c r="E98" s="101"/>
      <c r="F98" s="101"/>
    </row>
    <row r="99" spans="1:12" ht="47.25">
      <c r="A99" s="16"/>
      <c r="B99" s="16" t="s">
        <v>933</v>
      </c>
      <c r="C99" s="20">
        <v>18155</v>
      </c>
      <c r="D99" s="77"/>
      <c r="E99" s="101"/>
      <c r="F99" s="101"/>
      <c r="I99" s="264"/>
      <c r="J99" s="265"/>
    </row>
    <row r="100" spans="1:12" ht="31.5">
      <c r="A100" s="16"/>
      <c r="B100" s="16" t="s">
        <v>941</v>
      </c>
      <c r="C100" s="72">
        <v>5000</v>
      </c>
      <c r="D100" s="77"/>
      <c r="E100" s="101"/>
      <c r="F100" s="101"/>
      <c r="I100" s="264"/>
      <c r="J100" s="265"/>
    </row>
    <row r="101" spans="1:12">
      <c r="A101" s="47" t="s">
        <v>603</v>
      </c>
      <c r="B101" s="47" t="s">
        <v>604</v>
      </c>
      <c r="C101" s="66">
        <f>SUM(C102,C104,C108,C106,C110)</f>
        <v>452711.30000000005</v>
      </c>
      <c r="D101" s="256"/>
      <c r="E101" s="101"/>
      <c r="F101" s="101"/>
      <c r="H101" s="264"/>
      <c r="K101" s="265"/>
    </row>
    <row r="102" spans="1:12" ht="78.75">
      <c r="A102" s="47" t="s">
        <v>668</v>
      </c>
      <c r="B102" s="47" t="s">
        <v>669</v>
      </c>
      <c r="C102" s="66">
        <f>SUM(C103)</f>
        <v>1414.6</v>
      </c>
      <c r="D102" s="77"/>
      <c r="E102" s="101"/>
      <c r="F102" s="101"/>
    </row>
    <row r="103" spans="1:12" ht="63">
      <c r="A103" s="16" t="s">
        <v>670</v>
      </c>
      <c r="B103" s="16" t="s">
        <v>671</v>
      </c>
      <c r="C103" s="20">
        <v>1414.6</v>
      </c>
      <c r="D103" s="77"/>
      <c r="E103" s="101"/>
      <c r="F103" s="101"/>
      <c r="I103" s="260"/>
      <c r="J103" s="40"/>
    </row>
    <row r="104" spans="1:12" s="40" customFormat="1" ht="63">
      <c r="A104" s="216" t="s">
        <v>928</v>
      </c>
      <c r="B104" s="47" t="s">
        <v>929</v>
      </c>
      <c r="C104" s="66">
        <f>C105</f>
        <v>5544.7</v>
      </c>
      <c r="D104" s="154">
        <f>D105</f>
        <v>7681.8</v>
      </c>
      <c r="E104" s="66">
        <f>E105</f>
        <v>7681.8</v>
      </c>
      <c r="F104" s="75"/>
      <c r="H104" s="85"/>
      <c r="I104" s="259"/>
      <c r="J104" s="15"/>
    </row>
    <row r="105" spans="1:12" ht="63">
      <c r="A105" s="217" t="s">
        <v>930</v>
      </c>
      <c r="B105" s="261" t="s">
        <v>683</v>
      </c>
      <c r="C105" s="20">
        <v>5544.7</v>
      </c>
      <c r="D105" s="155">
        <v>7681.8</v>
      </c>
      <c r="E105" s="20">
        <v>7681.8</v>
      </c>
      <c r="F105" s="77"/>
      <c r="H105" s="262"/>
    </row>
    <row r="106" spans="1:12" ht="63">
      <c r="A106" s="47" t="s">
        <v>607</v>
      </c>
      <c r="B106" s="47" t="s">
        <v>608</v>
      </c>
      <c r="C106" s="66">
        <f>SUM(C107)</f>
        <v>47.8</v>
      </c>
      <c r="D106" s="77"/>
      <c r="E106" s="101"/>
      <c r="F106" s="101"/>
    </row>
    <row r="107" spans="1:12" ht="63">
      <c r="A107" s="16" t="s">
        <v>609</v>
      </c>
      <c r="B107" s="16" t="s">
        <v>610</v>
      </c>
      <c r="C107" s="20">
        <v>47.8</v>
      </c>
      <c r="D107" s="75"/>
      <c r="E107" s="101"/>
      <c r="F107" s="101"/>
    </row>
    <row r="108" spans="1:12" ht="31.5">
      <c r="A108" s="47" t="s">
        <v>605</v>
      </c>
      <c r="B108" s="47" t="s">
        <v>73</v>
      </c>
      <c r="C108" s="66">
        <f>SUM(C109)</f>
        <v>969.3</v>
      </c>
      <c r="D108" s="77"/>
      <c r="E108" s="101"/>
      <c r="F108" s="101"/>
    </row>
    <row r="109" spans="1:12" ht="31.5">
      <c r="A109" s="16" t="s">
        <v>606</v>
      </c>
      <c r="B109" s="16" t="s">
        <v>241</v>
      </c>
      <c r="C109" s="20">
        <v>969.3</v>
      </c>
      <c r="D109" s="171"/>
      <c r="E109" s="101"/>
      <c r="F109" s="101"/>
      <c r="J109" s="263"/>
    </row>
    <row r="110" spans="1:12">
      <c r="A110" s="47" t="s">
        <v>611</v>
      </c>
      <c r="B110" s="47" t="s">
        <v>74</v>
      </c>
      <c r="C110" s="66">
        <f>SUM(C111)</f>
        <v>444734.9</v>
      </c>
      <c r="D110" s="171"/>
      <c r="E110" s="101"/>
      <c r="F110" s="101"/>
      <c r="K110" s="263"/>
      <c r="L110" s="263"/>
    </row>
    <row r="111" spans="1:12">
      <c r="A111" s="16" t="s">
        <v>612</v>
      </c>
      <c r="B111" s="16" t="s">
        <v>242</v>
      </c>
      <c r="C111" s="20">
        <f>SUM(C113:C119)</f>
        <v>444734.9</v>
      </c>
      <c r="D111" s="75"/>
      <c r="E111" s="101"/>
      <c r="F111" s="101"/>
    </row>
    <row r="112" spans="1:12">
      <c r="A112" s="16" t="s">
        <v>75</v>
      </c>
      <c r="B112" s="16"/>
      <c r="C112" s="20"/>
      <c r="D112" s="77"/>
      <c r="E112" s="101"/>
      <c r="F112" s="101"/>
    </row>
    <row r="113" spans="1:13">
      <c r="A113" s="16"/>
      <c r="B113" s="16" t="s">
        <v>76</v>
      </c>
      <c r="C113" s="20">
        <v>215.4</v>
      </c>
      <c r="D113" s="77"/>
      <c r="E113" s="101"/>
      <c r="F113" s="242"/>
    </row>
    <row r="114" spans="1:13">
      <c r="A114" s="16"/>
      <c r="B114" s="16" t="s">
        <v>184</v>
      </c>
      <c r="C114" s="20">
        <v>113.8</v>
      </c>
      <c r="D114" s="77"/>
      <c r="E114" s="101"/>
      <c r="F114" s="242"/>
    </row>
    <row r="115" spans="1:13">
      <c r="A115" s="16"/>
      <c r="B115" s="16" t="s">
        <v>77</v>
      </c>
      <c r="C115" s="20">
        <v>1575.8</v>
      </c>
      <c r="D115" s="77"/>
      <c r="E115" s="101"/>
      <c r="F115" s="242"/>
    </row>
    <row r="116" spans="1:13" ht="33.75" customHeight="1">
      <c r="A116" s="16"/>
      <c r="B116" s="16" t="s">
        <v>755</v>
      </c>
      <c r="C116" s="20">
        <v>5314.2</v>
      </c>
      <c r="D116" s="171"/>
      <c r="E116" s="101"/>
      <c r="F116" s="242"/>
      <c r="I116" s="40"/>
      <c r="J116" s="40"/>
    </row>
    <row r="117" spans="1:13" s="40" customFormat="1" ht="31.5">
      <c r="A117" s="16"/>
      <c r="B117" s="16" t="s">
        <v>756</v>
      </c>
      <c r="C117" s="20">
        <v>1294.3</v>
      </c>
      <c r="D117" s="171"/>
      <c r="E117" s="255"/>
      <c r="F117" s="257"/>
      <c r="I117" s="15"/>
      <c r="J117" s="15"/>
    </row>
    <row r="118" spans="1:13" ht="31.5">
      <c r="A118" s="16"/>
      <c r="B118" s="16" t="s">
        <v>517</v>
      </c>
      <c r="C118" s="20">
        <v>938.5</v>
      </c>
      <c r="D118" s="172"/>
      <c r="E118" s="101"/>
      <c r="F118" s="242"/>
    </row>
    <row r="119" spans="1:13" ht="126">
      <c r="A119" s="16"/>
      <c r="B119" s="16" t="s">
        <v>554</v>
      </c>
      <c r="C119" s="20">
        <v>435282.9</v>
      </c>
      <c r="D119" s="171"/>
      <c r="E119" s="101"/>
      <c r="F119" s="242"/>
    </row>
    <row r="120" spans="1:13" ht="47.25">
      <c r="A120" s="218" t="s">
        <v>674</v>
      </c>
      <c r="B120" s="32" t="s">
        <v>675</v>
      </c>
      <c r="C120" s="66">
        <f>C121</f>
        <v>-653</v>
      </c>
      <c r="D120" s="154">
        <f>D121</f>
        <v>-9404.4</v>
      </c>
      <c r="E120" s="66">
        <f>E121</f>
        <v>-9404.4</v>
      </c>
      <c r="F120" s="77"/>
      <c r="G120" s="44"/>
    </row>
    <row r="121" spans="1:13" ht="47.25">
      <c r="A121" s="60" t="s">
        <v>676</v>
      </c>
      <c r="B121" s="60" t="s">
        <v>662</v>
      </c>
      <c r="C121" s="20">
        <v>-653</v>
      </c>
      <c r="D121" s="155">
        <v>-9404.4</v>
      </c>
      <c r="E121" s="20">
        <v>-9404.4</v>
      </c>
      <c r="F121" s="77"/>
      <c r="G121" s="44"/>
      <c r="I121" s="17"/>
      <c r="J121" s="17"/>
    </row>
    <row r="122" spans="1:13" s="17" customFormat="1">
      <c r="A122" s="47" t="s">
        <v>78</v>
      </c>
      <c r="B122" s="47"/>
      <c r="C122" s="71">
        <f>SUM(C17,C81)</f>
        <v>1289333.0000000002</v>
      </c>
      <c r="D122" s="172"/>
      <c r="E122" s="247"/>
      <c r="F122" s="258"/>
      <c r="G122" s="267"/>
      <c r="H122" s="267"/>
      <c r="I122" s="15"/>
      <c r="J122" s="259"/>
      <c r="K122" s="267"/>
    </row>
    <row r="123" spans="1:13">
      <c r="A123" s="16" t="s">
        <v>427</v>
      </c>
      <c r="B123" s="225"/>
      <c r="C123" s="225"/>
      <c r="E123" s="101"/>
      <c r="F123" s="101"/>
      <c r="J123" s="259"/>
    </row>
    <row r="124" spans="1:13">
      <c r="A124" s="226" t="s">
        <v>613</v>
      </c>
      <c r="B124" s="225"/>
      <c r="C124" s="227">
        <f>C122-C101</f>
        <v>836621.70000000019</v>
      </c>
      <c r="D124" s="164"/>
      <c r="E124" s="101"/>
      <c r="F124" s="101"/>
      <c r="J124" s="259"/>
      <c r="K124" s="259"/>
      <c r="L124" s="259"/>
      <c r="M124" s="259"/>
    </row>
    <row r="125" spans="1:13">
      <c r="A125" s="225"/>
      <c r="B125" s="225"/>
      <c r="C125" s="225" t="s">
        <v>895</v>
      </c>
      <c r="E125" s="101"/>
      <c r="F125" s="101"/>
    </row>
  </sheetData>
  <mergeCells count="6">
    <mergeCell ref="A12:C12"/>
    <mergeCell ref="A6:F6"/>
    <mergeCell ref="A7:F7"/>
    <mergeCell ref="A8:F8"/>
    <mergeCell ref="A9:F9"/>
    <mergeCell ref="A10:F10"/>
  </mergeCells>
  <pageMargins left="0.78740157480314965" right="0.31496062992125984" top="0.39370078740157483" bottom="0.39370078740157483" header="0.11811023622047245" footer="0.31496062992125984"/>
  <pageSetup paperSize="9" scale="79" fitToHeight="5" orientation="portrait" r:id="rId1"/>
  <headerFooter differentFirst="1"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1"/>
  <sheetViews>
    <sheetView topLeftCell="A247" zoomScale="85" zoomScaleNormal="85" workbookViewId="0">
      <selection activeCell="A265" sqref="A265:A266"/>
    </sheetView>
  </sheetViews>
  <sheetFormatPr defaultRowHeight="15"/>
  <cols>
    <col min="1" max="1" width="65.7109375" style="211" customWidth="1"/>
    <col min="2" max="2" width="5" style="212" hidden="1" customWidth="1"/>
    <col min="3" max="4" width="3.7109375" style="210" customWidth="1"/>
    <col min="5" max="5" width="16.7109375" style="210" customWidth="1"/>
    <col min="6" max="6" width="4.7109375" style="210" customWidth="1"/>
    <col min="7" max="7" width="31.7109375" style="210" bestFit="1" customWidth="1"/>
    <col min="8" max="8" width="9.140625" style="9"/>
    <col min="9" max="9" width="9.85546875" style="9" bestFit="1" customWidth="1"/>
    <col min="10" max="256" width="9.140625" style="9"/>
    <col min="257" max="257" width="65.7109375" style="9" customWidth="1"/>
    <col min="258" max="258" width="0" style="9" hidden="1" customWidth="1"/>
    <col min="259" max="260" width="3.7109375" style="9" customWidth="1"/>
    <col min="261" max="261" width="16.7109375" style="9" customWidth="1"/>
    <col min="262" max="262" width="4.7109375" style="9" customWidth="1"/>
    <col min="263" max="263" width="12.7109375" style="9" customWidth="1"/>
    <col min="264" max="264" width="9.140625" style="9"/>
    <col min="265" max="265" width="9.85546875" style="9" bestFit="1" customWidth="1"/>
    <col min="266" max="512" width="9.140625" style="9"/>
    <col min="513" max="513" width="65.7109375" style="9" customWidth="1"/>
    <col min="514" max="514" width="0" style="9" hidden="1" customWidth="1"/>
    <col min="515" max="516" width="3.7109375" style="9" customWidth="1"/>
    <col min="517" max="517" width="16.7109375" style="9" customWidth="1"/>
    <col min="518" max="518" width="4.7109375" style="9" customWidth="1"/>
    <col min="519" max="519" width="12.7109375" style="9" customWidth="1"/>
    <col min="520" max="520" width="9.140625" style="9"/>
    <col min="521" max="521" width="9.85546875" style="9" bestFit="1" customWidth="1"/>
    <col min="522" max="768" width="9.140625" style="9"/>
    <col min="769" max="769" width="65.7109375" style="9" customWidth="1"/>
    <col min="770" max="770" width="0" style="9" hidden="1" customWidth="1"/>
    <col min="771" max="772" width="3.7109375" style="9" customWidth="1"/>
    <col min="773" max="773" width="16.7109375" style="9" customWidth="1"/>
    <col min="774" max="774" width="4.7109375" style="9" customWidth="1"/>
    <col min="775" max="775" width="12.7109375" style="9" customWidth="1"/>
    <col min="776" max="776" width="9.140625" style="9"/>
    <col min="777" max="777" width="9.85546875" style="9" bestFit="1" customWidth="1"/>
    <col min="778" max="1024" width="9.140625" style="9"/>
    <col min="1025" max="1025" width="65.7109375" style="9" customWidth="1"/>
    <col min="1026" max="1026" width="0" style="9" hidden="1" customWidth="1"/>
    <col min="1027" max="1028" width="3.7109375" style="9" customWidth="1"/>
    <col min="1029" max="1029" width="16.7109375" style="9" customWidth="1"/>
    <col min="1030" max="1030" width="4.7109375" style="9" customWidth="1"/>
    <col min="1031" max="1031" width="12.7109375" style="9" customWidth="1"/>
    <col min="1032" max="1032" width="9.140625" style="9"/>
    <col min="1033" max="1033" width="9.85546875" style="9" bestFit="1" customWidth="1"/>
    <col min="1034" max="1280" width="9.140625" style="9"/>
    <col min="1281" max="1281" width="65.7109375" style="9" customWidth="1"/>
    <col min="1282" max="1282" width="0" style="9" hidden="1" customWidth="1"/>
    <col min="1283" max="1284" width="3.7109375" style="9" customWidth="1"/>
    <col min="1285" max="1285" width="16.7109375" style="9" customWidth="1"/>
    <col min="1286" max="1286" width="4.7109375" style="9" customWidth="1"/>
    <col min="1287" max="1287" width="12.7109375" style="9" customWidth="1"/>
    <col min="1288" max="1288" width="9.140625" style="9"/>
    <col min="1289" max="1289" width="9.85546875" style="9" bestFit="1" customWidth="1"/>
    <col min="1290" max="1536" width="9.140625" style="9"/>
    <col min="1537" max="1537" width="65.7109375" style="9" customWidth="1"/>
    <col min="1538" max="1538" width="0" style="9" hidden="1" customWidth="1"/>
    <col min="1539" max="1540" width="3.7109375" style="9" customWidth="1"/>
    <col min="1541" max="1541" width="16.7109375" style="9" customWidth="1"/>
    <col min="1542" max="1542" width="4.7109375" style="9" customWidth="1"/>
    <col min="1543" max="1543" width="12.7109375" style="9" customWidth="1"/>
    <col min="1544" max="1544" width="9.140625" style="9"/>
    <col min="1545" max="1545" width="9.85546875" style="9" bestFit="1" customWidth="1"/>
    <col min="1546" max="1792" width="9.140625" style="9"/>
    <col min="1793" max="1793" width="65.7109375" style="9" customWidth="1"/>
    <col min="1794" max="1794" width="0" style="9" hidden="1" customWidth="1"/>
    <col min="1795" max="1796" width="3.7109375" style="9" customWidth="1"/>
    <col min="1797" max="1797" width="16.7109375" style="9" customWidth="1"/>
    <col min="1798" max="1798" width="4.7109375" style="9" customWidth="1"/>
    <col min="1799" max="1799" width="12.7109375" style="9" customWidth="1"/>
    <col min="1800" max="1800" width="9.140625" style="9"/>
    <col min="1801" max="1801" width="9.85546875" style="9" bestFit="1" customWidth="1"/>
    <col min="1802" max="2048" width="9.140625" style="9"/>
    <col min="2049" max="2049" width="65.7109375" style="9" customWidth="1"/>
    <col min="2050" max="2050" width="0" style="9" hidden="1" customWidth="1"/>
    <col min="2051" max="2052" width="3.7109375" style="9" customWidth="1"/>
    <col min="2053" max="2053" width="16.7109375" style="9" customWidth="1"/>
    <col min="2054" max="2054" width="4.7109375" style="9" customWidth="1"/>
    <col min="2055" max="2055" width="12.7109375" style="9" customWidth="1"/>
    <col min="2056" max="2056" width="9.140625" style="9"/>
    <col min="2057" max="2057" width="9.85546875" style="9" bestFit="1" customWidth="1"/>
    <col min="2058" max="2304" width="9.140625" style="9"/>
    <col min="2305" max="2305" width="65.7109375" style="9" customWidth="1"/>
    <col min="2306" max="2306" width="0" style="9" hidden="1" customWidth="1"/>
    <col min="2307" max="2308" width="3.7109375" style="9" customWidth="1"/>
    <col min="2309" max="2309" width="16.7109375" style="9" customWidth="1"/>
    <col min="2310" max="2310" width="4.7109375" style="9" customWidth="1"/>
    <col min="2311" max="2311" width="12.7109375" style="9" customWidth="1"/>
    <col min="2312" max="2312" width="9.140625" style="9"/>
    <col min="2313" max="2313" width="9.85546875" style="9" bestFit="1" customWidth="1"/>
    <col min="2314" max="2560" width="9.140625" style="9"/>
    <col min="2561" max="2561" width="65.7109375" style="9" customWidth="1"/>
    <col min="2562" max="2562" width="0" style="9" hidden="1" customWidth="1"/>
    <col min="2563" max="2564" width="3.7109375" style="9" customWidth="1"/>
    <col min="2565" max="2565" width="16.7109375" style="9" customWidth="1"/>
    <col min="2566" max="2566" width="4.7109375" style="9" customWidth="1"/>
    <col min="2567" max="2567" width="12.7109375" style="9" customWidth="1"/>
    <col min="2568" max="2568" width="9.140625" style="9"/>
    <col min="2569" max="2569" width="9.85546875" style="9" bestFit="1" customWidth="1"/>
    <col min="2570" max="2816" width="9.140625" style="9"/>
    <col min="2817" max="2817" width="65.7109375" style="9" customWidth="1"/>
    <col min="2818" max="2818" width="0" style="9" hidden="1" customWidth="1"/>
    <col min="2819" max="2820" width="3.7109375" style="9" customWidth="1"/>
    <col min="2821" max="2821" width="16.7109375" style="9" customWidth="1"/>
    <col min="2822" max="2822" width="4.7109375" style="9" customWidth="1"/>
    <col min="2823" max="2823" width="12.7109375" style="9" customWidth="1"/>
    <col min="2824" max="2824" width="9.140625" style="9"/>
    <col min="2825" max="2825" width="9.85546875" style="9" bestFit="1" customWidth="1"/>
    <col min="2826" max="3072" width="9.140625" style="9"/>
    <col min="3073" max="3073" width="65.7109375" style="9" customWidth="1"/>
    <col min="3074" max="3074" width="0" style="9" hidden="1" customWidth="1"/>
    <col min="3075" max="3076" width="3.7109375" style="9" customWidth="1"/>
    <col min="3077" max="3077" width="16.7109375" style="9" customWidth="1"/>
    <col min="3078" max="3078" width="4.7109375" style="9" customWidth="1"/>
    <col min="3079" max="3079" width="12.7109375" style="9" customWidth="1"/>
    <col min="3080" max="3080" width="9.140625" style="9"/>
    <col min="3081" max="3081" width="9.85546875" style="9" bestFit="1" customWidth="1"/>
    <col min="3082" max="3328" width="9.140625" style="9"/>
    <col min="3329" max="3329" width="65.7109375" style="9" customWidth="1"/>
    <col min="3330" max="3330" width="0" style="9" hidden="1" customWidth="1"/>
    <col min="3331" max="3332" width="3.7109375" style="9" customWidth="1"/>
    <col min="3333" max="3333" width="16.7109375" style="9" customWidth="1"/>
    <col min="3334" max="3334" width="4.7109375" style="9" customWidth="1"/>
    <col min="3335" max="3335" width="12.7109375" style="9" customWidth="1"/>
    <col min="3336" max="3336" width="9.140625" style="9"/>
    <col min="3337" max="3337" width="9.85546875" style="9" bestFit="1" customWidth="1"/>
    <col min="3338" max="3584" width="9.140625" style="9"/>
    <col min="3585" max="3585" width="65.7109375" style="9" customWidth="1"/>
    <col min="3586" max="3586" width="0" style="9" hidden="1" customWidth="1"/>
    <col min="3587" max="3588" width="3.7109375" style="9" customWidth="1"/>
    <col min="3589" max="3589" width="16.7109375" style="9" customWidth="1"/>
    <col min="3590" max="3590" width="4.7109375" style="9" customWidth="1"/>
    <col min="3591" max="3591" width="12.7109375" style="9" customWidth="1"/>
    <col min="3592" max="3592" width="9.140625" style="9"/>
    <col min="3593" max="3593" width="9.85546875" style="9" bestFit="1" customWidth="1"/>
    <col min="3594" max="3840" width="9.140625" style="9"/>
    <col min="3841" max="3841" width="65.7109375" style="9" customWidth="1"/>
    <col min="3842" max="3842" width="0" style="9" hidden="1" customWidth="1"/>
    <col min="3843" max="3844" width="3.7109375" style="9" customWidth="1"/>
    <col min="3845" max="3845" width="16.7109375" style="9" customWidth="1"/>
    <col min="3846" max="3846" width="4.7109375" style="9" customWidth="1"/>
    <col min="3847" max="3847" width="12.7109375" style="9" customWidth="1"/>
    <col min="3848" max="3848" width="9.140625" style="9"/>
    <col min="3849" max="3849" width="9.85546875" style="9" bestFit="1" customWidth="1"/>
    <col min="3850" max="4096" width="9.140625" style="9"/>
    <col min="4097" max="4097" width="65.7109375" style="9" customWidth="1"/>
    <col min="4098" max="4098" width="0" style="9" hidden="1" customWidth="1"/>
    <col min="4099" max="4100" width="3.7109375" style="9" customWidth="1"/>
    <col min="4101" max="4101" width="16.7109375" style="9" customWidth="1"/>
    <col min="4102" max="4102" width="4.7109375" style="9" customWidth="1"/>
    <col min="4103" max="4103" width="12.7109375" style="9" customWidth="1"/>
    <col min="4104" max="4104" width="9.140625" style="9"/>
    <col min="4105" max="4105" width="9.85546875" style="9" bestFit="1" customWidth="1"/>
    <col min="4106" max="4352" width="9.140625" style="9"/>
    <col min="4353" max="4353" width="65.7109375" style="9" customWidth="1"/>
    <col min="4354" max="4354" width="0" style="9" hidden="1" customWidth="1"/>
    <col min="4355" max="4356" width="3.7109375" style="9" customWidth="1"/>
    <col min="4357" max="4357" width="16.7109375" style="9" customWidth="1"/>
    <col min="4358" max="4358" width="4.7109375" style="9" customWidth="1"/>
    <col min="4359" max="4359" width="12.7109375" style="9" customWidth="1"/>
    <col min="4360" max="4360" width="9.140625" style="9"/>
    <col min="4361" max="4361" width="9.85546875" style="9" bestFit="1" customWidth="1"/>
    <col min="4362" max="4608" width="9.140625" style="9"/>
    <col min="4609" max="4609" width="65.7109375" style="9" customWidth="1"/>
    <col min="4610" max="4610" width="0" style="9" hidden="1" customWidth="1"/>
    <col min="4611" max="4612" width="3.7109375" style="9" customWidth="1"/>
    <col min="4613" max="4613" width="16.7109375" style="9" customWidth="1"/>
    <col min="4614" max="4614" width="4.7109375" style="9" customWidth="1"/>
    <col min="4615" max="4615" width="12.7109375" style="9" customWidth="1"/>
    <col min="4616" max="4616" width="9.140625" style="9"/>
    <col min="4617" max="4617" width="9.85546875" style="9" bestFit="1" customWidth="1"/>
    <col min="4618" max="4864" width="9.140625" style="9"/>
    <col min="4865" max="4865" width="65.7109375" style="9" customWidth="1"/>
    <col min="4866" max="4866" width="0" style="9" hidden="1" customWidth="1"/>
    <col min="4867" max="4868" width="3.7109375" style="9" customWidth="1"/>
    <col min="4869" max="4869" width="16.7109375" style="9" customWidth="1"/>
    <col min="4870" max="4870" width="4.7109375" style="9" customWidth="1"/>
    <col min="4871" max="4871" width="12.7109375" style="9" customWidth="1"/>
    <col min="4872" max="4872" width="9.140625" style="9"/>
    <col min="4873" max="4873" width="9.85546875" style="9" bestFit="1" customWidth="1"/>
    <col min="4874" max="5120" width="9.140625" style="9"/>
    <col min="5121" max="5121" width="65.7109375" style="9" customWidth="1"/>
    <col min="5122" max="5122" width="0" style="9" hidden="1" customWidth="1"/>
    <col min="5123" max="5124" width="3.7109375" style="9" customWidth="1"/>
    <col min="5125" max="5125" width="16.7109375" style="9" customWidth="1"/>
    <col min="5126" max="5126" width="4.7109375" style="9" customWidth="1"/>
    <col min="5127" max="5127" width="12.7109375" style="9" customWidth="1"/>
    <col min="5128" max="5128" width="9.140625" style="9"/>
    <col min="5129" max="5129" width="9.85546875" style="9" bestFit="1" customWidth="1"/>
    <col min="5130" max="5376" width="9.140625" style="9"/>
    <col min="5377" max="5377" width="65.7109375" style="9" customWidth="1"/>
    <col min="5378" max="5378" width="0" style="9" hidden="1" customWidth="1"/>
    <col min="5379" max="5380" width="3.7109375" style="9" customWidth="1"/>
    <col min="5381" max="5381" width="16.7109375" style="9" customWidth="1"/>
    <col min="5382" max="5382" width="4.7109375" style="9" customWidth="1"/>
    <col min="5383" max="5383" width="12.7109375" style="9" customWidth="1"/>
    <col min="5384" max="5384" width="9.140625" style="9"/>
    <col min="5385" max="5385" width="9.85546875" style="9" bestFit="1" customWidth="1"/>
    <col min="5386" max="5632" width="9.140625" style="9"/>
    <col min="5633" max="5633" width="65.7109375" style="9" customWidth="1"/>
    <col min="5634" max="5634" width="0" style="9" hidden="1" customWidth="1"/>
    <col min="5635" max="5636" width="3.7109375" style="9" customWidth="1"/>
    <col min="5637" max="5637" width="16.7109375" style="9" customWidth="1"/>
    <col min="5638" max="5638" width="4.7109375" style="9" customWidth="1"/>
    <col min="5639" max="5639" width="12.7109375" style="9" customWidth="1"/>
    <col min="5640" max="5640" width="9.140625" style="9"/>
    <col min="5641" max="5641" width="9.85546875" style="9" bestFit="1" customWidth="1"/>
    <col min="5642" max="5888" width="9.140625" style="9"/>
    <col min="5889" max="5889" width="65.7109375" style="9" customWidth="1"/>
    <col min="5890" max="5890" width="0" style="9" hidden="1" customWidth="1"/>
    <col min="5891" max="5892" width="3.7109375" style="9" customWidth="1"/>
    <col min="5893" max="5893" width="16.7109375" style="9" customWidth="1"/>
    <col min="5894" max="5894" width="4.7109375" style="9" customWidth="1"/>
    <col min="5895" max="5895" width="12.7109375" style="9" customWidth="1"/>
    <col min="5896" max="5896" width="9.140625" style="9"/>
    <col min="5897" max="5897" width="9.85546875" style="9" bestFit="1" customWidth="1"/>
    <col min="5898" max="6144" width="9.140625" style="9"/>
    <col min="6145" max="6145" width="65.7109375" style="9" customWidth="1"/>
    <col min="6146" max="6146" width="0" style="9" hidden="1" customWidth="1"/>
    <col min="6147" max="6148" width="3.7109375" style="9" customWidth="1"/>
    <col min="6149" max="6149" width="16.7109375" style="9" customWidth="1"/>
    <col min="6150" max="6150" width="4.7109375" style="9" customWidth="1"/>
    <col min="6151" max="6151" width="12.7109375" style="9" customWidth="1"/>
    <col min="6152" max="6152" width="9.140625" style="9"/>
    <col min="6153" max="6153" width="9.85546875" style="9" bestFit="1" customWidth="1"/>
    <col min="6154" max="6400" width="9.140625" style="9"/>
    <col min="6401" max="6401" width="65.7109375" style="9" customWidth="1"/>
    <col min="6402" max="6402" width="0" style="9" hidden="1" customWidth="1"/>
    <col min="6403" max="6404" width="3.7109375" style="9" customWidth="1"/>
    <col min="6405" max="6405" width="16.7109375" style="9" customWidth="1"/>
    <col min="6406" max="6406" width="4.7109375" style="9" customWidth="1"/>
    <col min="6407" max="6407" width="12.7109375" style="9" customWidth="1"/>
    <col min="6408" max="6408" width="9.140625" style="9"/>
    <col min="6409" max="6409" width="9.85546875" style="9" bestFit="1" customWidth="1"/>
    <col min="6410" max="6656" width="9.140625" style="9"/>
    <col min="6657" max="6657" width="65.7109375" style="9" customWidth="1"/>
    <col min="6658" max="6658" width="0" style="9" hidden="1" customWidth="1"/>
    <col min="6659" max="6660" width="3.7109375" style="9" customWidth="1"/>
    <col min="6661" max="6661" width="16.7109375" style="9" customWidth="1"/>
    <col min="6662" max="6662" width="4.7109375" style="9" customWidth="1"/>
    <col min="6663" max="6663" width="12.7109375" style="9" customWidth="1"/>
    <col min="6664" max="6664" width="9.140625" style="9"/>
    <col min="6665" max="6665" width="9.85546875" style="9" bestFit="1" customWidth="1"/>
    <col min="6666" max="6912" width="9.140625" style="9"/>
    <col min="6913" max="6913" width="65.7109375" style="9" customWidth="1"/>
    <col min="6914" max="6914" width="0" style="9" hidden="1" customWidth="1"/>
    <col min="6915" max="6916" width="3.7109375" style="9" customWidth="1"/>
    <col min="6917" max="6917" width="16.7109375" style="9" customWidth="1"/>
    <col min="6918" max="6918" width="4.7109375" style="9" customWidth="1"/>
    <col min="6919" max="6919" width="12.7109375" style="9" customWidth="1"/>
    <col min="6920" max="6920" width="9.140625" style="9"/>
    <col min="6921" max="6921" width="9.85546875" style="9" bestFit="1" customWidth="1"/>
    <col min="6922" max="7168" width="9.140625" style="9"/>
    <col min="7169" max="7169" width="65.7109375" style="9" customWidth="1"/>
    <col min="7170" max="7170" width="0" style="9" hidden="1" customWidth="1"/>
    <col min="7171" max="7172" width="3.7109375" style="9" customWidth="1"/>
    <col min="7173" max="7173" width="16.7109375" style="9" customWidth="1"/>
    <col min="7174" max="7174" width="4.7109375" style="9" customWidth="1"/>
    <col min="7175" max="7175" width="12.7109375" style="9" customWidth="1"/>
    <col min="7176" max="7176" width="9.140625" style="9"/>
    <col min="7177" max="7177" width="9.85546875" style="9" bestFit="1" customWidth="1"/>
    <col min="7178" max="7424" width="9.140625" style="9"/>
    <col min="7425" max="7425" width="65.7109375" style="9" customWidth="1"/>
    <col min="7426" max="7426" width="0" style="9" hidden="1" customWidth="1"/>
    <col min="7427" max="7428" width="3.7109375" style="9" customWidth="1"/>
    <col min="7429" max="7429" width="16.7109375" style="9" customWidth="1"/>
    <col min="7430" max="7430" width="4.7109375" style="9" customWidth="1"/>
    <col min="7431" max="7431" width="12.7109375" style="9" customWidth="1"/>
    <col min="7432" max="7432" width="9.140625" style="9"/>
    <col min="7433" max="7433" width="9.85546875" style="9" bestFit="1" customWidth="1"/>
    <col min="7434" max="7680" width="9.140625" style="9"/>
    <col min="7681" max="7681" width="65.7109375" style="9" customWidth="1"/>
    <col min="7682" max="7682" width="0" style="9" hidden="1" customWidth="1"/>
    <col min="7683" max="7684" width="3.7109375" style="9" customWidth="1"/>
    <col min="7685" max="7685" width="16.7109375" style="9" customWidth="1"/>
    <col min="7686" max="7686" width="4.7109375" style="9" customWidth="1"/>
    <col min="7687" max="7687" width="12.7109375" style="9" customWidth="1"/>
    <col min="7688" max="7688" width="9.140625" style="9"/>
    <col min="7689" max="7689" width="9.85546875" style="9" bestFit="1" customWidth="1"/>
    <col min="7690" max="7936" width="9.140625" style="9"/>
    <col min="7937" max="7937" width="65.7109375" style="9" customWidth="1"/>
    <col min="7938" max="7938" width="0" style="9" hidden="1" customWidth="1"/>
    <col min="7939" max="7940" width="3.7109375" style="9" customWidth="1"/>
    <col min="7941" max="7941" width="16.7109375" style="9" customWidth="1"/>
    <col min="7942" max="7942" width="4.7109375" style="9" customWidth="1"/>
    <col min="7943" max="7943" width="12.7109375" style="9" customWidth="1"/>
    <col min="7944" max="7944" width="9.140625" style="9"/>
    <col min="7945" max="7945" width="9.85546875" style="9" bestFit="1" customWidth="1"/>
    <col min="7946" max="8192" width="9.140625" style="9"/>
    <col min="8193" max="8193" width="65.7109375" style="9" customWidth="1"/>
    <col min="8194" max="8194" width="0" style="9" hidden="1" customWidth="1"/>
    <col min="8195" max="8196" width="3.7109375" style="9" customWidth="1"/>
    <col min="8197" max="8197" width="16.7109375" style="9" customWidth="1"/>
    <col min="8198" max="8198" width="4.7109375" style="9" customWidth="1"/>
    <col min="8199" max="8199" width="12.7109375" style="9" customWidth="1"/>
    <col min="8200" max="8200" width="9.140625" style="9"/>
    <col min="8201" max="8201" width="9.85546875" style="9" bestFit="1" customWidth="1"/>
    <col min="8202" max="8448" width="9.140625" style="9"/>
    <col min="8449" max="8449" width="65.7109375" style="9" customWidth="1"/>
    <col min="8450" max="8450" width="0" style="9" hidden="1" customWidth="1"/>
    <col min="8451" max="8452" width="3.7109375" style="9" customWidth="1"/>
    <col min="8453" max="8453" width="16.7109375" style="9" customWidth="1"/>
    <col min="8454" max="8454" width="4.7109375" style="9" customWidth="1"/>
    <col min="8455" max="8455" width="12.7109375" style="9" customWidth="1"/>
    <col min="8456" max="8456" width="9.140625" style="9"/>
    <col min="8457" max="8457" width="9.85546875" style="9" bestFit="1" customWidth="1"/>
    <col min="8458" max="8704" width="9.140625" style="9"/>
    <col min="8705" max="8705" width="65.7109375" style="9" customWidth="1"/>
    <col min="8706" max="8706" width="0" style="9" hidden="1" customWidth="1"/>
    <col min="8707" max="8708" width="3.7109375" style="9" customWidth="1"/>
    <col min="8709" max="8709" width="16.7109375" style="9" customWidth="1"/>
    <col min="8710" max="8710" width="4.7109375" style="9" customWidth="1"/>
    <col min="8711" max="8711" width="12.7109375" style="9" customWidth="1"/>
    <col min="8712" max="8712" width="9.140625" style="9"/>
    <col min="8713" max="8713" width="9.85546875" style="9" bestFit="1" customWidth="1"/>
    <col min="8714" max="8960" width="9.140625" style="9"/>
    <col min="8961" max="8961" width="65.7109375" style="9" customWidth="1"/>
    <col min="8962" max="8962" width="0" style="9" hidden="1" customWidth="1"/>
    <col min="8963" max="8964" width="3.7109375" style="9" customWidth="1"/>
    <col min="8965" max="8965" width="16.7109375" style="9" customWidth="1"/>
    <col min="8966" max="8966" width="4.7109375" style="9" customWidth="1"/>
    <col min="8967" max="8967" width="12.7109375" style="9" customWidth="1"/>
    <col min="8968" max="8968" width="9.140625" style="9"/>
    <col min="8969" max="8969" width="9.85546875" style="9" bestFit="1" customWidth="1"/>
    <col min="8970" max="9216" width="9.140625" style="9"/>
    <col min="9217" max="9217" width="65.7109375" style="9" customWidth="1"/>
    <col min="9218" max="9218" width="0" style="9" hidden="1" customWidth="1"/>
    <col min="9219" max="9220" width="3.7109375" style="9" customWidth="1"/>
    <col min="9221" max="9221" width="16.7109375" style="9" customWidth="1"/>
    <col min="9222" max="9222" width="4.7109375" style="9" customWidth="1"/>
    <col min="9223" max="9223" width="12.7109375" style="9" customWidth="1"/>
    <col min="9224" max="9224" width="9.140625" style="9"/>
    <col min="9225" max="9225" width="9.85546875" style="9" bestFit="1" customWidth="1"/>
    <col min="9226" max="9472" width="9.140625" style="9"/>
    <col min="9473" max="9473" width="65.7109375" style="9" customWidth="1"/>
    <col min="9474" max="9474" width="0" style="9" hidden="1" customWidth="1"/>
    <col min="9475" max="9476" width="3.7109375" style="9" customWidth="1"/>
    <col min="9477" max="9477" width="16.7109375" style="9" customWidth="1"/>
    <col min="9478" max="9478" width="4.7109375" style="9" customWidth="1"/>
    <col min="9479" max="9479" width="12.7109375" style="9" customWidth="1"/>
    <col min="9480" max="9480" width="9.140625" style="9"/>
    <col min="9481" max="9481" width="9.85546875" style="9" bestFit="1" customWidth="1"/>
    <col min="9482" max="9728" width="9.140625" style="9"/>
    <col min="9729" max="9729" width="65.7109375" style="9" customWidth="1"/>
    <col min="9730" max="9730" width="0" style="9" hidden="1" customWidth="1"/>
    <col min="9731" max="9732" width="3.7109375" style="9" customWidth="1"/>
    <col min="9733" max="9733" width="16.7109375" style="9" customWidth="1"/>
    <col min="9734" max="9734" width="4.7109375" style="9" customWidth="1"/>
    <col min="9735" max="9735" width="12.7109375" style="9" customWidth="1"/>
    <col min="9736" max="9736" width="9.140625" style="9"/>
    <col min="9737" max="9737" width="9.85546875" style="9" bestFit="1" customWidth="1"/>
    <col min="9738" max="9984" width="9.140625" style="9"/>
    <col min="9985" max="9985" width="65.7109375" style="9" customWidth="1"/>
    <col min="9986" max="9986" width="0" style="9" hidden="1" customWidth="1"/>
    <col min="9987" max="9988" width="3.7109375" style="9" customWidth="1"/>
    <col min="9989" max="9989" width="16.7109375" style="9" customWidth="1"/>
    <col min="9990" max="9990" width="4.7109375" style="9" customWidth="1"/>
    <col min="9991" max="9991" width="12.7109375" style="9" customWidth="1"/>
    <col min="9992" max="9992" width="9.140625" style="9"/>
    <col min="9993" max="9993" width="9.85546875" style="9" bestFit="1" customWidth="1"/>
    <col min="9994" max="10240" width="9.140625" style="9"/>
    <col min="10241" max="10241" width="65.7109375" style="9" customWidth="1"/>
    <col min="10242" max="10242" width="0" style="9" hidden="1" customWidth="1"/>
    <col min="10243" max="10244" width="3.7109375" style="9" customWidth="1"/>
    <col min="10245" max="10245" width="16.7109375" style="9" customWidth="1"/>
    <col min="10246" max="10246" width="4.7109375" style="9" customWidth="1"/>
    <col min="10247" max="10247" width="12.7109375" style="9" customWidth="1"/>
    <col min="10248" max="10248" width="9.140625" style="9"/>
    <col min="10249" max="10249" width="9.85546875" style="9" bestFit="1" customWidth="1"/>
    <col min="10250" max="10496" width="9.140625" style="9"/>
    <col min="10497" max="10497" width="65.7109375" style="9" customWidth="1"/>
    <col min="10498" max="10498" width="0" style="9" hidden="1" customWidth="1"/>
    <col min="10499" max="10500" width="3.7109375" style="9" customWidth="1"/>
    <col min="10501" max="10501" width="16.7109375" style="9" customWidth="1"/>
    <col min="10502" max="10502" width="4.7109375" style="9" customWidth="1"/>
    <col min="10503" max="10503" width="12.7109375" style="9" customWidth="1"/>
    <col min="10504" max="10504" width="9.140625" style="9"/>
    <col min="10505" max="10505" width="9.85546875" style="9" bestFit="1" customWidth="1"/>
    <col min="10506" max="10752" width="9.140625" style="9"/>
    <col min="10753" max="10753" width="65.7109375" style="9" customWidth="1"/>
    <col min="10754" max="10754" width="0" style="9" hidden="1" customWidth="1"/>
    <col min="10755" max="10756" width="3.7109375" style="9" customWidth="1"/>
    <col min="10757" max="10757" width="16.7109375" style="9" customWidth="1"/>
    <col min="10758" max="10758" width="4.7109375" style="9" customWidth="1"/>
    <col min="10759" max="10759" width="12.7109375" style="9" customWidth="1"/>
    <col min="10760" max="10760" width="9.140625" style="9"/>
    <col min="10761" max="10761" width="9.85546875" style="9" bestFit="1" customWidth="1"/>
    <col min="10762" max="11008" width="9.140625" style="9"/>
    <col min="11009" max="11009" width="65.7109375" style="9" customWidth="1"/>
    <col min="11010" max="11010" width="0" style="9" hidden="1" customWidth="1"/>
    <col min="11011" max="11012" width="3.7109375" style="9" customWidth="1"/>
    <col min="11013" max="11013" width="16.7109375" style="9" customWidth="1"/>
    <col min="11014" max="11014" width="4.7109375" style="9" customWidth="1"/>
    <col min="11015" max="11015" width="12.7109375" style="9" customWidth="1"/>
    <col min="11016" max="11016" width="9.140625" style="9"/>
    <col min="11017" max="11017" width="9.85546875" style="9" bestFit="1" customWidth="1"/>
    <col min="11018" max="11264" width="9.140625" style="9"/>
    <col min="11265" max="11265" width="65.7109375" style="9" customWidth="1"/>
    <col min="11266" max="11266" width="0" style="9" hidden="1" customWidth="1"/>
    <col min="11267" max="11268" width="3.7109375" style="9" customWidth="1"/>
    <col min="11269" max="11269" width="16.7109375" style="9" customWidth="1"/>
    <col min="11270" max="11270" width="4.7109375" style="9" customWidth="1"/>
    <col min="11271" max="11271" width="12.7109375" style="9" customWidth="1"/>
    <col min="11272" max="11272" width="9.140625" style="9"/>
    <col min="11273" max="11273" width="9.85546875" style="9" bestFit="1" customWidth="1"/>
    <col min="11274" max="11520" width="9.140625" style="9"/>
    <col min="11521" max="11521" width="65.7109375" style="9" customWidth="1"/>
    <col min="11522" max="11522" width="0" style="9" hidden="1" customWidth="1"/>
    <col min="11523" max="11524" width="3.7109375" style="9" customWidth="1"/>
    <col min="11525" max="11525" width="16.7109375" style="9" customWidth="1"/>
    <col min="11526" max="11526" width="4.7109375" style="9" customWidth="1"/>
    <col min="11527" max="11527" width="12.7109375" style="9" customWidth="1"/>
    <col min="11528" max="11528" width="9.140625" style="9"/>
    <col min="11529" max="11529" width="9.85546875" style="9" bestFit="1" customWidth="1"/>
    <col min="11530" max="11776" width="9.140625" style="9"/>
    <col min="11777" max="11777" width="65.7109375" style="9" customWidth="1"/>
    <col min="11778" max="11778" width="0" style="9" hidden="1" customWidth="1"/>
    <col min="11779" max="11780" width="3.7109375" style="9" customWidth="1"/>
    <col min="11781" max="11781" width="16.7109375" style="9" customWidth="1"/>
    <col min="11782" max="11782" width="4.7109375" style="9" customWidth="1"/>
    <col min="11783" max="11783" width="12.7109375" style="9" customWidth="1"/>
    <col min="11784" max="11784" width="9.140625" style="9"/>
    <col min="11785" max="11785" width="9.85546875" style="9" bestFit="1" customWidth="1"/>
    <col min="11786" max="12032" width="9.140625" style="9"/>
    <col min="12033" max="12033" width="65.7109375" style="9" customWidth="1"/>
    <col min="12034" max="12034" width="0" style="9" hidden="1" customWidth="1"/>
    <col min="12035" max="12036" width="3.7109375" style="9" customWidth="1"/>
    <col min="12037" max="12037" width="16.7109375" style="9" customWidth="1"/>
    <col min="12038" max="12038" width="4.7109375" style="9" customWidth="1"/>
    <col min="12039" max="12039" width="12.7109375" style="9" customWidth="1"/>
    <col min="12040" max="12040" width="9.140625" style="9"/>
    <col min="12041" max="12041" width="9.85546875" style="9" bestFit="1" customWidth="1"/>
    <col min="12042" max="12288" width="9.140625" style="9"/>
    <col min="12289" max="12289" width="65.7109375" style="9" customWidth="1"/>
    <col min="12290" max="12290" width="0" style="9" hidden="1" customWidth="1"/>
    <col min="12291" max="12292" width="3.7109375" style="9" customWidth="1"/>
    <col min="12293" max="12293" width="16.7109375" style="9" customWidth="1"/>
    <col min="12294" max="12294" width="4.7109375" style="9" customWidth="1"/>
    <col min="12295" max="12295" width="12.7109375" style="9" customWidth="1"/>
    <col min="12296" max="12296" width="9.140625" style="9"/>
    <col min="12297" max="12297" width="9.85546875" style="9" bestFit="1" customWidth="1"/>
    <col min="12298" max="12544" width="9.140625" style="9"/>
    <col min="12545" max="12545" width="65.7109375" style="9" customWidth="1"/>
    <col min="12546" max="12546" width="0" style="9" hidden="1" customWidth="1"/>
    <col min="12547" max="12548" width="3.7109375" style="9" customWidth="1"/>
    <col min="12549" max="12549" width="16.7109375" style="9" customWidth="1"/>
    <col min="12550" max="12550" width="4.7109375" style="9" customWidth="1"/>
    <col min="12551" max="12551" width="12.7109375" style="9" customWidth="1"/>
    <col min="12552" max="12552" width="9.140625" style="9"/>
    <col min="12553" max="12553" width="9.85546875" style="9" bestFit="1" customWidth="1"/>
    <col min="12554" max="12800" width="9.140625" style="9"/>
    <col min="12801" max="12801" width="65.7109375" style="9" customWidth="1"/>
    <col min="12802" max="12802" width="0" style="9" hidden="1" customWidth="1"/>
    <col min="12803" max="12804" width="3.7109375" style="9" customWidth="1"/>
    <col min="12805" max="12805" width="16.7109375" style="9" customWidth="1"/>
    <col min="12806" max="12806" width="4.7109375" style="9" customWidth="1"/>
    <col min="12807" max="12807" width="12.7109375" style="9" customWidth="1"/>
    <col min="12808" max="12808" width="9.140625" style="9"/>
    <col min="12809" max="12809" width="9.85546875" style="9" bestFit="1" customWidth="1"/>
    <col min="12810" max="13056" width="9.140625" style="9"/>
    <col min="13057" max="13057" width="65.7109375" style="9" customWidth="1"/>
    <col min="13058" max="13058" width="0" style="9" hidden="1" customWidth="1"/>
    <col min="13059" max="13060" width="3.7109375" style="9" customWidth="1"/>
    <col min="13061" max="13061" width="16.7109375" style="9" customWidth="1"/>
    <col min="13062" max="13062" width="4.7109375" style="9" customWidth="1"/>
    <col min="13063" max="13063" width="12.7109375" style="9" customWidth="1"/>
    <col min="13064" max="13064" width="9.140625" style="9"/>
    <col min="13065" max="13065" width="9.85546875" style="9" bestFit="1" customWidth="1"/>
    <col min="13066" max="13312" width="9.140625" style="9"/>
    <col min="13313" max="13313" width="65.7109375" style="9" customWidth="1"/>
    <col min="13314" max="13314" width="0" style="9" hidden="1" customWidth="1"/>
    <col min="13315" max="13316" width="3.7109375" style="9" customWidth="1"/>
    <col min="13317" max="13317" width="16.7109375" style="9" customWidth="1"/>
    <col min="13318" max="13318" width="4.7109375" style="9" customWidth="1"/>
    <col min="13319" max="13319" width="12.7109375" style="9" customWidth="1"/>
    <col min="13320" max="13320" width="9.140625" style="9"/>
    <col min="13321" max="13321" width="9.85546875" style="9" bestFit="1" customWidth="1"/>
    <col min="13322" max="13568" width="9.140625" style="9"/>
    <col min="13569" max="13569" width="65.7109375" style="9" customWidth="1"/>
    <col min="13570" max="13570" width="0" style="9" hidden="1" customWidth="1"/>
    <col min="13571" max="13572" width="3.7109375" style="9" customWidth="1"/>
    <col min="13573" max="13573" width="16.7109375" style="9" customWidth="1"/>
    <col min="13574" max="13574" width="4.7109375" style="9" customWidth="1"/>
    <col min="13575" max="13575" width="12.7109375" style="9" customWidth="1"/>
    <col min="13576" max="13576" width="9.140625" style="9"/>
    <col min="13577" max="13577" width="9.85546875" style="9" bestFit="1" customWidth="1"/>
    <col min="13578" max="13824" width="9.140625" style="9"/>
    <col min="13825" max="13825" width="65.7109375" style="9" customWidth="1"/>
    <col min="13826" max="13826" width="0" style="9" hidden="1" customWidth="1"/>
    <col min="13827" max="13828" width="3.7109375" style="9" customWidth="1"/>
    <col min="13829" max="13829" width="16.7109375" style="9" customWidth="1"/>
    <col min="13830" max="13830" width="4.7109375" style="9" customWidth="1"/>
    <col min="13831" max="13831" width="12.7109375" style="9" customWidth="1"/>
    <col min="13832" max="13832" width="9.140625" style="9"/>
    <col min="13833" max="13833" width="9.85546875" style="9" bestFit="1" customWidth="1"/>
    <col min="13834" max="14080" width="9.140625" style="9"/>
    <col min="14081" max="14081" width="65.7109375" style="9" customWidth="1"/>
    <col min="14082" max="14082" width="0" style="9" hidden="1" customWidth="1"/>
    <col min="14083" max="14084" width="3.7109375" style="9" customWidth="1"/>
    <col min="14085" max="14085" width="16.7109375" style="9" customWidth="1"/>
    <col min="14086" max="14086" width="4.7109375" style="9" customWidth="1"/>
    <col min="14087" max="14087" width="12.7109375" style="9" customWidth="1"/>
    <col min="14088" max="14088" width="9.140625" style="9"/>
    <col min="14089" max="14089" width="9.85546875" style="9" bestFit="1" customWidth="1"/>
    <col min="14090" max="14336" width="9.140625" style="9"/>
    <col min="14337" max="14337" width="65.7109375" style="9" customWidth="1"/>
    <col min="14338" max="14338" width="0" style="9" hidden="1" customWidth="1"/>
    <col min="14339" max="14340" width="3.7109375" style="9" customWidth="1"/>
    <col min="14341" max="14341" width="16.7109375" style="9" customWidth="1"/>
    <col min="14342" max="14342" width="4.7109375" style="9" customWidth="1"/>
    <col min="14343" max="14343" width="12.7109375" style="9" customWidth="1"/>
    <col min="14344" max="14344" width="9.140625" style="9"/>
    <col min="14345" max="14345" width="9.85546875" style="9" bestFit="1" customWidth="1"/>
    <col min="14346" max="14592" width="9.140625" style="9"/>
    <col min="14593" max="14593" width="65.7109375" style="9" customWidth="1"/>
    <col min="14594" max="14594" width="0" style="9" hidden="1" customWidth="1"/>
    <col min="14595" max="14596" width="3.7109375" style="9" customWidth="1"/>
    <col min="14597" max="14597" width="16.7109375" style="9" customWidth="1"/>
    <col min="14598" max="14598" width="4.7109375" style="9" customWidth="1"/>
    <col min="14599" max="14599" width="12.7109375" style="9" customWidth="1"/>
    <col min="14600" max="14600" width="9.140625" style="9"/>
    <col min="14601" max="14601" width="9.85546875" style="9" bestFit="1" customWidth="1"/>
    <col min="14602" max="14848" width="9.140625" style="9"/>
    <col min="14849" max="14849" width="65.7109375" style="9" customWidth="1"/>
    <col min="14850" max="14850" width="0" style="9" hidden="1" customWidth="1"/>
    <col min="14851" max="14852" width="3.7109375" style="9" customWidth="1"/>
    <col min="14853" max="14853" width="16.7109375" style="9" customWidth="1"/>
    <col min="14854" max="14854" width="4.7109375" style="9" customWidth="1"/>
    <col min="14855" max="14855" width="12.7109375" style="9" customWidth="1"/>
    <col min="14856" max="14856" width="9.140625" style="9"/>
    <col min="14857" max="14857" width="9.85546875" style="9" bestFit="1" customWidth="1"/>
    <col min="14858" max="15104" width="9.140625" style="9"/>
    <col min="15105" max="15105" width="65.7109375" style="9" customWidth="1"/>
    <col min="15106" max="15106" width="0" style="9" hidden="1" customWidth="1"/>
    <col min="15107" max="15108" width="3.7109375" style="9" customWidth="1"/>
    <col min="15109" max="15109" width="16.7109375" style="9" customWidth="1"/>
    <col min="15110" max="15110" width="4.7109375" style="9" customWidth="1"/>
    <col min="15111" max="15111" width="12.7109375" style="9" customWidth="1"/>
    <col min="15112" max="15112" width="9.140625" style="9"/>
    <col min="15113" max="15113" width="9.85546875" style="9" bestFit="1" customWidth="1"/>
    <col min="15114" max="15360" width="9.140625" style="9"/>
    <col min="15361" max="15361" width="65.7109375" style="9" customWidth="1"/>
    <col min="15362" max="15362" width="0" style="9" hidden="1" customWidth="1"/>
    <col min="15363" max="15364" width="3.7109375" style="9" customWidth="1"/>
    <col min="15365" max="15365" width="16.7109375" style="9" customWidth="1"/>
    <col min="15366" max="15366" width="4.7109375" style="9" customWidth="1"/>
    <col min="15367" max="15367" width="12.7109375" style="9" customWidth="1"/>
    <col min="15368" max="15368" width="9.140625" style="9"/>
    <col min="15369" max="15369" width="9.85546875" style="9" bestFit="1" customWidth="1"/>
    <col min="15370" max="15616" width="9.140625" style="9"/>
    <col min="15617" max="15617" width="65.7109375" style="9" customWidth="1"/>
    <col min="15618" max="15618" width="0" style="9" hidden="1" customWidth="1"/>
    <col min="15619" max="15620" width="3.7109375" style="9" customWidth="1"/>
    <col min="15621" max="15621" width="16.7109375" style="9" customWidth="1"/>
    <col min="15622" max="15622" width="4.7109375" style="9" customWidth="1"/>
    <col min="15623" max="15623" width="12.7109375" style="9" customWidth="1"/>
    <col min="15624" max="15624" width="9.140625" style="9"/>
    <col min="15625" max="15625" width="9.85546875" style="9" bestFit="1" customWidth="1"/>
    <col min="15626" max="15872" width="9.140625" style="9"/>
    <col min="15873" max="15873" width="65.7109375" style="9" customWidth="1"/>
    <col min="15874" max="15874" width="0" style="9" hidden="1" customWidth="1"/>
    <col min="15875" max="15876" width="3.7109375" style="9" customWidth="1"/>
    <col min="15877" max="15877" width="16.7109375" style="9" customWidth="1"/>
    <col min="15878" max="15878" width="4.7109375" style="9" customWidth="1"/>
    <col min="15879" max="15879" width="12.7109375" style="9" customWidth="1"/>
    <col min="15880" max="15880" width="9.140625" style="9"/>
    <col min="15881" max="15881" width="9.85546875" style="9" bestFit="1" customWidth="1"/>
    <col min="15882" max="16128" width="9.140625" style="9"/>
    <col min="16129" max="16129" width="65.7109375" style="9" customWidth="1"/>
    <col min="16130" max="16130" width="0" style="9" hidden="1" customWidth="1"/>
    <col min="16131" max="16132" width="3.7109375" style="9" customWidth="1"/>
    <col min="16133" max="16133" width="16.7109375" style="9" customWidth="1"/>
    <col min="16134" max="16134" width="4.7109375" style="9" customWidth="1"/>
    <col min="16135" max="16135" width="12.7109375" style="9" customWidth="1"/>
    <col min="16136" max="16136" width="9.140625" style="9"/>
    <col min="16137" max="16137" width="9.85546875" style="9" bestFit="1" customWidth="1"/>
    <col min="16138" max="16384" width="9.140625" style="9"/>
  </cols>
  <sheetData>
    <row r="1" spans="1:7" s="277" customFormat="1" ht="15.75">
      <c r="A1" s="126"/>
      <c r="B1" s="87"/>
      <c r="C1" s="86"/>
      <c r="D1" s="86"/>
      <c r="E1" s="89"/>
      <c r="F1" s="127"/>
      <c r="G1" s="100" t="s">
        <v>981</v>
      </c>
    </row>
    <row r="2" spans="1:7" s="277" customFormat="1" ht="15.75">
      <c r="A2" s="126"/>
      <c r="B2" s="87"/>
      <c r="C2" s="86"/>
      <c r="D2" s="86"/>
      <c r="E2" s="86"/>
      <c r="F2" s="175"/>
      <c r="G2" s="175" t="s">
        <v>5</v>
      </c>
    </row>
    <row r="3" spans="1:7" s="277" customFormat="1" ht="15.75">
      <c r="A3" s="126"/>
      <c r="B3" s="87"/>
      <c r="C3" s="86"/>
      <c r="D3" s="86"/>
      <c r="E3" s="86"/>
      <c r="F3" s="175"/>
      <c r="G3" s="175" t="s">
        <v>555</v>
      </c>
    </row>
    <row r="4" spans="1:7" s="277" customFormat="1" ht="15.75">
      <c r="A4" s="126"/>
      <c r="B4" s="87"/>
      <c r="C4" s="86"/>
      <c r="D4" s="86"/>
      <c r="E4" s="89"/>
      <c r="F4" s="128"/>
      <c r="G4" s="100" t="s">
        <v>976</v>
      </c>
    </row>
    <row r="5" spans="1:7" s="277" customFormat="1" ht="15.75">
      <c r="A5" s="129"/>
      <c r="B5" s="88"/>
      <c r="C5" s="88"/>
      <c r="D5" s="88"/>
      <c r="E5" s="88"/>
      <c r="F5" s="175"/>
      <c r="G5" s="175"/>
    </row>
    <row r="6" spans="1:7" s="22" customFormat="1" ht="15.75" customHeight="1">
      <c r="A6" s="320" t="s">
        <v>896</v>
      </c>
      <c r="B6" s="320"/>
      <c r="C6" s="320"/>
      <c r="D6" s="320"/>
      <c r="E6" s="320"/>
      <c r="F6" s="320"/>
      <c r="G6" s="320"/>
    </row>
    <row r="7" spans="1:7" s="22" customFormat="1" ht="15.75" customHeight="1">
      <c r="A7" s="320" t="s">
        <v>869</v>
      </c>
      <c r="B7" s="320"/>
      <c r="C7" s="320"/>
      <c r="D7" s="320"/>
      <c r="E7" s="320"/>
      <c r="F7" s="320"/>
      <c r="G7" s="320"/>
    </row>
    <row r="8" spans="1:7" s="22" customFormat="1" ht="15.75" customHeight="1">
      <c r="A8" s="320" t="s">
        <v>555</v>
      </c>
      <c r="B8" s="320"/>
      <c r="C8" s="320"/>
      <c r="D8" s="320"/>
      <c r="E8" s="320"/>
      <c r="F8" s="320"/>
      <c r="G8" s="320"/>
    </row>
    <row r="9" spans="1:7" s="22" customFormat="1" ht="15.75" customHeight="1">
      <c r="A9" s="320" t="s">
        <v>757</v>
      </c>
      <c r="B9" s="320"/>
      <c r="C9" s="320"/>
      <c r="D9" s="320"/>
      <c r="E9" s="320"/>
      <c r="F9" s="320"/>
      <c r="G9" s="320"/>
    </row>
    <row r="10" spans="1:7" s="22" customFormat="1" ht="15.75" customHeight="1">
      <c r="A10" s="320"/>
      <c r="B10" s="320"/>
      <c r="C10" s="320"/>
      <c r="D10" s="320"/>
      <c r="E10" s="320"/>
      <c r="F10" s="320"/>
      <c r="G10" s="320"/>
    </row>
    <row r="11" spans="1:7" s="22" customFormat="1">
      <c r="A11" s="129"/>
      <c r="B11" s="130"/>
      <c r="C11" s="89"/>
      <c r="D11" s="89"/>
      <c r="E11" s="89"/>
      <c r="F11" s="89"/>
      <c r="G11" s="90"/>
    </row>
    <row r="12" spans="1:7" s="277" customFormat="1" ht="78" customHeight="1">
      <c r="A12" s="322" t="s">
        <v>868</v>
      </c>
      <c r="B12" s="322"/>
      <c r="C12" s="322"/>
      <c r="D12" s="322"/>
      <c r="E12" s="322"/>
      <c r="F12" s="322"/>
      <c r="G12" s="322"/>
    </row>
    <row r="13" spans="1:7" s="277" customFormat="1">
      <c r="A13" s="219"/>
      <c r="B13" s="220"/>
      <c r="C13" s="221"/>
      <c r="D13" s="221"/>
      <c r="E13" s="221"/>
      <c r="F13" s="221"/>
      <c r="G13" s="222"/>
    </row>
    <row r="14" spans="1:7" s="277" customFormat="1" ht="15.75">
      <c r="A14" s="310"/>
      <c r="B14" s="311"/>
      <c r="C14" s="312"/>
      <c r="D14" s="312"/>
      <c r="E14" s="312"/>
      <c r="F14" s="312"/>
      <c r="G14" s="313" t="s">
        <v>0</v>
      </c>
    </row>
    <row r="15" spans="1:7" s="277" customFormat="1" ht="31.5">
      <c r="A15" s="314" t="s">
        <v>81</v>
      </c>
      <c r="B15" s="314"/>
      <c r="C15" s="314" t="s">
        <v>134</v>
      </c>
      <c r="D15" s="314" t="s">
        <v>82</v>
      </c>
      <c r="E15" s="314" t="s">
        <v>83</v>
      </c>
      <c r="F15" s="314" t="s">
        <v>84</v>
      </c>
      <c r="G15" s="314" t="s">
        <v>80</v>
      </c>
    </row>
    <row r="16" spans="1:7" s="277" customFormat="1" ht="15.75">
      <c r="A16" s="314">
        <v>1</v>
      </c>
      <c r="B16" s="314"/>
      <c r="C16" s="314">
        <v>2</v>
      </c>
      <c r="D16" s="314">
        <v>3</v>
      </c>
      <c r="E16" s="314">
        <v>4</v>
      </c>
      <c r="F16" s="314">
        <v>5</v>
      </c>
      <c r="G16" s="314">
        <v>6</v>
      </c>
    </row>
    <row r="17" spans="1:14" s="277" customFormat="1" ht="15.75">
      <c r="A17" s="315" t="s">
        <v>85</v>
      </c>
      <c r="B17" s="315"/>
      <c r="C17" s="314"/>
      <c r="D17" s="314"/>
      <c r="E17" s="314"/>
      <c r="F17" s="314"/>
      <c r="G17" s="316">
        <f>SUM(G18,G114,G142,G207,G274,G380,G414,G461)</f>
        <v>1314105.7</v>
      </c>
      <c r="I17" s="278"/>
    </row>
    <row r="18" spans="1:14" s="22" customFormat="1" ht="18.75">
      <c r="A18" s="49" t="s">
        <v>86</v>
      </c>
      <c r="B18" s="36"/>
      <c r="C18" s="45" t="s">
        <v>136</v>
      </c>
      <c r="D18" s="45" t="s">
        <v>143</v>
      </c>
      <c r="E18" s="36"/>
      <c r="F18" s="300"/>
      <c r="G18" s="5">
        <f>SUM(G19,G27,G32,G59,G64,G81,G92,G101)</f>
        <v>155036</v>
      </c>
    </row>
    <row r="19" spans="1:14" s="22" customFormat="1" ht="31.5">
      <c r="A19" s="49" t="s">
        <v>87</v>
      </c>
      <c r="B19" s="36"/>
      <c r="C19" s="45" t="s">
        <v>136</v>
      </c>
      <c r="D19" s="45" t="s">
        <v>137</v>
      </c>
      <c r="E19" s="36"/>
      <c r="F19" s="300"/>
      <c r="G19" s="5">
        <f>SUM(G20)</f>
        <v>4555.8999999999996</v>
      </c>
    </row>
    <row r="20" spans="1:14" s="56" customFormat="1" ht="31.5">
      <c r="A20" s="50" t="s">
        <v>244</v>
      </c>
      <c r="B20" s="7"/>
      <c r="C20" s="8" t="s">
        <v>136</v>
      </c>
      <c r="D20" s="8" t="s">
        <v>137</v>
      </c>
      <c r="E20" s="7" t="s">
        <v>243</v>
      </c>
      <c r="F20" s="302"/>
      <c r="G20" s="29">
        <f>SUM(G21)</f>
        <v>4555.8999999999996</v>
      </c>
    </row>
    <row r="21" spans="1:14" s="22" customFormat="1" ht="18.75">
      <c r="A21" s="50" t="s">
        <v>251</v>
      </c>
      <c r="B21" s="7"/>
      <c r="C21" s="8" t="s">
        <v>136</v>
      </c>
      <c r="D21" s="8" t="s">
        <v>137</v>
      </c>
      <c r="E21" s="7" t="s">
        <v>245</v>
      </c>
      <c r="F21" s="302"/>
      <c r="G21" s="29">
        <f>SUM(G22,G25)</f>
        <v>4555.8999999999996</v>
      </c>
    </row>
    <row r="22" spans="1:14" s="22" customFormat="1" ht="18.75">
      <c r="A22" s="51" t="s">
        <v>247</v>
      </c>
      <c r="B22" s="7"/>
      <c r="C22" s="8" t="s">
        <v>136</v>
      </c>
      <c r="D22" s="8" t="s">
        <v>137</v>
      </c>
      <c r="E22" s="7" t="s">
        <v>246</v>
      </c>
      <c r="F22" s="302"/>
      <c r="G22" s="29">
        <f>SUM(G23:G24)</f>
        <v>4455.8999999999996</v>
      </c>
    </row>
    <row r="23" spans="1:14" s="22" customFormat="1" ht="63">
      <c r="A23" s="51" t="s">
        <v>200</v>
      </c>
      <c r="B23" s="7"/>
      <c r="C23" s="8" t="s">
        <v>136</v>
      </c>
      <c r="D23" s="8" t="s">
        <v>137</v>
      </c>
      <c r="E23" s="7" t="s">
        <v>246</v>
      </c>
      <c r="F23" s="7">
        <v>100</v>
      </c>
      <c r="G23" s="29">
        <v>4423.8999999999996</v>
      </c>
    </row>
    <row r="24" spans="1:14" s="22" customFormat="1" ht="31.5">
      <c r="A24" s="48" t="s">
        <v>519</v>
      </c>
      <c r="B24" s="107"/>
      <c r="C24" s="8" t="s">
        <v>136</v>
      </c>
      <c r="D24" s="8" t="s">
        <v>137</v>
      </c>
      <c r="E24" s="7" t="s">
        <v>246</v>
      </c>
      <c r="F24" s="107">
        <v>200</v>
      </c>
      <c r="G24" s="29">
        <v>32</v>
      </c>
      <c r="H24" s="58"/>
      <c r="I24" s="58"/>
      <c r="J24" s="279"/>
      <c r="K24" s="280"/>
      <c r="L24" s="281"/>
      <c r="M24" s="281"/>
      <c r="N24" s="282"/>
    </row>
    <row r="25" spans="1:14" s="22" customFormat="1" ht="18.75">
      <c r="A25" s="50" t="s">
        <v>621</v>
      </c>
      <c r="B25" s="7"/>
      <c r="C25" s="8" t="s">
        <v>136</v>
      </c>
      <c r="D25" s="8" t="s">
        <v>137</v>
      </c>
      <c r="E25" s="7" t="s">
        <v>248</v>
      </c>
      <c r="F25" s="300"/>
      <c r="G25" s="29">
        <f>SUM(G26)</f>
        <v>100</v>
      </c>
    </row>
    <row r="26" spans="1:14" s="22" customFormat="1" ht="63">
      <c r="A26" s="51" t="s">
        <v>200</v>
      </c>
      <c r="B26" s="7"/>
      <c r="C26" s="8" t="s">
        <v>136</v>
      </c>
      <c r="D26" s="8" t="s">
        <v>137</v>
      </c>
      <c r="E26" s="7" t="s">
        <v>248</v>
      </c>
      <c r="F26" s="7">
        <v>100</v>
      </c>
      <c r="G26" s="29">
        <v>100</v>
      </c>
    </row>
    <row r="27" spans="1:14" s="22" customFormat="1" ht="47.25">
      <c r="A27" s="49" t="s">
        <v>724</v>
      </c>
      <c r="B27" s="36"/>
      <c r="C27" s="148" t="s">
        <v>136</v>
      </c>
      <c r="D27" s="149" t="s">
        <v>138</v>
      </c>
      <c r="E27" s="149"/>
      <c r="F27" s="150"/>
      <c r="G27" s="5">
        <f>SUM(G29)</f>
        <v>963.9</v>
      </c>
    </row>
    <row r="28" spans="1:14" s="22" customFormat="1" ht="15.75">
      <c r="A28" s="50" t="s">
        <v>396</v>
      </c>
      <c r="B28" s="36"/>
      <c r="C28" s="151" t="s">
        <v>136</v>
      </c>
      <c r="D28" s="113" t="s">
        <v>138</v>
      </c>
      <c r="E28" s="113" t="s">
        <v>725</v>
      </c>
      <c r="F28" s="150"/>
      <c r="G28" s="29">
        <f>SUM(G29)</f>
        <v>963.9</v>
      </c>
    </row>
    <row r="29" spans="1:14" s="22" customFormat="1" ht="31.5">
      <c r="A29" s="50" t="s">
        <v>397</v>
      </c>
      <c r="B29" s="36"/>
      <c r="C29" s="151" t="s">
        <v>136</v>
      </c>
      <c r="D29" s="113" t="s">
        <v>138</v>
      </c>
      <c r="E29" s="113" t="s">
        <v>726</v>
      </c>
      <c r="F29" s="150"/>
      <c r="G29" s="29">
        <f>SUM(G30)</f>
        <v>963.9</v>
      </c>
    </row>
    <row r="30" spans="1:14" s="22" customFormat="1" ht="31.5">
      <c r="A30" s="50" t="s">
        <v>727</v>
      </c>
      <c r="B30" s="36"/>
      <c r="C30" s="151" t="s">
        <v>136</v>
      </c>
      <c r="D30" s="113" t="s">
        <v>138</v>
      </c>
      <c r="E30" s="113" t="s">
        <v>398</v>
      </c>
      <c r="F30" s="150"/>
      <c r="G30" s="29">
        <f>SUM(G31:G31)</f>
        <v>963.9</v>
      </c>
    </row>
    <row r="31" spans="1:14" s="22" customFormat="1" ht="63">
      <c r="A31" s="51" t="s">
        <v>200</v>
      </c>
      <c r="B31" s="7"/>
      <c r="C31" s="151" t="s">
        <v>136</v>
      </c>
      <c r="D31" s="113" t="s">
        <v>138</v>
      </c>
      <c r="E31" s="113" t="s">
        <v>398</v>
      </c>
      <c r="F31" s="114">
        <v>100</v>
      </c>
      <c r="G31" s="29">
        <v>963.9</v>
      </c>
    </row>
    <row r="32" spans="1:14" s="22" customFormat="1" ht="47.25">
      <c r="A32" s="49" t="s">
        <v>539</v>
      </c>
      <c r="B32" s="36"/>
      <c r="C32" s="45" t="s">
        <v>136</v>
      </c>
      <c r="D32" s="45" t="s">
        <v>139</v>
      </c>
      <c r="E32" s="36"/>
      <c r="F32" s="36"/>
      <c r="G32" s="5">
        <f>SUM(G33,G54)</f>
        <v>95753.299999999988</v>
      </c>
      <c r="H32" s="57"/>
      <c r="I32" s="57"/>
      <c r="J32" s="283"/>
      <c r="K32" s="284"/>
      <c r="L32" s="285"/>
      <c r="M32" s="285"/>
      <c r="N32" s="286"/>
    </row>
    <row r="33" spans="1:14" s="56" customFormat="1" ht="31.5">
      <c r="A33" s="50" t="s">
        <v>244</v>
      </c>
      <c r="B33" s="7"/>
      <c r="C33" s="8" t="s">
        <v>136</v>
      </c>
      <c r="D33" s="8" t="s">
        <v>139</v>
      </c>
      <c r="E33" s="7" t="s">
        <v>243</v>
      </c>
      <c r="F33" s="302"/>
      <c r="G33" s="29">
        <f>SUM(G34)</f>
        <v>94177.499999999985</v>
      </c>
    </row>
    <row r="34" spans="1:14" s="22" customFormat="1" ht="18.75">
      <c r="A34" s="50" t="s">
        <v>252</v>
      </c>
      <c r="B34" s="7"/>
      <c r="C34" s="8" t="s">
        <v>136</v>
      </c>
      <c r="D34" s="8" t="s">
        <v>139</v>
      </c>
      <c r="E34" s="7" t="s">
        <v>253</v>
      </c>
      <c r="F34" s="302"/>
      <c r="G34" s="29">
        <f>SUM(G35,G40,G43,G45,G47,G49,G51)</f>
        <v>94177.499999999985</v>
      </c>
    </row>
    <row r="35" spans="1:14" s="22" customFormat="1" ht="31.5">
      <c r="A35" s="51" t="s">
        <v>327</v>
      </c>
      <c r="B35" s="7"/>
      <c r="C35" s="8" t="s">
        <v>136</v>
      </c>
      <c r="D35" s="8" t="s">
        <v>139</v>
      </c>
      <c r="E35" s="7" t="s">
        <v>254</v>
      </c>
      <c r="F35" s="302"/>
      <c r="G35" s="29">
        <f>SUM(G36:G39)</f>
        <v>68898.099999999991</v>
      </c>
    </row>
    <row r="36" spans="1:14" s="22" customFormat="1" ht="63">
      <c r="A36" s="51" t="s">
        <v>200</v>
      </c>
      <c r="B36" s="7"/>
      <c r="C36" s="8" t="s">
        <v>136</v>
      </c>
      <c r="D36" s="8" t="s">
        <v>139</v>
      </c>
      <c r="E36" s="7" t="s">
        <v>254</v>
      </c>
      <c r="F36" s="7">
        <v>100</v>
      </c>
      <c r="G36" s="29">
        <v>42131.6</v>
      </c>
    </row>
    <row r="37" spans="1:14" s="22" customFormat="1" ht="31.5">
      <c r="A37" s="48" t="s">
        <v>519</v>
      </c>
      <c r="B37" s="107"/>
      <c r="C37" s="8" t="s">
        <v>136</v>
      </c>
      <c r="D37" s="8" t="s">
        <v>139</v>
      </c>
      <c r="E37" s="7" t="s">
        <v>254</v>
      </c>
      <c r="F37" s="107">
        <v>200</v>
      </c>
      <c r="G37" s="29">
        <v>25761.3</v>
      </c>
      <c r="H37" s="58"/>
      <c r="I37" s="58"/>
      <c r="J37" s="279"/>
      <c r="K37" s="280"/>
      <c r="L37" s="281"/>
      <c r="M37" s="281"/>
      <c r="N37" s="282"/>
    </row>
    <row r="38" spans="1:14" s="22" customFormat="1" ht="15.75">
      <c r="A38" s="51" t="s">
        <v>199</v>
      </c>
      <c r="B38" s="107"/>
      <c r="C38" s="8" t="s">
        <v>136</v>
      </c>
      <c r="D38" s="8" t="s">
        <v>139</v>
      </c>
      <c r="E38" s="7" t="s">
        <v>254</v>
      </c>
      <c r="F38" s="107">
        <v>300</v>
      </c>
      <c r="G38" s="29">
        <v>0</v>
      </c>
      <c r="H38" s="58"/>
      <c r="I38" s="58"/>
      <c r="J38" s="279"/>
      <c r="K38" s="280"/>
      <c r="L38" s="281"/>
      <c r="M38" s="281"/>
      <c r="N38" s="282"/>
    </row>
    <row r="39" spans="1:14" s="22" customFormat="1" ht="15.75">
      <c r="A39" s="51" t="s">
        <v>197</v>
      </c>
      <c r="B39" s="7"/>
      <c r="C39" s="8" t="s">
        <v>136</v>
      </c>
      <c r="D39" s="8" t="s">
        <v>139</v>
      </c>
      <c r="E39" s="7" t="s">
        <v>254</v>
      </c>
      <c r="F39" s="7">
        <v>800</v>
      </c>
      <c r="G39" s="29">
        <v>1005.2</v>
      </c>
      <c r="H39" s="59"/>
      <c r="I39" s="59"/>
      <c r="J39" s="59"/>
      <c r="K39" s="59"/>
      <c r="L39" s="59"/>
      <c r="M39" s="59"/>
      <c r="N39" s="59"/>
    </row>
    <row r="40" spans="1:14" s="22" customFormat="1" ht="63">
      <c r="A40" s="51" t="s">
        <v>710</v>
      </c>
      <c r="B40" s="7"/>
      <c r="C40" s="8" t="s">
        <v>136</v>
      </c>
      <c r="D40" s="8" t="s">
        <v>139</v>
      </c>
      <c r="E40" s="7" t="s">
        <v>249</v>
      </c>
      <c r="F40" s="7"/>
      <c r="G40" s="29">
        <f>SUM(G41:G42)</f>
        <v>18748.3</v>
      </c>
    </row>
    <row r="41" spans="1:14" s="22" customFormat="1" ht="63">
      <c r="A41" s="51" t="s">
        <v>200</v>
      </c>
      <c r="B41" s="7"/>
      <c r="C41" s="8" t="s">
        <v>136</v>
      </c>
      <c r="D41" s="8" t="s">
        <v>139</v>
      </c>
      <c r="E41" s="7" t="s">
        <v>249</v>
      </c>
      <c r="F41" s="7">
        <v>100</v>
      </c>
      <c r="G41" s="29">
        <v>18379.2</v>
      </c>
    </row>
    <row r="42" spans="1:14" s="22" customFormat="1" ht="31.5">
      <c r="A42" s="48" t="s">
        <v>519</v>
      </c>
      <c r="B42" s="7"/>
      <c r="C42" s="8" t="s">
        <v>136</v>
      </c>
      <c r="D42" s="8" t="s">
        <v>139</v>
      </c>
      <c r="E42" s="7" t="s">
        <v>249</v>
      </c>
      <c r="F42" s="7">
        <v>200</v>
      </c>
      <c r="G42" s="29">
        <v>369.1</v>
      </c>
    </row>
    <row r="43" spans="1:14" s="22" customFormat="1" ht="31.5">
      <c r="A43" s="51" t="s">
        <v>202</v>
      </c>
      <c r="B43" s="7"/>
      <c r="C43" s="8" t="s">
        <v>136</v>
      </c>
      <c r="D43" s="8" t="s">
        <v>139</v>
      </c>
      <c r="E43" s="7" t="s">
        <v>250</v>
      </c>
      <c r="F43" s="7"/>
      <c r="G43" s="29">
        <f>SUM(G44:G44)</f>
        <v>2460.9</v>
      </c>
    </row>
    <row r="44" spans="1:14" s="22" customFormat="1" ht="63">
      <c r="A44" s="51" t="s">
        <v>200</v>
      </c>
      <c r="B44" s="7"/>
      <c r="C44" s="8" t="s">
        <v>136</v>
      </c>
      <c r="D44" s="8" t="s">
        <v>139</v>
      </c>
      <c r="E44" s="7" t="s">
        <v>250</v>
      </c>
      <c r="F44" s="7">
        <v>100</v>
      </c>
      <c r="G44" s="29">
        <v>2460.9</v>
      </c>
    </row>
    <row r="45" spans="1:14" s="22" customFormat="1" ht="18.75">
      <c r="A45" s="50" t="s">
        <v>621</v>
      </c>
      <c r="B45" s="7"/>
      <c r="C45" s="8" t="s">
        <v>136</v>
      </c>
      <c r="D45" s="8" t="s">
        <v>139</v>
      </c>
      <c r="E45" s="7" t="s">
        <v>255</v>
      </c>
      <c r="F45" s="300"/>
      <c r="G45" s="29">
        <f>SUM(G46)</f>
        <v>3741</v>
      </c>
    </row>
    <row r="46" spans="1:14" s="22" customFormat="1" ht="63">
      <c r="A46" s="51" t="s">
        <v>200</v>
      </c>
      <c r="B46" s="7"/>
      <c r="C46" s="8" t="s">
        <v>136</v>
      </c>
      <c r="D46" s="8" t="s">
        <v>139</v>
      </c>
      <c r="E46" s="7" t="s">
        <v>255</v>
      </c>
      <c r="F46" s="7">
        <v>100</v>
      </c>
      <c r="G46" s="29">
        <v>3741</v>
      </c>
    </row>
    <row r="47" spans="1:14" s="22" customFormat="1" ht="18.75">
      <c r="A47" s="51" t="s">
        <v>623</v>
      </c>
      <c r="B47" s="7"/>
      <c r="C47" s="8" t="s">
        <v>136</v>
      </c>
      <c r="D47" s="8" t="s">
        <v>139</v>
      </c>
      <c r="E47" s="7" t="s">
        <v>579</v>
      </c>
      <c r="F47" s="300"/>
      <c r="G47" s="29">
        <f>SUM(G48)</f>
        <v>0</v>
      </c>
    </row>
    <row r="48" spans="1:14" s="22" customFormat="1" ht="63">
      <c r="A48" s="51" t="s">
        <v>200</v>
      </c>
      <c r="B48" s="7"/>
      <c r="C48" s="8" t="s">
        <v>136</v>
      </c>
      <c r="D48" s="8" t="s">
        <v>139</v>
      </c>
      <c r="E48" s="7" t="s">
        <v>579</v>
      </c>
      <c r="F48" s="7">
        <v>100</v>
      </c>
      <c r="G48" s="29">
        <v>0</v>
      </c>
    </row>
    <row r="49" spans="1:14" s="22" customFormat="1" ht="18.75">
      <c r="A49" s="51" t="s">
        <v>260</v>
      </c>
      <c r="B49" s="7"/>
      <c r="C49" s="8" t="s">
        <v>136</v>
      </c>
      <c r="D49" s="8" t="s">
        <v>139</v>
      </c>
      <c r="E49" s="7" t="s">
        <v>428</v>
      </c>
      <c r="F49" s="302"/>
      <c r="G49" s="29">
        <f>SUM(G50)</f>
        <v>215.4</v>
      </c>
    </row>
    <row r="50" spans="1:14" s="22" customFormat="1" ht="63">
      <c r="A50" s="51" t="s">
        <v>200</v>
      </c>
      <c r="B50" s="7"/>
      <c r="C50" s="8" t="s">
        <v>136</v>
      </c>
      <c r="D50" s="8" t="s">
        <v>139</v>
      </c>
      <c r="E50" s="7" t="s">
        <v>428</v>
      </c>
      <c r="F50" s="7">
        <v>100</v>
      </c>
      <c r="G50" s="29">
        <v>215.4</v>
      </c>
    </row>
    <row r="51" spans="1:14" s="22" customFormat="1" ht="18.75">
      <c r="A51" s="51" t="s">
        <v>261</v>
      </c>
      <c r="B51" s="7"/>
      <c r="C51" s="8" t="s">
        <v>136</v>
      </c>
      <c r="D51" s="8" t="s">
        <v>139</v>
      </c>
      <c r="E51" s="7" t="s">
        <v>429</v>
      </c>
      <c r="F51" s="302"/>
      <c r="G51" s="29">
        <f>SUM(G52:G53)</f>
        <v>113.8</v>
      </c>
    </row>
    <row r="52" spans="1:14" s="22" customFormat="1" ht="63">
      <c r="A52" s="51" t="s">
        <v>200</v>
      </c>
      <c r="B52" s="7"/>
      <c r="C52" s="8" t="s">
        <v>136</v>
      </c>
      <c r="D52" s="8" t="s">
        <v>139</v>
      </c>
      <c r="E52" s="7" t="s">
        <v>429</v>
      </c>
      <c r="F52" s="7">
        <v>100</v>
      </c>
      <c r="G52" s="29">
        <v>112.6</v>
      </c>
    </row>
    <row r="53" spans="1:14" s="22" customFormat="1" ht="31.5">
      <c r="A53" s="48" t="s">
        <v>519</v>
      </c>
      <c r="B53" s="107"/>
      <c r="C53" s="8" t="s">
        <v>136</v>
      </c>
      <c r="D53" s="8" t="s">
        <v>139</v>
      </c>
      <c r="E53" s="7" t="s">
        <v>429</v>
      </c>
      <c r="F53" s="107">
        <v>200</v>
      </c>
      <c r="G53" s="29">
        <v>1.2</v>
      </c>
      <c r="H53" s="58"/>
      <c r="I53" s="58"/>
      <c r="J53" s="279"/>
      <c r="K53" s="280"/>
      <c r="L53" s="281"/>
      <c r="M53" s="281"/>
      <c r="N53" s="282"/>
    </row>
    <row r="54" spans="1:14" s="22" customFormat="1" ht="31.5">
      <c r="A54" s="50" t="s">
        <v>258</v>
      </c>
      <c r="B54" s="7"/>
      <c r="C54" s="8" t="s">
        <v>136</v>
      </c>
      <c r="D54" s="8" t="s">
        <v>139</v>
      </c>
      <c r="E54" s="7" t="s">
        <v>256</v>
      </c>
      <c r="F54" s="302"/>
      <c r="G54" s="29">
        <f>SUM(G55)</f>
        <v>1575.8</v>
      </c>
    </row>
    <row r="55" spans="1:14" s="22" customFormat="1" ht="31.5">
      <c r="A55" s="50" t="s">
        <v>259</v>
      </c>
      <c r="B55" s="7"/>
      <c r="C55" s="8" t="s">
        <v>136</v>
      </c>
      <c r="D55" s="8" t="s">
        <v>139</v>
      </c>
      <c r="E55" s="7" t="s">
        <v>257</v>
      </c>
      <c r="F55" s="302"/>
      <c r="G55" s="29">
        <f>SUM(G56)</f>
        <v>1575.8</v>
      </c>
    </row>
    <row r="56" spans="1:14" s="22" customFormat="1" ht="18" customHeight="1">
      <c r="A56" s="51" t="s">
        <v>351</v>
      </c>
      <c r="B56" s="7"/>
      <c r="C56" s="8" t="s">
        <v>136</v>
      </c>
      <c r="D56" s="8" t="s">
        <v>139</v>
      </c>
      <c r="E56" s="7" t="s">
        <v>350</v>
      </c>
      <c r="F56" s="302"/>
      <c r="G56" s="29">
        <f>SUM(G57:G58)</f>
        <v>1575.8</v>
      </c>
    </row>
    <row r="57" spans="1:14" s="22" customFormat="1" ht="63">
      <c r="A57" s="51" t="s">
        <v>200</v>
      </c>
      <c r="B57" s="7"/>
      <c r="C57" s="8" t="s">
        <v>136</v>
      </c>
      <c r="D57" s="8" t="s">
        <v>139</v>
      </c>
      <c r="E57" s="7" t="s">
        <v>350</v>
      </c>
      <c r="F57" s="7">
        <v>100</v>
      </c>
      <c r="G57" s="29">
        <v>1549.8</v>
      </c>
    </row>
    <row r="58" spans="1:14" s="22" customFormat="1" ht="31.5">
      <c r="A58" s="50" t="s">
        <v>519</v>
      </c>
      <c r="B58" s="108"/>
      <c r="C58" s="8" t="s">
        <v>136</v>
      </c>
      <c r="D58" s="8" t="s">
        <v>139</v>
      </c>
      <c r="E58" s="7" t="s">
        <v>350</v>
      </c>
      <c r="F58" s="7">
        <v>200</v>
      </c>
      <c r="G58" s="29">
        <v>26</v>
      </c>
    </row>
    <row r="59" spans="1:14" s="78" customFormat="1" ht="15.75">
      <c r="A59" s="176" t="s">
        <v>737</v>
      </c>
      <c r="B59" s="36"/>
      <c r="C59" s="45" t="s">
        <v>136</v>
      </c>
      <c r="D59" s="45" t="s">
        <v>140</v>
      </c>
      <c r="E59" s="36"/>
      <c r="F59" s="36"/>
      <c r="G59" s="5">
        <f>SUM(G60)</f>
        <v>47.8</v>
      </c>
    </row>
    <row r="60" spans="1:14" s="78" customFormat="1" ht="15.75">
      <c r="A60" s="10" t="s">
        <v>263</v>
      </c>
      <c r="B60" s="7"/>
      <c r="C60" s="8" t="s">
        <v>136</v>
      </c>
      <c r="D60" s="8" t="s">
        <v>140</v>
      </c>
      <c r="E60" s="7" t="s">
        <v>262</v>
      </c>
      <c r="F60" s="7"/>
      <c r="G60" s="29">
        <f>SUM(G61)</f>
        <v>47.8</v>
      </c>
    </row>
    <row r="61" spans="1:14" s="78" customFormat="1" ht="15.75">
      <c r="A61" s="10" t="s">
        <v>265</v>
      </c>
      <c r="B61" s="7"/>
      <c r="C61" s="8" t="s">
        <v>136</v>
      </c>
      <c r="D61" s="8" t="s">
        <v>140</v>
      </c>
      <c r="E61" s="7" t="s">
        <v>264</v>
      </c>
      <c r="F61" s="7"/>
      <c r="G61" s="29">
        <f>SUM(G62)</f>
        <v>47.8</v>
      </c>
    </row>
    <row r="62" spans="1:14" s="78" customFormat="1" ht="47.25">
      <c r="A62" s="10" t="s">
        <v>738</v>
      </c>
      <c r="B62" s="7"/>
      <c r="C62" s="8" t="s">
        <v>136</v>
      </c>
      <c r="D62" s="8" t="s">
        <v>140</v>
      </c>
      <c r="E62" s="7" t="s">
        <v>739</v>
      </c>
      <c r="F62" s="7"/>
      <c r="G62" s="29">
        <f>SUM(G63)</f>
        <v>47.8</v>
      </c>
    </row>
    <row r="63" spans="1:14" s="22" customFormat="1" ht="31.5">
      <c r="A63" s="48" t="s">
        <v>519</v>
      </c>
      <c r="B63" s="7"/>
      <c r="C63" s="8" t="s">
        <v>136</v>
      </c>
      <c r="D63" s="8" t="s">
        <v>140</v>
      </c>
      <c r="E63" s="7" t="s">
        <v>739</v>
      </c>
      <c r="F63" s="7">
        <v>200</v>
      </c>
      <c r="G63" s="29">
        <v>47.8</v>
      </c>
    </row>
    <row r="64" spans="1:14" s="22" customFormat="1" ht="47.25">
      <c r="A64" s="49" t="s">
        <v>88</v>
      </c>
      <c r="B64" s="309"/>
      <c r="C64" s="45" t="s">
        <v>136</v>
      </c>
      <c r="D64" s="45" t="s">
        <v>144</v>
      </c>
      <c r="E64" s="36"/>
      <c r="F64" s="36"/>
      <c r="G64" s="5">
        <f>SUM(G65,G76)</f>
        <v>33719.5</v>
      </c>
    </row>
    <row r="65" spans="1:7" s="22" customFormat="1" ht="31.5">
      <c r="A65" s="50" t="s">
        <v>258</v>
      </c>
      <c r="B65" s="7"/>
      <c r="C65" s="8" t="s">
        <v>136</v>
      </c>
      <c r="D65" s="8" t="s">
        <v>144</v>
      </c>
      <c r="E65" s="7" t="s">
        <v>256</v>
      </c>
      <c r="F65" s="302"/>
      <c r="G65" s="29">
        <f>SUM(G66)</f>
        <v>31634</v>
      </c>
    </row>
    <row r="66" spans="1:7" s="22" customFormat="1" ht="31.5">
      <c r="A66" s="50" t="s">
        <v>259</v>
      </c>
      <c r="B66" s="7"/>
      <c r="C66" s="8" t="s">
        <v>136</v>
      </c>
      <c r="D66" s="8" t="s">
        <v>144</v>
      </c>
      <c r="E66" s="7" t="s">
        <v>257</v>
      </c>
      <c r="F66" s="302"/>
      <c r="G66" s="29">
        <f>SUM(G67,G71,G74)</f>
        <v>31634</v>
      </c>
    </row>
    <row r="67" spans="1:7" s="22" customFormat="1" ht="31.5">
      <c r="A67" s="51" t="s">
        <v>327</v>
      </c>
      <c r="B67" s="7"/>
      <c r="C67" s="8" t="s">
        <v>136</v>
      </c>
      <c r="D67" s="8" t="s">
        <v>144</v>
      </c>
      <c r="E67" s="7" t="s">
        <v>326</v>
      </c>
      <c r="F67" s="302"/>
      <c r="G67" s="29">
        <f>SUM(G68:G70)</f>
        <v>26656.400000000001</v>
      </c>
    </row>
    <row r="68" spans="1:7" s="22" customFormat="1" ht="63">
      <c r="A68" s="51" t="s">
        <v>200</v>
      </c>
      <c r="B68" s="7"/>
      <c r="C68" s="8" t="s">
        <v>136</v>
      </c>
      <c r="D68" s="8" t="s">
        <v>144</v>
      </c>
      <c r="E68" s="7" t="s">
        <v>326</v>
      </c>
      <c r="F68" s="7">
        <v>100</v>
      </c>
      <c r="G68" s="29">
        <v>20460.400000000001</v>
      </c>
    </row>
    <row r="69" spans="1:7" s="22" customFormat="1" ht="31.5">
      <c r="A69" s="48" t="s">
        <v>519</v>
      </c>
      <c r="B69" s="107"/>
      <c r="C69" s="8" t="s">
        <v>136</v>
      </c>
      <c r="D69" s="8" t="s">
        <v>144</v>
      </c>
      <c r="E69" s="7" t="s">
        <v>326</v>
      </c>
      <c r="F69" s="107">
        <v>200</v>
      </c>
      <c r="G69" s="29">
        <v>6035.6</v>
      </c>
    </row>
    <row r="70" spans="1:7" s="22" customFormat="1" ht="15.75">
      <c r="A70" s="51" t="s">
        <v>197</v>
      </c>
      <c r="B70" s="7"/>
      <c r="C70" s="8" t="s">
        <v>136</v>
      </c>
      <c r="D70" s="8" t="s">
        <v>144</v>
      </c>
      <c r="E70" s="7" t="s">
        <v>326</v>
      </c>
      <c r="F70" s="7">
        <v>800</v>
      </c>
      <c r="G70" s="29">
        <v>160.4</v>
      </c>
    </row>
    <row r="71" spans="1:7" s="22" customFormat="1" ht="63">
      <c r="A71" s="51" t="s">
        <v>201</v>
      </c>
      <c r="B71" s="7"/>
      <c r="C71" s="8" t="s">
        <v>136</v>
      </c>
      <c r="D71" s="8" t="s">
        <v>144</v>
      </c>
      <c r="E71" s="7" t="s">
        <v>328</v>
      </c>
      <c r="F71" s="7"/>
      <c r="G71" s="29">
        <f>SUM(G72:G73)</f>
        <v>3142.6</v>
      </c>
    </row>
    <row r="72" spans="1:7" s="22" customFormat="1" ht="63">
      <c r="A72" s="51" t="s">
        <v>200</v>
      </c>
      <c r="B72" s="7"/>
      <c r="C72" s="8" t="s">
        <v>136</v>
      </c>
      <c r="D72" s="8" t="s">
        <v>144</v>
      </c>
      <c r="E72" s="7" t="s">
        <v>328</v>
      </c>
      <c r="F72" s="7">
        <v>100</v>
      </c>
      <c r="G72" s="29">
        <v>2679</v>
      </c>
    </row>
    <row r="73" spans="1:7" s="22" customFormat="1" ht="31.5">
      <c r="A73" s="48" t="s">
        <v>519</v>
      </c>
      <c r="B73" s="7"/>
      <c r="C73" s="8" t="s">
        <v>136</v>
      </c>
      <c r="D73" s="8" t="s">
        <v>144</v>
      </c>
      <c r="E73" s="7" t="s">
        <v>328</v>
      </c>
      <c r="F73" s="7">
        <v>200</v>
      </c>
      <c r="G73" s="29">
        <v>463.6</v>
      </c>
    </row>
    <row r="74" spans="1:7" s="22" customFormat="1" ht="18.75">
      <c r="A74" s="50" t="s">
        <v>621</v>
      </c>
      <c r="B74" s="7"/>
      <c r="C74" s="8" t="s">
        <v>136</v>
      </c>
      <c r="D74" s="8" t="s">
        <v>144</v>
      </c>
      <c r="E74" s="7" t="s">
        <v>329</v>
      </c>
      <c r="F74" s="300"/>
      <c r="G74" s="29">
        <f>SUM(G75)</f>
        <v>1835</v>
      </c>
    </row>
    <row r="75" spans="1:7" s="22" customFormat="1" ht="63">
      <c r="A75" s="51" t="s">
        <v>200</v>
      </c>
      <c r="B75" s="7"/>
      <c r="C75" s="8" t="s">
        <v>136</v>
      </c>
      <c r="D75" s="8" t="s">
        <v>144</v>
      </c>
      <c r="E75" s="7" t="s">
        <v>329</v>
      </c>
      <c r="F75" s="7">
        <v>100</v>
      </c>
      <c r="G75" s="29">
        <v>1835</v>
      </c>
    </row>
    <row r="76" spans="1:7" s="22" customFormat="1" ht="15.75">
      <c r="A76" s="50" t="s">
        <v>409</v>
      </c>
      <c r="B76" s="309"/>
      <c r="C76" s="8" t="s">
        <v>136</v>
      </c>
      <c r="D76" s="8" t="s">
        <v>144</v>
      </c>
      <c r="E76" s="7" t="s">
        <v>406</v>
      </c>
      <c r="F76" s="7"/>
      <c r="G76" s="29">
        <f>SUM(G77)</f>
        <v>2085.5</v>
      </c>
    </row>
    <row r="77" spans="1:7" s="22" customFormat="1" ht="31.5">
      <c r="A77" s="50" t="s">
        <v>408</v>
      </c>
      <c r="B77" s="309"/>
      <c r="C77" s="8" t="s">
        <v>136</v>
      </c>
      <c r="D77" s="8" t="s">
        <v>144</v>
      </c>
      <c r="E77" s="7" t="s">
        <v>407</v>
      </c>
      <c r="F77" s="7"/>
      <c r="G77" s="29">
        <f>SUM(G78)</f>
        <v>2085.5</v>
      </c>
    </row>
    <row r="78" spans="1:7" s="22" customFormat="1" ht="31.5">
      <c r="A78" s="51" t="s">
        <v>327</v>
      </c>
      <c r="B78" s="317"/>
      <c r="C78" s="8" t="s">
        <v>136</v>
      </c>
      <c r="D78" s="8" t="s">
        <v>144</v>
      </c>
      <c r="E78" s="7" t="s">
        <v>410</v>
      </c>
      <c r="F78" s="7"/>
      <c r="G78" s="29">
        <f>SUM(G79:G80)</f>
        <v>2085.5</v>
      </c>
    </row>
    <row r="79" spans="1:7" s="22" customFormat="1" ht="63">
      <c r="A79" s="51" t="s">
        <v>200</v>
      </c>
      <c r="B79" s="317"/>
      <c r="C79" s="8" t="s">
        <v>136</v>
      </c>
      <c r="D79" s="8" t="s">
        <v>144</v>
      </c>
      <c r="E79" s="7" t="s">
        <v>410</v>
      </c>
      <c r="F79" s="7">
        <v>100</v>
      </c>
      <c r="G79" s="29">
        <v>1941.7</v>
      </c>
    </row>
    <row r="80" spans="1:7" s="22" customFormat="1" ht="31.5">
      <c r="A80" s="51" t="s">
        <v>519</v>
      </c>
      <c r="B80" s="317"/>
      <c r="C80" s="8" t="s">
        <v>136</v>
      </c>
      <c r="D80" s="8" t="s">
        <v>144</v>
      </c>
      <c r="E80" s="7" t="s">
        <v>410</v>
      </c>
      <c r="F80" s="7">
        <v>200</v>
      </c>
      <c r="G80" s="29">
        <v>143.80000000000001</v>
      </c>
    </row>
    <row r="81" spans="1:14" s="22" customFormat="1" ht="15.75">
      <c r="A81" s="49" t="s">
        <v>89</v>
      </c>
      <c r="B81" s="317"/>
      <c r="C81" s="45" t="s">
        <v>136</v>
      </c>
      <c r="D81" s="45" t="s">
        <v>141</v>
      </c>
      <c r="E81" s="36"/>
      <c r="F81" s="36"/>
      <c r="G81" s="5">
        <f>SUM(G82)</f>
        <v>5096.3999999999996</v>
      </c>
    </row>
    <row r="82" spans="1:14" s="22" customFormat="1" ht="15.75">
      <c r="A82" s="50" t="s">
        <v>399</v>
      </c>
      <c r="B82" s="309"/>
      <c r="C82" s="8" t="s">
        <v>136</v>
      </c>
      <c r="D82" s="8" t="s">
        <v>141</v>
      </c>
      <c r="E82" s="7" t="s">
        <v>401</v>
      </c>
      <c r="F82" s="7"/>
      <c r="G82" s="29">
        <f>SUM(G83,G89)</f>
        <v>5096.3999999999996</v>
      </c>
    </row>
    <row r="83" spans="1:14" s="22" customFormat="1" ht="31.5">
      <c r="A83" s="50" t="s">
        <v>400</v>
      </c>
      <c r="B83" s="309"/>
      <c r="C83" s="8" t="s">
        <v>136</v>
      </c>
      <c r="D83" s="8" t="s">
        <v>141</v>
      </c>
      <c r="E83" s="7" t="s">
        <v>402</v>
      </c>
      <c r="F83" s="7"/>
      <c r="G83" s="29">
        <f>SUM(G84,G87)</f>
        <v>3332.9</v>
      </c>
    </row>
    <row r="84" spans="1:14" s="22" customFormat="1" ht="31.5">
      <c r="A84" s="51" t="s">
        <v>716</v>
      </c>
      <c r="B84" s="317"/>
      <c r="C84" s="8" t="s">
        <v>136</v>
      </c>
      <c r="D84" s="8" t="s">
        <v>141</v>
      </c>
      <c r="E84" s="7" t="s">
        <v>403</v>
      </c>
      <c r="F84" s="7"/>
      <c r="G84" s="29">
        <f>SUM(G85:G86)</f>
        <v>3232.9</v>
      </c>
    </row>
    <row r="85" spans="1:14" s="22" customFormat="1" ht="63">
      <c r="A85" s="51" t="s">
        <v>200</v>
      </c>
      <c r="B85" s="317"/>
      <c r="C85" s="8" t="s">
        <v>136</v>
      </c>
      <c r="D85" s="8" t="s">
        <v>141</v>
      </c>
      <c r="E85" s="7" t="s">
        <v>403</v>
      </c>
      <c r="F85" s="7">
        <v>100</v>
      </c>
      <c r="G85" s="29">
        <v>3161.1</v>
      </c>
    </row>
    <row r="86" spans="1:14" s="22" customFormat="1" ht="31.5">
      <c r="A86" s="51" t="s">
        <v>519</v>
      </c>
      <c r="B86" s="317"/>
      <c r="C86" s="8" t="s">
        <v>136</v>
      </c>
      <c r="D86" s="8" t="s">
        <v>141</v>
      </c>
      <c r="E86" s="7" t="s">
        <v>403</v>
      </c>
      <c r="F86" s="7">
        <v>200</v>
      </c>
      <c r="G86" s="29">
        <v>71.8</v>
      </c>
    </row>
    <row r="87" spans="1:14" s="22" customFormat="1" ht="18.75">
      <c r="A87" s="50" t="s">
        <v>621</v>
      </c>
      <c r="B87" s="7"/>
      <c r="C87" s="8" t="s">
        <v>136</v>
      </c>
      <c r="D87" s="8" t="s">
        <v>141</v>
      </c>
      <c r="E87" s="7" t="s">
        <v>404</v>
      </c>
      <c r="F87" s="300"/>
      <c r="G87" s="29">
        <f>SUM(G88)</f>
        <v>100</v>
      </c>
    </row>
    <row r="88" spans="1:14" s="22" customFormat="1" ht="63">
      <c r="A88" s="51" t="s">
        <v>200</v>
      </c>
      <c r="B88" s="7"/>
      <c r="C88" s="8" t="s">
        <v>136</v>
      </c>
      <c r="D88" s="8" t="s">
        <v>141</v>
      </c>
      <c r="E88" s="7" t="s">
        <v>404</v>
      </c>
      <c r="F88" s="7">
        <v>100</v>
      </c>
      <c r="G88" s="29">
        <v>100</v>
      </c>
    </row>
    <row r="89" spans="1:14" s="287" customFormat="1" ht="31.5">
      <c r="A89" s="50" t="s">
        <v>547</v>
      </c>
      <c r="B89" s="7"/>
      <c r="C89" s="151" t="s">
        <v>136</v>
      </c>
      <c r="D89" s="113" t="s">
        <v>141</v>
      </c>
      <c r="E89" s="113" t="s">
        <v>751</v>
      </c>
      <c r="F89" s="114"/>
      <c r="G89" s="84">
        <f>SUM(G90)</f>
        <v>1763.5</v>
      </c>
    </row>
    <row r="90" spans="1:14" s="287" customFormat="1" ht="15.75">
      <c r="A90" s="50" t="s">
        <v>752</v>
      </c>
      <c r="B90" s="7"/>
      <c r="C90" s="151" t="s">
        <v>136</v>
      </c>
      <c r="D90" s="113" t="s">
        <v>141</v>
      </c>
      <c r="E90" s="113" t="s">
        <v>405</v>
      </c>
      <c r="F90" s="114"/>
      <c r="G90" s="84">
        <f>SUM(G91)</f>
        <v>1763.5</v>
      </c>
    </row>
    <row r="91" spans="1:14" s="22" customFormat="1" ht="31.5">
      <c r="A91" s="51" t="s">
        <v>519</v>
      </c>
      <c r="B91" s="7"/>
      <c r="C91" s="151" t="s">
        <v>136</v>
      </c>
      <c r="D91" s="113" t="s">
        <v>141</v>
      </c>
      <c r="E91" s="113" t="s">
        <v>405</v>
      </c>
      <c r="F91" s="7">
        <v>200</v>
      </c>
      <c r="G91" s="29">
        <v>1763.5</v>
      </c>
      <c r="H91" s="288"/>
      <c r="I91" s="288"/>
      <c r="J91" s="283"/>
      <c r="K91" s="284"/>
      <c r="L91" s="285"/>
      <c r="M91" s="285"/>
      <c r="N91" s="286"/>
    </row>
    <row r="92" spans="1:14" s="22" customFormat="1" ht="15.75">
      <c r="A92" s="49" t="s">
        <v>90</v>
      </c>
      <c r="B92" s="309"/>
      <c r="C92" s="45" t="s">
        <v>136</v>
      </c>
      <c r="D92" s="45">
        <v>11</v>
      </c>
      <c r="E92" s="36"/>
      <c r="F92" s="36"/>
      <c r="G92" s="5">
        <f>SUM(G93,G97)</f>
        <v>6830.2</v>
      </c>
    </row>
    <row r="93" spans="1:14" s="22" customFormat="1" ht="31.5">
      <c r="A93" s="50" t="s">
        <v>258</v>
      </c>
      <c r="B93" s="7"/>
      <c r="C93" s="8" t="s">
        <v>136</v>
      </c>
      <c r="D93" s="8" t="s">
        <v>426</v>
      </c>
      <c r="E93" s="7" t="s">
        <v>256</v>
      </c>
      <c r="F93" s="302"/>
      <c r="G93" s="29">
        <f>SUM(G94)</f>
        <v>891.9</v>
      </c>
    </row>
    <row r="94" spans="1:14" s="22" customFormat="1" ht="31.5">
      <c r="A94" s="50" t="s">
        <v>259</v>
      </c>
      <c r="B94" s="7"/>
      <c r="C94" s="8" t="s">
        <v>136</v>
      </c>
      <c r="D94" s="8" t="s">
        <v>426</v>
      </c>
      <c r="E94" s="7" t="s">
        <v>257</v>
      </c>
      <c r="F94" s="302"/>
      <c r="G94" s="29">
        <f>SUM(G95)</f>
        <v>891.9</v>
      </c>
    </row>
    <row r="95" spans="1:14" s="22" customFormat="1" ht="18.75">
      <c r="A95" s="50" t="s">
        <v>623</v>
      </c>
      <c r="B95" s="7"/>
      <c r="C95" s="8" t="s">
        <v>136</v>
      </c>
      <c r="D95" s="8" t="s">
        <v>426</v>
      </c>
      <c r="E95" s="7" t="s">
        <v>330</v>
      </c>
      <c r="F95" s="300"/>
      <c r="G95" s="29">
        <f>SUM(G96)</f>
        <v>891.9</v>
      </c>
    </row>
    <row r="96" spans="1:14" s="22" customFormat="1" ht="15.75">
      <c r="A96" s="50" t="s">
        <v>197</v>
      </c>
      <c r="B96" s="7"/>
      <c r="C96" s="8" t="s">
        <v>136</v>
      </c>
      <c r="D96" s="8" t="s">
        <v>426</v>
      </c>
      <c r="E96" s="7" t="s">
        <v>330</v>
      </c>
      <c r="F96" s="7">
        <v>800</v>
      </c>
      <c r="G96" s="29">
        <v>891.9</v>
      </c>
    </row>
    <row r="97" spans="1:7" s="22" customFormat="1" ht="15.75">
      <c r="A97" s="50" t="s">
        <v>263</v>
      </c>
      <c r="B97" s="7"/>
      <c r="C97" s="8" t="s">
        <v>136</v>
      </c>
      <c r="D97" s="8" t="s">
        <v>426</v>
      </c>
      <c r="E97" s="7" t="s">
        <v>262</v>
      </c>
      <c r="F97" s="7"/>
      <c r="G97" s="29">
        <f>SUM(G98)</f>
        <v>5938.3</v>
      </c>
    </row>
    <row r="98" spans="1:7" s="22" customFormat="1" ht="15.75">
      <c r="A98" s="50" t="s">
        <v>265</v>
      </c>
      <c r="B98" s="7"/>
      <c r="C98" s="8" t="s">
        <v>136</v>
      </c>
      <c r="D98" s="8" t="s">
        <v>426</v>
      </c>
      <c r="E98" s="7" t="s">
        <v>264</v>
      </c>
      <c r="F98" s="7"/>
      <c r="G98" s="29">
        <f>SUM(G99)</f>
        <v>5938.3</v>
      </c>
    </row>
    <row r="99" spans="1:7" s="22" customFormat="1" ht="18.75">
      <c r="A99" s="50" t="s">
        <v>331</v>
      </c>
      <c r="B99" s="7"/>
      <c r="C99" s="8" t="s">
        <v>136</v>
      </c>
      <c r="D99" s="8" t="s">
        <v>426</v>
      </c>
      <c r="E99" s="7" t="s">
        <v>332</v>
      </c>
      <c r="F99" s="300"/>
      <c r="G99" s="29">
        <f>SUM(G100)</f>
        <v>5938.3</v>
      </c>
    </row>
    <row r="100" spans="1:7" s="22" customFormat="1" ht="15.75">
      <c r="A100" s="50" t="s">
        <v>197</v>
      </c>
      <c r="B100" s="7"/>
      <c r="C100" s="8" t="s">
        <v>136</v>
      </c>
      <c r="D100" s="8" t="s">
        <v>426</v>
      </c>
      <c r="E100" s="7" t="s">
        <v>332</v>
      </c>
      <c r="F100" s="7">
        <v>800</v>
      </c>
      <c r="G100" s="29">
        <v>5938.3</v>
      </c>
    </row>
    <row r="101" spans="1:7" s="22" customFormat="1" ht="15.75">
      <c r="A101" s="49" t="s">
        <v>540</v>
      </c>
      <c r="B101" s="36"/>
      <c r="C101" s="45" t="s">
        <v>136</v>
      </c>
      <c r="D101" s="45">
        <v>13</v>
      </c>
      <c r="E101" s="36"/>
      <c r="F101" s="36"/>
      <c r="G101" s="5">
        <f>SUM(G102,G106)</f>
        <v>8069</v>
      </c>
    </row>
    <row r="102" spans="1:7" s="56" customFormat="1" ht="31.5">
      <c r="A102" s="50" t="s">
        <v>244</v>
      </c>
      <c r="B102" s="7"/>
      <c r="C102" s="8" t="s">
        <v>136</v>
      </c>
      <c r="D102" s="8" t="s">
        <v>3</v>
      </c>
      <c r="E102" s="7" t="s">
        <v>243</v>
      </c>
      <c r="F102" s="302"/>
      <c r="G102" s="29">
        <f>SUM(G103)</f>
        <v>1000</v>
      </c>
    </row>
    <row r="103" spans="1:7" s="22" customFormat="1" ht="18.75">
      <c r="A103" s="50" t="s">
        <v>252</v>
      </c>
      <c r="B103" s="7"/>
      <c r="C103" s="8" t="s">
        <v>136</v>
      </c>
      <c r="D103" s="8" t="s">
        <v>3</v>
      </c>
      <c r="E103" s="7" t="s">
        <v>253</v>
      </c>
      <c r="F103" s="302"/>
      <c r="G103" s="29">
        <f>SUM(G104)</f>
        <v>1000</v>
      </c>
    </row>
    <row r="104" spans="1:7" s="22" customFormat="1" ht="31.5">
      <c r="A104" s="51" t="s">
        <v>267</v>
      </c>
      <c r="B104" s="7"/>
      <c r="C104" s="8" t="s">
        <v>136</v>
      </c>
      <c r="D104" s="8" t="s">
        <v>3</v>
      </c>
      <c r="E104" s="7" t="s">
        <v>266</v>
      </c>
      <c r="F104" s="302"/>
      <c r="G104" s="29">
        <f>SUM(G105)</f>
        <v>1000</v>
      </c>
    </row>
    <row r="105" spans="1:7" s="22" customFormat="1" ht="31.5">
      <c r="A105" s="48" t="s">
        <v>519</v>
      </c>
      <c r="B105" s="7"/>
      <c r="C105" s="8" t="s">
        <v>136</v>
      </c>
      <c r="D105" s="8" t="s">
        <v>3</v>
      </c>
      <c r="E105" s="7" t="s">
        <v>266</v>
      </c>
      <c r="F105" s="7">
        <v>200</v>
      </c>
      <c r="G105" s="29">
        <v>1000</v>
      </c>
    </row>
    <row r="106" spans="1:7" s="56" customFormat="1" ht="31.5">
      <c r="A106" s="50" t="s">
        <v>258</v>
      </c>
      <c r="B106" s="7"/>
      <c r="C106" s="8" t="s">
        <v>136</v>
      </c>
      <c r="D106" s="8" t="s">
        <v>3</v>
      </c>
      <c r="E106" s="7" t="s">
        <v>256</v>
      </c>
      <c r="F106" s="302"/>
      <c r="G106" s="29">
        <f>SUM(G107)</f>
        <v>7069</v>
      </c>
    </row>
    <row r="107" spans="1:7" s="22" customFormat="1" ht="31.5">
      <c r="A107" s="50" t="s">
        <v>259</v>
      </c>
      <c r="B107" s="7"/>
      <c r="C107" s="8" t="s">
        <v>136</v>
      </c>
      <c r="D107" s="8" t="s">
        <v>3</v>
      </c>
      <c r="E107" s="7" t="s">
        <v>257</v>
      </c>
      <c r="F107" s="302"/>
      <c r="G107" s="29">
        <f>SUM(G108,G110)</f>
        <v>7069</v>
      </c>
    </row>
    <row r="108" spans="1:7" s="22" customFormat="1" ht="19.5" customHeight="1">
      <c r="A108" s="51" t="s">
        <v>269</v>
      </c>
      <c r="B108" s="7"/>
      <c r="C108" s="8" t="s">
        <v>136</v>
      </c>
      <c r="D108" s="8" t="s">
        <v>3</v>
      </c>
      <c r="E108" s="7" t="s">
        <v>268</v>
      </c>
      <c r="F108" s="302"/>
      <c r="G108" s="29">
        <f>SUM(G109:G109)</f>
        <v>6229</v>
      </c>
    </row>
    <row r="109" spans="1:7" s="22" customFormat="1" ht="31.5">
      <c r="A109" s="48" t="s">
        <v>519</v>
      </c>
      <c r="B109" s="7"/>
      <c r="C109" s="8" t="s">
        <v>136</v>
      </c>
      <c r="D109" s="8" t="s">
        <v>3</v>
      </c>
      <c r="E109" s="7" t="s">
        <v>268</v>
      </c>
      <c r="F109" s="7">
        <v>200</v>
      </c>
      <c r="G109" s="29">
        <v>6229</v>
      </c>
    </row>
    <row r="110" spans="1:7" s="22" customFormat="1" ht="15.75">
      <c r="A110" s="50" t="s">
        <v>331</v>
      </c>
      <c r="B110" s="7"/>
      <c r="C110" s="8" t="s">
        <v>136</v>
      </c>
      <c r="D110" s="8" t="s">
        <v>3</v>
      </c>
      <c r="E110" s="7" t="s">
        <v>332</v>
      </c>
      <c r="F110" s="7"/>
      <c r="G110" s="29">
        <f>SUM(G111:G113)</f>
        <v>840</v>
      </c>
    </row>
    <row r="111" spans="1:7" s="22" customFormat="1" ht="31.5">
      <c r="A111" s="48" t="s">
        <v>519</v>
      </c>
      <c r="B111" s="7"/>
      <c r="C111" s="8" t="s">
        <v>136</v>
      </c>
      <c r="D111" s="8" t="s">
        <v>3</v>
      </c>
      <c r="E111" s="7" t="s">
        <v>332</v>
      </c>
      <c r="F111" s="7">
        <v>200</v>
      </c>
      <c r="G111" s="29">
        <v>40</v>
      </c>
    </row>
    <row r="112" spans="1:7" s="22" customFormat="1" ht="15.75">
      <c r="A112" s="51" t="s">
        <v>199</v>
      </c>
      <c r="B112" s="7"/>
      <c r="C112" s="8" t="s">
        <v>136</v>
      </c>
      <c r="D112" s="8" t="s">
        <v>3</v>
      </c>
      <c r="E112" s="7" t="s">
        <v>332</v>
      </c>
      <c r="F112" s="7">
        <v>300</v>
      </c>
      <c r="G112" s="29">
        <v>800</v>
      </c>
    </row>
    <row r="113" spans="1:7" s="22" customFormat="1" ht="15.75">
      <c r="A113" s="51" t="s">
        <v>197</v>
      </c>
      <c r="B113" s="7"/>
      <c r="C113" s="8" t="s">
        <v>136</v>
      </c>
      <c r="D113" s="8" t="s">
        <v>3</v>
      </c>
      <c r="E113" s="7" t="s">
        <v>332</v>
      </c>
      <c r="F113" s="7">
        <v>800</v>
      </c>
      <c r="G113" s="29">
        <v>0</v>
      </c>
    </row>
    <row r="114" spans="1:7" s="22" customFormat="1" ht="31.5">
      <c r="A114" s="49" t="s">
        <v>91</v>
      </c>
      <c r="B114" s="36"/>
      <c r="C114" s="45" t="s">
        <v>138</v>
      </c>
      <c r="D114" s="45" t="s">
        <v>143</v>
      </c>
      <c r="E114" s="7"/>
      <c r="F114" s="7"/>
      <c r="G114" s="5">
        <f>SUM(G115,G124,G133,G138)</f>
        <v>7969.3</v>
      </c>
    </row>
    <row r="115" spans="1:7" s="22" customFormat="1" ht="15.75">
      <c r="A115" s="49" t="s">
        <v>92</v>
      </c>
      <c r="B115" s="36"/>
      <c r="C115" s="45" t="s">
        <v>138</v>
      </c>
      <c r="D115" s="45" t="s">
        <v>139</v>
      </c>
      <c r="E115" s="36"/>
      <c r="F115" s="36"/>
      <c r="G115" s="5">
        <f>SUM(G116)</f>
        <v>1918.9</v>
      </c>
    </row>
    <row r="116" spans="1:7" s="56" customFormat="1" ht="31.5">
      <c r="A116" s="50" t="s">
        <v>244</v>
      </c>
      <c r="B116" s="7"/>
      <c r="C116" s="8" t="s">
        <v>138</v>
      </c>
      <c r="D116" s="8" t="s">
        <v>139</v>
      </c>
      <c r="E116" s="7" t="s">
        <v>243</v>
      </c>
      <c r="F116" s="302"/>
      <c r="G116" s="29">
        <f>SUM(G117)</f>
        <v>1918.9</v>
      </c>
    </row>
    <row r="117" spans="1:7" s="22" customFormat="1" ht="18.75">
      <c r="A117" s="50" t="s">
        <v>252</v>
      </c>
      <c r="B117" s="7"/>
      <c r="C117" s="8" t="s">
        <v>138</v>
      </c>
      <c r="D117" s="8" t="s">
        <v>139</v>
      </c>
      <c r="E117" s="7" t="s">
        <v>253</v>
      </c>
      <c r="F117" s="302"/>
      <c r="G117" s="29">
        <f>SUM(G118,G121)</f>
        <v>1918.9</v>
      </c>
    </row>
    <row r="118" spans="1:7" s="22" customFormat="1" ht="81" customHeight="1">
      <c r="A118" s="50" t="s">
        <v>622</v>
      </c>
      <c r="B118" s="7"/>
      <c r="C118" s="8" t="s">
        <v>138</v>
      </c>
      <c r="D118" s="8" t="s">
        <v>139</v>
      </c>
      <c r="E118" s="7" t="s">
        <v>430</v>
      </c>
      <c r="F118" s="302"/>
      <c r="G118" s="29">
        <f>SUM(G119:G120)</f>
        <v>969.3</v>
      </c>
    </row>
    <row r="119" spans="1:7" s="22" customFormat="1" ht="63">
      <c r="A119" s="51" t="s">
        <v>200</v>
      </c>
      <c r="B119" s="7"/>
      <c r="C119" s="8" t="s">
        <v>138</v>
      </c>
      <c r="D119" s="8" t="s">
        <v>139</v>
      </c>
      <c r="E119" s="7" t="s">
        <v>430</v>
      </c>
      <c r="F119" s="7">
        <v>100</v>
      </c>
      <c r="G119" s="29">
        <v>969.3</v>
      </c>
    </row>
    <row r="120" spans="1:7" s="22" customFormat="1" ht="31.5">
      <c r="A120" s="48" t="s">
        <v>519</v>
      </c>
      <c r="B120" s="7"/>
      <c r="C120" s="8" t="s">
        <v>138</v>
      </c>
      <c r="D120" s="8" t="s">
        <v>139</v>
      </c>
      <c r="E120" s="7" t="s">
        <v>430</v>
      </c>
      <c r="F120" s="7">
        <v>200</v>
      </c>
      <c r="G120" s="29">
        <v>0</v>
      </c>
    </row>
    <row r="121" spans="1:7" s="22" customFormat="1" ht="47.25">
      <c r="A121" s="48" t="s">
        <v>685</v>
      </c>
      <c r="B121" s="7"/>
      <c r="C121" s="8" t="s">
        <v>138</v>
      </c>
      <c r="D121" s="8" t="s">
        <v>139</v>
      </c>
      <c r="E121" s="7" t="s">
        <v>684</v>
      </c>
      <c r="F121" s="7"/>
      <c r="G121" s="29">
        <f>G122+G123</f>
        <v>949.6</v>
      </c>
    </row>
    <row r="122" spans="1:7" s="22" customFormat="1" ht="63">
      <c r="A122" s="51" t="s">
        <v>200</v>
      </c>
      <c r="B122" s="7"/>
      <c r="C122" s="8" t="s">
        <v>138</v>
      </c>
      <c r="D122" s="8" t="s">
        <v>139</v>
      </c>
      <c r="E122" s="7" t="s">
        <v>684</v>
      </c>
      <c r="F122" s="7">
        <v>100</v>
      </c>
      <c r="G122" s="29">
        <v>799.7</v>
      </c>
    </row>
    <row r="123" spans="1:7" s="22" customFormat="1" ht="31.5">
      <c r="A123" s="48" t="s">
        <v>519</v>
      </c>
      <c r="B123" s="7"/>
      <c r="C123" s="8" t="s">
        <v>138</v>
      </c>
      <c r="D123" s="8" t="s">
        <v>139</v>
      </c>
      <c r="E123" s="7" t="s">
        <v>684</v>
      </c>
      <c r="F123" s="7">
        <v>200</v>
      </c>
      <c r="G123" s="29">
        <v>149.9</v>
      </c>
    </row>
    <row r="124" spans="1:7" s="22" customFormat="1" ht="31.5">
      <c r="A124" s="49" t="s">
        <v>615</v>
      </c>
      <c r="B124" s="36"/>
      <c r="C124" s="45" t="s">
        <v>138</v>
      </c>
      <c r="D124" s="45" t="s">
        <v>145</v>
      </c>
      <c r="E124" s="36"/>
      <c r="F124" s="36"/>
      <c r="G124" s="5">
        <f>SUM(G125,G131)</f>
        <v>3903.7000000000003</v>
      </c>
    </row>
    <row r="125" spans="1:7" s="56" customFormat="1" ht="31.5">
      <c r="A125" s="50" t="s">
        <v>244</v>
      </c>
      <c r="B125" s="7"/>
      <c r="C125" s="8" t="s">
        <v>138</v>
      </c>
      <c r="D125" s="8" t="s">
        <v>145</v>
      </c>
      <c r="E125" s="7" t="s">
        <v>243</v>
      </c>
      <c r="F125" s="302"/>
      <c r="G125" s="29">
        <f>SUM(G126)</f>
        <v>3850.8</v>
      </c>
    </row>
    <row r="126" spans="1:7" s="22" customFormat="1" ht="18.75">
      <c r="A126" s="50" t="s">
        <v>252</v>
      </c>
      <c r="B126" s="7"/>
      <c r="C126" s="8" t="s">
        <v>138</v>
      </c>
      <c r="D126" s="8" t="s">
        <v>145</v>
      </c>
      <c r="E126" s="7" t="s">
        <v>253</v>
      </c>
      <c r="F126" s="302"/>
      <c r="G126" s="29">
        <f>SUM(G127,G129)</f>
        <v>3850.8</v>
      </c>
    </row>
    <row r="127" spans="1:7" s="22" customFormat="1" ht="18.75">
      <c r="A127" s="50" t="s">
        <v>621</v>
      </c>
      <c r="B127" s="7"/>
      <c r="C127" s="8" t="s">
        <v>138</v>
      </c>
      <c r="D127" s="8" t="s">
        <v>145</v>
      </c>
      <c r="E127" s="7" t="s">
        <v>255</v>
      </c>
      <c r="F127" s="300"/>
      <c r="G127" s="29">
        <f>SUM(G128)</f>
        <v>380</v>
      </c>
    </row>
    <row r="128" spans="1:7" s="22" customFormat="1" ht="63">
      <c r="A128" s="51" t="s">
        <v>200</v>
      </c>
      <c r="B128" s="7"/>
      <c r="C128" s="8" t="s">
        <v>138</v>
      </c>
      <c r="D128" s="8" t="s">
        <v>145</v>
      </c>
      <c r="E128" s="7" t="s">
        <v>255</v>
      </c>
      <c r="F128" s="7">
        <v>100</v>
      </c>
      <c r="G128" s="29">
        <v>380</v>
      </c>
    </row>
    <row r="129" spans="1:7" s="22" customFormat="1" ht="31.5">
      <c r="A129" s="50" t="s">
        <v>617</v>
      </c>
      <c r="B129" s="7"/>
      <c r="C129" s="8" t="s">
        <v>138</v>
      </c>
      <c r="D129" s="8" t="s">
        <v>145</v>
      </c>
      <c r="E129" s="7" t="s">
        <v>616</v>
      </c>
      <c r="F129" s="302"/>
      <c r="G129" s="29">
        <f>SUM(G130)</f>
        <v>3470.8</v>
      </c>
    </row>
    <row r="130" spans="1:7" s="22" customFormat="1" ht="63">
      <c r="A130" s="51" t="s">
        <v>200</v>
      </c>
      <c r="B130" s="7"/>
      <c r="C130" s="8" t="s">
        <v>138</v>
      </c>
      <c r="D130" s="8" t="s">
        <v>145</v>
      </c>
      <c r="E130" s="7" t="s">
        <v>616</v>
      </c>
      <c r="F130" s="7">
        <v>100</v>
      </c>
      <c r="G130" s="29">
        <v>3470.8</v>
      </c>
    </row>
    <row r="131" spans="1:7" s="22" customFormat="1" ht="15.75">
      <c r="A131" s="50" t="s">
        <v>331</v>
      </c>
      <c r="B131" s="307"/>
      <c r="C131" s="8" t="s">
        <v>138</v>
      </c>
      <c r="D131" s="8" t="s">
        <v>145</v>
      </c>
      <c r="E131" s="8" t="s">
        <v>332</v>
      </c>
      <c r="F131" s="8"/>
      <c r="G131" s="29">
        <f>G132</f>
        <v>52.9</v>
      </c>
    </row>
    <row r="132" spans="1:7" s="22" customFormat="1" ht="31.5">
      <c r="A132" s="48" t="s">
        <v>519</v>
      </c>
      <c r="B132" s="307"/>
      <c r="C132" s="8" t="s">
        <v>138</v>
      </c>
      <c r="D132" s="8" t="s">
        <v>145</v>
      </c>
      <c r="E132" s="8" t="s">
        <v>332</v>
      </c>
      <c r="F132" s="7">
        <v>200</v>
      </c>
      <c r="G132" s="29">
        <v>52.9</v>
      </c>
    </row>
    <row r="133" spans="1:7" s="22" customFormat="1" ht="15.75">
      <c r="A133" s="49" t="s">
        <v>193</v>
      </c>
      <c r="B133" s="36"/>
      <c r="C133" s="45" t="s">
        <v>138</v>
      </c>
      <c r="D133" s="45" t="s">
        <v>4</v>
      </c>
      <c r="E133" s="36"/>
      <c r="F133" s="36"/>
      <c r="G133" s="5">
        <f>SUM(G134)</f>
        <v>2141.6999999999998</v>
      </c>
    </row>
    <row r="134" spans="1:7" s="22" customFormat="1" ht="47.25">
      <c r="A134" s="50" t="s">
        <v>270</v>
      </c>
      <c r="B134" s="7"/>
      <c r="C134" s="8" t="s">
        <v>138</v>
      </c>
      <c r="D134" s="8" t="s">
        <v>4</v>
      </c>
      <c r="E134" s="7" t="s">
        <v>271</v>
      </c>
      <c r="F134" s="7"/>
      <c r="G134" s="29">
        <f>SUM(G135)</f>
        <v>2141.6999999999998</v>
      </c>
    </row>
    <row r="135" spans="1:7" s="22" customFormat="1" ht="15.75">
      <c r="A135" s="50" t="s">
        <v>190</v>
      </c>
      <c r="B135" s="7"/>
      <c r="C135" s="8" t="s">
        <v>138</v>
      </c>
      <c r="D135" s="8" t="s">
        <v>4</v>
      </c>
      <c r="E135" s="7" t="s">
        <v>272</v>
      </c>
      <c r="F135" s="7"/>
      <c r="G135" s="29">
        <f>SUM(G137,G136)</f>
        <v>2141.6999999999998</v>
      </c>
    </row>
    <row r="136" spans="1:7" s="22" customFormat="1" ht="31.5">
      <c r="A136" s="48" t="s">
        <v>519</v>
      </c>
      <c r="B136" s="7"/>
      <c r="C136" s="8" t="s">
        <v>138</v>
      </c>
      <c r="D136" s="8" t="s">
        <v>4</v>
      </c>
      <c r="E136" s="7" t="s">
        <v>272</v>
      </c>
      <c r="F136" s="7">
        <v>200</v>
      </c>
      <c r="G136" s="29">
        <v>241.7</v>
      </c>
    </row>
    <row r="137" spans="1:7" s="22" customFormat="1" ht="15.75">
      <c r="A137" s="51" t="s">
        <v>197</v>
      </c>
      <c r="B137" s="7"/>
      <c r="C137" s="8" t="s">
        <v>138</v>
      </c>
      <c r="D137" s="8" t="s">
        <v>4</v>
      </c>
      <c r="E137" s="7" t="s">
        <v>272</v>
      </c>
      <c r="F137" s="7">
        <v>800</v>
      </c>
      <c r="G137" s="29">
        <v>1900</v>
      </c>
    </row>
    <row r="138" spans="1:7" s="22" customFormat="1" ht="31.5">
      <c r="A138" s="49" t="s">
        <v>93</v>
      </c>
      <c r="B138" s="36"/>
      <c r="C138" s="45" t="s">
        <v>138</v>
      </c>
      <c r="D138" s="45">
        <v>14</v>
      </c>
      <c r="E138" s="36"/>
      <c r="F138" s="36"/>
      <c r="G138" s="5">
        <f>SUM(G139)</f>
        <v>5</v>
      </c>
    </row>
    <row r="139" spans="1:7" s="22" customFormat="1" ht="63">
      <c r="A139" s="50" t="s">
        <v>274</v>
      </c>
      <c r="B139" s="7"/>
      <c r="C139" s="8" t="s">
        <v>138</v>
      </c>
      <c r="D139" s="8">
        <v>14</v>
      </c>
      <c r="E139" s="7" t="s">
        <v>273</v>
      </c>
      <c r="F139" s="7"/>
      <c r="G139" s="29">
        <f>SUM(G140)</f>
        <v>5</v>
      </c>
    </row>
    <row r="140" spans="1:7" s="22" customFormat="1" ht="21.75" customHeight="1">
      <c r="A140" s="50" t="s">
        <v>94</v>
      </c>
      <c r="B140" s="7"/>
      <c r="C140" s="8" t="s">
        <v>138</v>
      </c>
      <c r="D140" s="8">
        <v>14</v>
      </c>
      <c r="E140" s="7" t="s">
        <v>275</v>
      </c>
      <c r="F140" s="7"/>
      <c r="G140" s="29">
        <f>SUM(G141)</f>
        <v>5</v>
      </c>
    </row>
    <row r="141" spans="1:7" s="22" customFormat="1" ht="31.5">
      <c r="A141" s="48" t="s">
        <v>519</v>
      </c>
      <c r="B141" s="7"/>
      <c r="C141" s="8" t="s">
        <v>138</v>
      </c>
      <c r="D141" s="8">
        <v>14</v>
      </c>
      <c r="E141" s="7" t="s">
        <v>275</v>
      </c>
      <c r="F141" s="7">
        <v>200</v>
      </c>
      <c r="G141" s="29">
        <v>5</v>
      </c>
    </row>
    <row r="142" spans="1:7" s="22" customFormat="1" ht="15.75">
      <c r="A142" s="49" t="s">
        <v>95</v>
      </c>
      <c r="B142" s="36"/>
      <c r="C142" s="45" t="s">
        <v>139</v>
      </c>
      <c r="D142" s="45" t="s">
        <v>143</v>
      </c>
      <c r="E142" s="36"/>
      <c r="F142" s="36"/>
      <c r="G142" s="5">
        <f>SUM(G143,G148,G154,G167)</f>
        <v>81351.300000000017</v>
      </c>
    </row>
    <row r="143" spans="1:7" s="22" customFormat="1" ht="15.75">
      <c r="A143" s="49" t="s">
        <v>740</v>
      </c>
      <c r="B143" s="36"/>
      <c r="C143" s="45" t="s">
        <v>139</v>
      </c>
      <c r="D143" s="45" t="s">
        <v>140</v>
      </c>
      <c r="E143" s="36"/>
      <c r="F143" s="36"/>
      <c r="G143" s="5">
        <f>SUM(G144)</f>
        <v>938.5</v>
      </c>
    </row>
    <row r="144" spans="1:7" s="22" customFormat="1" ht="35.25" customHeight="1">
      <c r="A144" s="50" t="s">
        <v>287</v>
      </c>
      <c r="B144" s="7"/>
      <c r="C144" s="8" t="s">
        <v>139</v>
      </c>
      <c r="D144" s="8" t="s">
        <v>140</v>
      </c>
      <c r="E144" s="7" t="s">
        <v>276</v>
      </c>
      <c r="F144" s="7"/>
      <c r="G144" s="29">
        <f>SUM(G145)</f>
        <v>938.5</v>
      </c>
    </row>
    <row r="145" spans="1:7" s="22" customFormat="1" ht="31.5">
      <c r="A145" s="50" t="s">
        <v>741</v>
      </c>
      <c r="B145" s="7"/>
      <c r="C145" s="8" t="s">
        <v>139</v>
      </c>
      <c r="D145" s="8" t="s">
        <v>140</v>
      </c>
      <c r="E145" s="7" t="s">
        <v>742</v>
      </c>
      <c r="F145" s="7"/>
      <c r="G145" s="29">
        <f>SUM(G146)</f>
        <v>938.5</v>
      </c>
    </row>
    <row r="146" spans="1:7" s="22" customFormat="1" ht="31.5">
      <c r="A146" s="50" t="s">
        <v>743</v>
      </c>
      <c r="B146" s="7"/>
      <c r="C146" s="8" t="s">
        <v>139</v>
      </c>
      <c r="D146" s="8" t="s">
        <v>140</v>
      </c>
      <c r="E146" s="7" t="s">
        <v>744</v>
      </c>
      <c r="F146" s="7"/>
      <c r="G146" s="29">
        <f>SUM(G147)</f>
        <v>938.5</v>
      </c>
    </row>
    <row r="147" spans="1:7" s="22" customFormat="1" ht="31.5">
      <c r="A147" s="48" t="s">
        <v>519</v>
      </c>
      <c r="B147" s="7"/>
      <c r="C147" s="8" t="s">
        <v>139</v>
      </c>
      <c r="D147" s="8" t="s">
        <v>140</v>
      </c>
      <c r="E147" s="7" t="s">
        <v>744</v>
      </c>
      <c r="F147" s="7">
        <v>200</v>
      </c>
      <c r="G147" s="29">
        <v>938.5</v>
      </c>
    </row>
    <row r="148" spans="1:7" s="22" customFormat="1" ht="15.75">
      <c r="A148" s="49" t="s">
        <v>97</v>
      </c>
      <c r="B148" s="36"/>
      <c r="C148" s="45" t="s">
        <v>139</v>
      </c>
      <c r="D148" s="45" t="s">
        <v>142</v>
      </c>
      <c r="E148" s="36"/>
      <c r="F148" s="36"/>
      <c r="G148" s="5">
        <f>SUM(G149)</f>
        <v>10526.6</v>
      </c>
    </row>
    <row r="149" spans="1:7" s="22" customFormat="1" ht="34.5" customHeight="1">
      <c r="A149" s="50" t="s">
        <v>278</v>
      </c>
      <c r="B149" s="7"/>
      <c r="C149" s="8" t="s">
        <v>139</v>
      </c>
      <c r="D149" s="8" t="s">
        <v>142</v>
      </c>
      <c r="E149" s="7" t="s">
        <v>277</v>
      </c>
      <c r="F149" s="7"/>
      <c r="G149" s="29">
        <f>SUM(G150)</f>
        <v>10526.6</v>
      </c>
    </row>
    <row r="150" spans="1:7" s="22" customFormat="1" ht="15.75">
      <c r="A150" s="50" t="s">
        <v>98</v>
      </c>
      <c r="B150" s="7"/>
      <c r="C150" s="8" t="s">
        <v>139</v>
      </c>
      <c r="D150" s="8" t="s">
        <v>142</v>
      </c>
      <c r="E150" s="7" t="s">
        <v>279</v>
      </c>
      <c r="F150" s="7"/>
      <c r="G150" s="29">
        <f>SUM(G152)</f>
        <v>10526.6</v>
      </c>
    </row>
    <row r="151" spans="1:7" s="22" customFormat="1" ht="18.75" customHeight="1">
      <c r="A151" s="50" t="s">
        <v>280</v>
      </c>
      <c r="B151" s="7"/>
      <c r="C151" s="8" t="s">
        <v>139</v>
      </c>
      <c r="D151" s="8" t="s">
        <v>142</v>
      </c>
      <c r="E151" s="7" t="s">
        <v>281</v>
      </c>
      <c r="F151" s="7"/>
      <c r="G151" s="29">
        <f>SUM(G153)</f>
        <v>10526.6</v>
      </c>
    </row>
    <row r="152" spans="1:7" s="22" customFormat="1" ht="15.75">
      <c r="A152" s="50" t="s">
        <v>99</v>
      </c>
      <c r="B152" s="7"/>
      <c r="C152" s="8" t="s">
        <v>139</v>
      </c>
      <c r="D152" s="8" t="s">
        <v>142</v>
      </c>
      <c r="E152" s="7" t="s">
        <v>282</v>
      </c>
      <c r="F152" s="7"/>
      <c r="G152" s="29">
        <f>SUM(G153)</f>
        <v>10526.6</v>
      </c>
    </row>
    <row r="153" spans="1:7" s="22" customFormat="1" ht="31.5">
      <c r="A153" s="48" t="s">
        <v>519</v>
      </c>
      <c r="B153" s="7"/>
      <c r="C153" s="8" t="s">
        <v>139</v>
      </c>
      <c r="D153" s="8" t="s">
        <v>142</v>
      </c>
      <c r="E153" s="7" t="s">
        <v>282</v>
      </c>
      <c r="F153" s="7">
        <v>200</v>
      </c>
      <c r="G153" s="29">
        <v>10526.6</v>
      </c>
    </row>
    <row r="154" spans="1:7" s="22" customFormat="1" ht="15.75">
      <c r="A154" s="49" t="s">
        <v>541</v>
      </c>
      <c r="B154" s="36"/>
      <c r="C154" s="45" t="s">
        <v>139</v>
      </c>
      <c r="D154" s="45" t="s">
        <v>145</v>
      </c>
      <c r="E154" s="36"/>
      <c r="F154" s="36"/>
      <c r="G154" s="5">
        <f>SUM(G155,G160)</f>
        <v>17671.2</v>
      </c>
    </row>
    <row r="155" spans="1:7" s="22" customFormat="1" ht="34.5" customHeight="1">
      <c r="A155" s="50" t="s">
        <v>278</v>
      </c>
      <c r="B155" s="7"/>
      <c r="C155" s="8" t="s">
        <v>139</v>
      </c>
      <c r="D155" s="8" t="s">
        <v>145</v>
      </c>
      <c r="E155" s="7" t="s">
        <v>277</v>
      </c>
      <c r="F155" s="7"/>
      <c r="G155" s="29">
        <f>SUM(G156)</f>
        <v>6886.2</v>
      </c>
    </row>
    <row r="156" spans="1:7" s="22" customFormat="1" ht="31.5">
      <c r="A156" s="50" t="s">
        <v>100</v>
      </c>
      <c r="B156" s="7"/>
      <c r="C156" s="8" t="s">
        <v>139</v>
      </c>
      <c r="D156" s="8" t="s">
        <v>145</v>
      </c>
      <c r="E156" s="7" t="s">
        <v>283</v>
      </c>
      <c r="F156" s="7"/>
      <c r="G156" s="29">
        <f>SUM(G158)</f>
        <v>6886.2</v>
      </c>
    </row>
    <row r="157" spans="1:7" s="22" customFormat="1" ht="31.5">
      <c r="A157" s="50" t="s">
        <v>285</v>
      </c>
      <c r="B157" s="7"/>
      <c r="C157" s="8" t="s">
        <v>139</v>
      </c>
      <c r="D157" s="8" t="s">
        <v>145</v>
      </c>
      <c r="E157" s="7" t="s">
        <v>284</v>
      </c>
      <c r="F157" s="7"/>
      <c r="G157" s="29">
        <f>SUM(G159)</f>
        <v>6886.2</v>
      </c>
    </row>
    <row r="158" spans="1:7" s="22" customFormat="1" ht="15.75">
      <c r="A158" s="50" t="s">
        <v>101</v>
      </c>
      <c r="B158" s="7"/>
      <c r="C158" s="8" t="s">
        <v>139</v>
      </c>
      <c r="D158" s="8" t="s">
        <v>145</v>
      </c>
      <c r="E158" s="7" t="s">
        <v>286</v>
      </c>
      <c r="F158" s="7"/>
      <c r="G158" s="29">
        <f>SUM(G159)</f>
        <v>6886.2</v>
      </c>
    </row>
    <row r="159" spans="1:7" s="22" customFormat="1" ht="31.5">
      <c r="A159" s="48" t="s">
        <v>519</v>
      </c>
      <c r="B159" s="7"/>
      <c r="C159" s="8" t="s">
        <v>139</v>
      </c>
      <c r="D159" s="8" t="s">
        <v>145</v>
      </c>
      <c r="E159" s="7" t="s">
        <v>286</v>
      </c>
      <c r="F159" s="7">
        <v>200</v>
      </c>
      <c r="G159" s="29">
        <v>6886.2</v>
      </c>
    </row>
    <row r="160" spans="1:7" s="22" customFormat="1" ht="47.25">
      <c r="A160" s="50" t="s">
        <v>287</v>
      </c>
      <c r="B160" s="7"/>
      <c r="C160" s="8" t="s">
        <v>139</v>
      </c>
      <c r="D160" s="8" t="s">
        <v>145</v>
      </c>
      <c r="E160" s="7" t="s">
        <v>276</v>
      </c>
      <c r="F160" s="7"/>
      <c r="G160" s="29">
        <f>SUM(G161,G164)</f>
        <v>10785</v>
      </c>
    </row>
    <row r="161" spans="1:10" s="22" customFormat="1" ht="15.75">
      <c r="A161" s="50" t="s">
        <v>289</v>
      </c>
      <c r="B161" s="7"/>
      <c r="C161" s="8" t="s">
        <v>139</v>
      </c>
      <c r="D161" s="8" t="s">
        <v>145</v>
      </c>
      <c r="E161" s="7" t="s">
        <v>288</v>
      </c>
      <c r="F161" s="7"/>
      <c r="G161" s="29">
        <f>SUM(G162)</f>
        <v>10755</v>
      </c>
    </row>
    <row r="162" spans="1:10" s="22" customFormat="1" ht="47.25">
      <c r="A162" s="50" t="s">
        <v>102</v>
      </c>
      <c r="B162" s="7"/>
      <c r="C162" s="8" t="s">
        <v>139</v>
      </c>
      <c r="D162" s="8" t="s">
        <v>145</v>
      </c>
      <c r="E162" s="7" t="s">
        <v>290</v>
      </c>
      <c r="F162" s="7"/>
      <c r="G162" s="29">
        <f>SUM(G163)</f>
        <v>10755</v>
      </c>
    </row>
    <row r="163" spans="1:10" s="22" customFormat="1" ht="31.5">
      <c r="A163" s="48" t="s">
        <v>519</v>
      </c>
      <c r="B163" s="7"/>
      <c r="C163" s="8" t="s">
        <v>139</v>
      </c>
      <c r="D163" s="8" t="s">
        <v>145</v>
      </c>
      <c r="E163" s="7" t="s">
        <v>290</v>
      </c>
      <c r="F163" s="7">
        <v>200</v>
      </c>
      <c r="G163" s="29">
        <v>10755</v>
      </c>
    </row>
    <row r="164" spans="1:10" s="22" customFormat="1" ht="33.75" customHeight="1">
      <c r="A164" s="50" t="s">
        <v>560</v>
      </c>
      <c r="B164" s="110"/>
      <c r="C164" s="7" t="s">
        <v>139</v>
      </c>
      <c r="D164" s="7" t="s">
        <v>145</v>
      </c>
      <c r="E164" s="7" t="s">
        <v>673</v>
      </c>
      <c r="F164" s="7"/>
      <c r="G164" s="29">
        <f>G165</f>
        <v>30</v>
      </c>
    </row>
    <row r="165" spans="1:10" s="22" customFormat="1" ht="31.5">
      <c r="A165" s="50" t="s">
        <v>559</v>
      </c>
      <c r="B165" s="110"/>
      <c r="C165" s="7" t="s">
        <v>139</v>
      </c>
      <c r="D165" s="7" t="s">
        <v>145</v>
      </c>
      <c r="E165" s="7" t="s">
        <v>556</v>
      </c>
      <c r="F165" s="7"/>
      <c r="G165" s="29">
        <f>G166</f>
        <v>30</v>
      </c>
    </row>
    <row r="166" spans="1:10" s="22" customFormat="1" ht="31.5">
      <c r="A166" s="48" t="s">
        <v>519</v>
      </c>
      <c r="B166" s="111"/>
      <c r="C166" s="7" t="s">
        <v>139</v>
      </c>
      <c r="D166" s="7" t="s">
        <v>145</v>
      </c>
      <c r="E166" s="7" t="s">
        <v>556</v>
      </c>
      <c r="F166" s="7">
        <v>200</v>
      </c>
      <c r="G166" s="29">
        <v>30</v>
      </c>
    </row>
    <row r="167" spans="1:10" s="22" customFormat="1" ht="15.75">
      <c r="A167" s="49" t="s">
        <v>103</v>
      </c>
      <c r="B167" s="36"/>
      <c r="C167" s="45" t="s">
        <v>139</v>
      </c>
      <c r="D167" s="45">
        <v>12</v>
      </c>
      <c r="E167" s="36"/>
      <c r="F167" s="36"/>
      <c r="G167" s="5">
        <f>SUM(G168,G173,G178,G197)</f>
        <v>52215.000000000007</v>
      </c>
      <c r="J167" s="276"/>
    </row>
    <row r="168" spans="1:10" s="22" customFormat="1" ht="50.25" customHeight="1">
      <c r="A168" s="50" t="s">
        <v>333</v>
      </c>
      <c r="B168" s="309"/>
      <c r="C168" s="8" t="s">
        <v>139</v>
      </c>
      <c r="D168" s="8">
        <v>12</v>
      </c>
      <c r="E168" s="7" t="s">
        <v>334</v>
      </c>
      <c r="F168" s="7"/>
      <c r="G168" s="29">
        <f>SUM(G169)</f>
        <v>100</v>
      </c>
    </row>
    <row r="169" spans="1:10" s="22" customFormat="1" ht="31.5">
      <c r="A169" s="50" t="s">
        <v>104</v>
      </c>
      <c r="B169" s="309"/>
      <c r="C169" s="8" t="s">
        <v>139</v>
      </c>
      <c r="D169" s="8">
        <v>12</v>
      </c>
      <c r="E169" s="7" t="s">
        <v>335</v>
      </c>
      <c r="F169" s="7"/>
      <c r="G169" s="29">
        <f>SUM(G171)</f>
        <v>100</v>
      </c>
    </row>
    <row r="170" spans="1:10" s="22" customFormat="1" ht="31.5">
      <c r="A170" s="50" t="s">
        <v>336</v>
      </c>
      <c r="B170" s="7"/>
      <c r="C170" s="8" t="s">
        <v>139</v>
      </c>
      <c r="D170" s="8">
        <v>12</v>
      </c>
      <c r="E170" s="7" t="s">
        <v>337</v>
      </c>
      <c r="F170" s="7"/>
      <c r="G170" s="29">
        <f>SUM(G172)</f>
        <v>100</v>
      </c>
    </row>
    <row r="171" spans="1:10" s="22" customFormat="1" ht="31.5">
      <c r="A171" s="51" t="s">
        <v>338</v>
      </c>
      <c r="B171" s="309"/>
      <c r="C171" s="8" t="s">
        <v>139</v>
      </c>
      <c r="D171" s="8">
        <v>12</v>
      </c>
      <c r="E171" s="7" t="s">
        <v>339</v>
      </c>
      <c r="F171" s="7"/>
      <c r="G171" s="29">
        <f>SUM(G172)</f>
        <v>100</v>
      </c>
    </row>
    <row r="172" spans="1:10" s="22" customFormat="1" ht="15.75">
      <c r="A172" s="50" t="s">
        <v>197</v>
      </c>
      <c r="B172" s="309"/>
      <c r="C172" s="8" t="s">
        <v>139</v>
      </c>
      <c r="D172" s="8">
        <v>12</v>
      </c>
      <c r="E172" s="7" t="s">
        <v>339</v>
      </c>
      <c r="F172" s="7">
        <v>800</v>
      </c>
      <c r="G172" s="29">
        <v>100</v>
      </c>
    </row>
    <row r="173" spans="1:10" s="22" customFormat="1" ht="31.5" customHeight="1">
      <c r="A173" s="50" t="s">
        <v>278</v>
      </c>
      <c r="B173" s="7"/>
      <c r="C173" s="8" t="s">
        <v>139</v>
      </c>
      <c r="D173" s="8" t="s">
        <v>2</v>
      </c>
      <c r="E173" s="7" t="s">
        <v>277</v>
      </c>
      <c r="F173" s="7"/>
      <c r="G173" s="29">
        <f>SUM(G174)</f>
        <v>900</v>
      </c>
    </row>
    <row r="174" spans="1:10" s="22" customFormat="1" ht="15.75">
      <c r="A174" s="50" t="s">
        <v>196</v>
      </c>
      <c r="B174" s="7"/>
      <c r="C174" s="8" t="s">
        <v>139</v>
      </c>
      <c r="D174" s="8" t="s">
        <v>2</v>
      </c>
      <c r="E174" s="7" t="s">
        <v>291</v>
      </c>
      <c r="F174" s="7"/>
      <c r="G174" s="29">
        <f>SUM(G175)</f>
        <v>900</v>
      </c>
    </row>
    <row r="175" spans="1:10" s="22" customFormat="1" ht="15.75">
      <c r="A175" s="50" t="s">
        <v>293</v>
      </c>
      <c r="B175" s="7"/>
      <c r="C175" s="8" t="s">
        <v>139</v>
      </c>
      <c r="D175" s="8" t="s">
        <v>2</v>
      </c>
      <c r="E175" s="7" t="s">
        <v>292</v>
      </c>
      <c r="F175" s="7"/>
      <c r="G175" s="29">
        <f>SUM(G177)</f>
        <v>900</v>
      </c>
    </row>
    <row r="176" spans="1:10" s="22" customFormat="1" ht="15.75">
      <c r="A176" s="50" t="s">
        <v>194</v>
      </c>
      <c r="B176" s="7"/>
      <c r="C176" s="8" t="s">
        <v>139</v>
      </c>
      <c r="D176" s="8" t="s">
        <v>2</v>
      </c>
      <c r="E176" s="7" t="s">
        <v>294</v>
      </c>
      <c r="F176" s="7"/>
      <c r="G176" s="29">
        <f>SUM(G177)</f>
        <v>900</v>
      </c>
    </row>
    <row r="177" spans="1:7" s="22" customFormat="1" ht="31.5">
      <c r="A177" s="48" t="s">
        <v>519</v>
      </c>
      <c r="B177" s="7"/>
      <c r="C177" s="8" t="s">
        <v>139</v>
      </c>
      <c r="D177" s="8" t="s">
        <v>2</v>
      </c>
      <c r="E177" s="7" t="s">
        <v>294</v>
      </c>
      <c r="F177" s="7">
        <v>200</v>
      </c>
      <c r="G177" s="29">
        <v>900</v>
      </c>
    </row>
    <row r="178" spans="1:7" s="22" customFormat="1" ht="47.25">
      <c r="A178" s="50" t="s">
        <v>341</v>
      </c>
      <c r="B178" s="309"/>
      <c r="C178" s="8" t="s">
        <v>139</v>
      </c>
      <c r="D178" s="8">
        <v>12</v>
      </c>
      <c r="E178" s="7" t="s">
        <v>340</v>
      </c>
      <c r="F178" s="7"/>
      <c r="G178" s="29">
        <f>SUM(G179,G185,G191)</f>
        <v>45243.600000000006</v>
      </c>
    </row>
    <row r="179" spans="1:7" s="22" customFormat="1" ht="31.5">
      <c r="A179" s="50" t="s">
        <v>345</v>
      </c>
      <c r="B179" s="309"/>
      <c r="C179" s="8" t="s">
        <v>139</v>
      </c>
      <c r="D179" s="8">
        <v>12</v>
      </c>
      <c r="E179" s="7" t="s">
        <v>342</v>
      </c>
      <c r="F179" s="7"/>
      <c r="G179" s="29">
        <f>SUM(G180)</f>
        <v>11663.300000000001</v>
      </c>
    </row>
    <row r="180" spans="1:7" s="22" customFormat="1" ht="31.5">
      <c r="A180" s="50" t="s">
        <v>747</v>
      </c>
      <c r="B180" s="7"/>
      <c r="C180" s="8" t="s">
        <v>139</v>
      </c>
      <c r="D180" s="8">
        <v>12</v>
      </c>
      <c r="E180" s="7" t="s">
        <v>346</v>
      </c>
      <c r="F180" s="7"/>
      <c r="G180" s="29">
        <f>SUM(G181,G183)</f>
        <v>11663.300000000001</v>
      </c>
    </row>
    <row r="181" spans="1:7" s="56" customFormat="1" ht="31.5">
      <c r="A181" s="50" t="s">
        <v>569</v>
      </c>
      <c r="B181" s="309"/>
      <c r="C181" s="8" t="s">
        <v>139</v>
      </c>
      <c r="D181" s="8">
        <v>12</v>
      </c>
      <c r="E181" s="7" t="s">
        <v>568</v>
      </c>
      <c r="F181" s="7"/>
      <c r="G181" s="29">
        <f>SUM(G182)</f>
        <v>11543.6</v>
      </c>
    </row>
    <row r="182" spans="1:7" s="22" customFormat="1" ht="15.75">
      <c r="A182" s="50" t="s">
        <v>197</v>
      </c>
      <c r="B182" s="309"/>
      <c r="C182" s="8" t="s">
        <v>139</v>
      </c>
      <c r="D182" s="8">
        <v>12</v>
      </c>
      <c r="E182" s="7" t="s">
        <v>568</v>
      </c>
      <c r="F182" s="7">
        <v>800</v>
      </c>
      <c r="G182" s="29">
        <v>11543.6</v>
      </c>
    </row>
    <row r="183" spans="1:7" s="22" customFormat="1" ht="48.75" customHeight="1">
      <c r="A183" s="50" t="s">
        <v>571</v>
      </c>
      <c r="B183" s="309"/>
      <c r="C183" s="8" t="s">
        <v>139</v>
      </c>
      <c r="D183" s="8">
        <v>12</v>
      </c>
      <c r="E183" s="7" t="s">
        <v>570</v>
      </c>
      <c r="F183" s="7"/>
      <c r="G183" s="29">
        <f>SUM(G184)</f>
        <v>119.7</v>
      </c>
    </row>
    <row r="184" spans="1:7" s="22" customFormat="1" ht="15.75">
      <c r="A184" s="50" t="s">
        <v>197</v>
      </c>
      <c r="B184" s="309"/>
      <c r="C184" s="8" t="s">
        <v>139</v>
      </c>
      <c r="D184" s="8">
        <v>12</v>
      </c>
      <c r="E184" s="7" t="s">
        <v>570</v>
      </c>
      <c r="F184" s="7">
        <v>800</v>
      </c>
      <c r="G184" s="29">
        <v>119.7</v>
      </c>
    </row>
    <row r="185" spans="1:7" s="22" customFormat="1" ht="47.25">
      <c r="A185" s="50" t="s">
        <v>711</v>
      </c>
      <c r="B185" s="309"/>
      <c r="C185" s="8" t="s">
        <v>139</v>
      </c>
      <c r="D185" s="8">
        <v>12</v>
      </c>
      <c r="E185" s="7" t="s">
        <v>347</v>
      </c>
      <c r="F185" s="7"/>
      <c r="G185" s="29">
        <f>SUM(G186)</f>
        <v>33420</v>
      </c>
    </row>
    <row r="186" spans="1:7" s="22" customFormat="1" ht="47.25">
      <c r="A186" s="50" t="s">
        <v>715</v>
      </c>
      <c r="B186" s="7"/>
      <c r="C186" s="8" t="s">
        <v>139</v>
      </c>
      <c r="D186" s="8">
        <v>12</v>
      </c>
      <c r="E186" s="7" t="s">
        <v>348</v>
      </c>
      <c r="F186" s="7"/>
      <c r="G186" s="29">
        <f>SUM(G187,G189)</f>
        <v>33420</v>
      </c>
    </row>
    <row r="187" spans="1:7" s="56" customFormat="1" ht="31.5">
      <c r="A187" s="50" t="s">
        <v>624</v>
      </c>
      <c r="B187" s="7"/>
      <c r="C187" s="8" t="s">
        <v>139</v>
      </c>
      <c r="D187" s="8">
        <v>12</v>
      </c>
      <c r="E187" s="7" t="s">
        <v>349</v>
      </c>
      <c r="F187" s="7"/>
      <c r="G187" s="29">
        <f>SUM(G188)</f>
        <v>33085.800000000003</v>
      </c>
    </row>
    <row r="188" spans="1:7" s="56" customFormat="1" ht="15.75">
      <c r="A188" s="50" t="s">
        <v>197</v>
      </c>
      <c r="B188" s="309"/>
      <c r="C188" s="8" t="s">
        <v>139</v>
      </c>
      <c r="D188" s="8">
        <v>12</v>
      </c>
      <c r="E188" s="7" t="s">
        <v>349</v>
      </c>
      <c r="F188" s="7">
        <v>800</v>
      </c>
      <c r="G188" s="29">
        <v>33085.800000000003</v>
      </c>
    </row>
    <row r="189" spans="1:7" s="22" customFormat="1" ht="47.25" customHeight="1">
      <c r="A189" s="50" t="s">
        <v>562</v>
      </c>
      <c r="B189" s="7"/>
      <c r="C189" s="8" t="s">
        <v>139</v>
      </c>
      <c r="D189" s="8">
        <v>12</v>
      </c>
      <c r="E189" s="7" t="s">
        <v>561</v>
      </c>
      <c r="F189" s="7"/>
      <c r="G189" s="29">
        <f>SUM(G190)</f>
        <v>334.2</v>
      </c>
    </row>
    <row r="190" spans="1:7" s="22" customFormat="1" ht="15.75">
      <c r="A190" s="50" t="s">
        <v>197</v>
      </c>
      <c r="B190" s="309"/>
      <c r="C190" s="8" t="s">
        <v>139</v>
      </c>
      <c r="D190" s="8">
        <v>12</v>
      </c>
      <c r="E190" s="7" t="s">
        <v>561</v>
      </c>
      <c r="F190" s="7">
        <v>800</v>
      </c>
      <c r="G190" s="29">
        <v>334.2</v>
      </c>
    </row>
    <row r="191" spans="1:7" s="22" customFormat="1" ht="31.5">
      <c r="A191" s="50" t="s">
        <v>581</v>
      </c>
      <c r="B191" s="309"/>
      <c r="C191" s="8" t="s">
        <v>139</v>
      </c>
      <c r="D191" s="8">
        <v>12</v>
      </c>
      <c r="E191" s="7" t="s">
        <v>580</v>
      </c>
      <c r="F191" s="7"/>
      <c r="G191" s="29">
        <f>SUM(G192)</f>
        <v>160.30000000000001</v>
      </c>
    </row>
    <row r="192" spans="1:7" s="22" customFormat="1" ht="31.5">
      <c r="A192" s="50" t="s">
        <v>582</v>
      </c>
      <c r="B192" s="7"/>
      <c r="C192" s="8" t="s">
        <v>139</v>
      </c>
      <c r="D192" s="8">
        <v>12</v>
      </c>
      <c r="E192" s="7" t="s">
        <v>584</v>
      </c>
      <c r="F192" s="7"/>
      <c r="G192" s="29">
        <f>SUM(G193,G195)</f>
        <v>160.30000000000001</v>
      </c>
    </row>
    <row r="193" spans="1:7" s="22" customFormat="1" ht="31.5">
      <c r="A193" s="50" t="s">
        <v>583</v>
      </c>
      <c r="B193" s="7"/>
      <c r="C193" s="8" t="s">
        <v>139</v>
      </c>
      <c r="D193" s="8">
        <v>12</v>
      </c>
      <c r="E193" s="7" t="s">
        <v>585</v>
      </c>
      <c r="F193" s="7"/>
      <c r="G193" s="29">
        <f>SUM(G194)</f>
        <v>158.4</v>
      </c>
    </row>
    <row r="194" spans="1:7" s="22" customFormat="1" ht="15.75">
      <c r="A194" s="50" t="s">
        <v>197</v>
      </c>
      <c r="B194" s="309"/>
      <c r="C194" s="8" t="s">
        <v>139</v>
      </c>
      <c r="D194" s="8">
        <v>12</v>
      </c>
      <c r="E194" s="7" t="s">
        <v>585</v>
      </c>
      <c r="F194" s="7">
        <v>800</v>
      </c>
      <c r="G194" s="29">
        <v>158.4</v>
      </c>
    </row>
    <row r="195" spans="1:7" s="22" customFormat="1" ht="53.25" customHeight="1">
      <c r="A195" s="50" t="s">
        <v>587</v>
      </c>
      <c r="B195" s="7"/>
      <c r="C195" s="8" t="s">
        <v>139</v>
      </c>
      <c r="D195" s="8">
        <v>12</v>
      </c>
      <c r="E195" s="7" t="s">
        <v>586</v>
      </c>
      <c r="F195" s="7"/>
      <c r="G195" s="29">
        <f>SUM(G196)</f>
        <v>1.9</v>
      </c>
    </row>
    <row r="196" spans="1:7" s="22" customFormat="1" ht="15.75">
      <c r="A196" s="50" t="s">
        <v>197</v>
      </c>
      <c r="B196" s="309"/>
      <c r="C196" s="8" t="s">
        <v>139</v>
      </c>
      <c r="D196" s="8">
        <v>12</v>
      </c>
      <c r="E196" s="7" t="s">
        <v>586</v>
      </c>
      <c r="F196" s="7">
        <v>800</v>
      </c>
      <c r="G196" s="29">
        <v>1.9</v>
      </c>
    </row>
    <row r="197" spans="1:7" s="22" customFormat="1" ht="15.75">
      <c r="A197" s="50" t="s">
        <v>263</v>
      </c>
      <c r="B197" s="110"/>
      <c r="C197" s="8" t="s">
        <v>139</v>
      </c>
      <c r="D197" s="8" t="s">
        <v>2</v>
      </c>
      <c r="E197" s="8" t="s">
        <v>262</v>
      </c>
      <c r="F197" s="8"/>
      <c r="G197" s="29">
        <f>G198</f>
        <v>5971.4000000000005</v>
      </c>
    </row>
    <row r="198" spans="1:7" s="22" customFormat="1" ht="15.75">
      <c r="A198" s="50" t="s">
        <v>265</v>
      </c>
      <c r="B198" s="110"/>
      <c r="C198" s="8" t="s">
        <v>139</v>
      </c>
      <c r="D198" s="8" t="s">
        <v>2</v>
      </c>
      <c r="E198" s="8" t="s">
        <v>264</v>
      </c>
      <c r="F198" s="8"/>
      <c r="G198" s="29">
        <f>SUM(G199,G201)</f>
        <v>5971.4000000000005</v>
      </c>
    </row>
    <row r="199" spans="1:7" s="22" customFormat="1" ht="15.75">
      <c r="A199" s="50" t="s">
        <v>331</v>
      </c>
      <c r="B199" s="307"/>
      <c r="C199" s="8" t="s">
        <v>139</v>
      </c>
      <c r="D199" s="8" t="s">
        <v>2</v>
      </c>
      <c r="E199" s="8" t="s">
        <v>332</v>
      </c>
      <c r="F199" s="8"/>
      <c r="G199" s="29">
        <f>G200</f>
        <v>1664.5</v>
      </c>
    </row>
    <row r="200" spans="1:7" s="22" customFormat="1" ht="15.75">
      <c r="A200" s="51" t="s">
        <v>197</v>
      </c>
      <c r="B200" s="307"/>
      <c r="C200" s="8" t="s">
        <v>139</v>
      </c>
      <c r="D200" s="8" t="s">
        <v>2</v>
      </c>
      <c r="E200" s="8" t="s">
        <v>332</v>
      </c>
      <c r="F200" s="7">
        <v>800</v>
      </c>
      <c r="G200" s="29">
        <v>1664.5</v>
      </c>
    </row>
    <row r="201" spans="1:7" s="22" customFormat="1" ht="15.75">
      <c r="A201" s="50" t="s">
        <v>263</v>
      </c>
      <c r="B201" s="7"/>
      <c r="C201" s="8" t="s">
        <v>139</v>
      </c>
      <c r="D201" s="8">
        <v>12</v>
      </c>
      <c r="E201" s="7" t="s">
        <v>262</v>
      </c>
      <c r="F201" s="7"/>
      <c r="G201" s="29">
        <f>SUM(G202)</f>
        <v>4306.9000000000005</v>
      </c>
    </row>
    <row r="202" spans="1:7" s="22" customFormat="1" ht="15.75">
      <c r="A202" s="50" t="s">
        <v>265</v>
      </c>
      <c r="B202" s="7"/>
      <c r="C202" s="8" t="s">
        <v>139</v>
      </c>
      <c r="D202" s="8">
        <v>12</v>
      </c>
      <c r="E202" s="7" t="s">
        <v>264</v>
      </c>
      <c r="F202" s="7"/>
      <c r="G202" s="29">
        <f>SUM(G203,G205)</f>
        <v>4306.9000000000005</v>
      </c>
    </row>
    <row r="203" spans="1:7" s="22" customFormat="1" ht="47.25">
      <c r="A203" s="50" t="s">
        <v>573</v>
      </c>
      <c r="B203" s="7"/>
      <c r="C203" s="8" t="s">
        <v>139</v>
      </c>
      <c r="D203" s="8">
        <v>12</v>
      </c>
      <c r="E203" s="7" t="s">
        <v>572</v>
      </c>
      <c r="F203" s="300"/>
      <c r="G203" s="29">
        <f>SUM(G204)</f>
        <v>4302.1000000000004</v>
      </c>
    </row>
    <row r="204" spans="1:7" s="22" customFormat="1" ht="15.75">
      <c r="A204" s="50" t="s">
        <v>197</v>
      </c>
      <c r="B204" s="7"/>
      <c r="C204" s="8" t="s">
        <v>139</v>
      </c>
      <c r="D204" s="8">
        <v>12</v>
      </c>
      <c r="E204" s="7" t="s">
        <v>572</v>
      </c>
      <c r="F204" s="7">
        <v>800</v>
      </c>
      <c r="G204" s="29">
        <v>4302.1000000000004</v>
      </c>
    </row>
    <row r="205" spans="1:7" s="22" customFormat="1" ht="78.75">
      <c r="A205" s="50" t="s">
        <v>575</v>
      </c>
      <c r="B205" s="7"/>
      <c r="C205" s="8" t="s">
        <v>139</v>
      </c>
      <c r="D205" s="8">
        <v>12</v>
      </c>
      <c r="E205" s="7" t="s">
        <v>574</v>
      </c>
      <c r="F205" s="300"/>
      <c r="G205" s="29">
        <f>SUM(G206)</f>
        <v>4.8</v>
      </c>
    </row>
    <row r="206" spans="1:7" s="22" customFormat="1" ht="15.75">
      <c r="A206" s="50" t="s">
        <v>197</v>
      </c>
      <c r="B206" s="7"/>
      <c r="C206" s="8" t="s">
        <v>139</v>
      </c>
      <c r="D206" s="8">
        <v>12</v>
      </c>
      <c r="E206" s="7" t="s">
        <v>574</v>
      </c>
      <c r="F206" s="7">
        <v>800</v>
      </c>
      <c r="G206" s="29">
        <v>4.8</v>
      </c>
    </row>
    <row r="207" spans="1:7" s="22" customFormat="1" ht="15.75">
      <c r="A207" s="49" t="s">
        <v>105</v>
      </c>
      <c r="B207" s="36"/>
      <c r="C207" s="45" t="s">
        <v>140</v>
      </c>
      <c r="D207" s="45" t="s">
        <v>143</v>
      </c>
      <c r="E207" s="36"/>
      <c r="F207" s="36"/>
      <c r="G207" s="5">
        <f>SUM(G208,G228,G248,G268)</f>
        <v>270914.3</v>
      </c>
    </row>
    <row r="208" spans="1:7" s="22" customFormat="1" ht="15.75">
      <c r="A208" s="49" t="s">
        <v>106</v>
      </c>
      <c r="B208" s="36"/>
      <c r="C208" s="45" t="s">
        <v>140</v>
      </c>
      <c r="D208" s="45" t="s">
        <v>136</v>
      </c>
      <c r="E208" s="36"/>
      <c r="F208" s="36"/>
      <c r="G208" s="5">
        <f>SUM(G209)</f>
        <v>188117.80000000002</v>
      </c>
    </row>
    <row r="209" spans="1:7" s="22" customFormat="1" ht="33.75" customHeight="1">
      <c r="A209" s="50" t="s">
        <v>287</v>
      </c>
      <c r="B209" s="7"/>
      <c r="C209" s="8" t="s">
        <v>140</v>
      </c>
      <c r="D209" s="8" t="s">
        <v>136</v>
      </c>
      <c r="E209" s="7" t="s">
        <v>276</v>
      </c>
      <c r="F209" s="36"/>
      <c r="G209" s="29">
        <f>SUM(G210,G213,G216,G218,G223)</f>
        <v>188117.80000000002</v>
      </c>
    </row>
    <row r="210" spans="1:7" s="22" customFormat="1" ht="31.5">
      <c r="A210" s="50" t="s">
        <v>296</v>
      </c>
      <c r="B210" s="7"/>
      <c r="C210" s="8" t="s">
        <v>140</v>
      </c>
      <c r="D210" s="8" t="s">
        <v>136</v>
      </c>
      <c r="E210" s="7" t="s">
        <v>295</v>
      </c>
      <c r="F210" s="36"/>
      <c r="G210" s="29">
        <f>SUM(G211)</f>
        <v>11349.1</v>
      </c>
    </row>
    <row r="211" spans="1:7" s="22" customFormat="1" ht="15.75">
      <c r="A211" s="50" t="s">
        <v>108</v>
      </c>
      <c r="B211" s="7"/>
      <c r="C211" s="8" t="s">
        <v>140</v>
      </c>
      <c r="D211" s="8" t="s">
        <v>136</v>
      </c>
      <c r="E211" s="7" t="s">
        <v>297</v>
      </c>
      <c r="F211" s="7"/>
      <c r="G211" s="29">
        <f>SUM(G212)</f>
        <v>11349.1</v>
      </c>
    </row>
    <row r="212" spans="1:7" s="22" customFormat="1" ht="31.5">
      <c r="A212" s="50" t="s">
        <v>519</v>
      </c>
      <c r="B212" s="7"/>
      <c r="C212" s="8" t="s">
        <v>140</v>
      </c>
      <c r="D212" s="8" t="s">
        <v>136</v>
      </c>
      <c r="E212" s="7" t="s">
        <v>297</v>
      </c>
      <c r="F212" s="7">
        <v>200</v>
      </c>
      <c r="G212" s="29">
        <v>11349.1</v>
      </c>
    </row>
    <row r="213" spans="1:7" s="22" customFormat="1" ht="31.5">
      <c r="A213" s="51" t="s">
        <v>563</v>
      </c>
      <c r="B213" s="7"/>
      <c r="C213" s="8" t="s">
        <v>140</v>
      </c>
      <c r="D213" s="8" t="s">
        <v>136</v>
      </c>
      <c r="E213" s="7" t="s">
        <v>564</v>
      </c>
      <c r="F213" s="7"/>
      <c r="G213" s="29">
        <f>G214</f>
        <v>7760</v>
      </c>
    </row>
    <row r="214" spans="1:7" s="22" customFormat="1" ht="31.5">
      <c r="A214" s="51" t="s">
        <v>565</v>
      </c>
      <c r="B214" s="7"/>
      <c r="C214" s="8" t="s">
        <v>140</v>
      </c>
      <c r="D214" s="8" t="s">
        <v>136</v>
      </c>
      <c r="E214" s="7" t="s">
        <v>566</v>
      </c>
      <c r="F214" s="7"/>
      <c r="G214" s="29">
        <f>G215</f>
        <v>7760</v>
      </c>
    </row>
    <row r="215" spans="1:7" s="22" customFormat="1" ht="31.5">
      <c r="A215" s="50" t="s">
        <v>519</v>
      </c>
      <c r="B215" s="7"/>
      <c r="C215" s="8" t="s">
        <v>140</v>
      </c>
      <c r="D215" s="8" t="s">
        <v>136</v>
      </c>
      <c r="E215" s="7" t="s">
        <v>566</v>
      </c>
      <c r="F215" s="7">
        <v>200</v>
      </c>
      <c r="G215" s="29">
        <v>7760</v>
      </c>
    </row>
    <row r="216" spans="1:7" s="22" customFormat="1" ht="31.5">
      <c r="A216" s="50" t="s">
        <v>745</v>
      </c>
      <c r="B216" s="7"/>
      <c r="C216" s="8" t="s">
        <v>140</v>
      </c>
      <c r="D216" s="8" t="s">
        <v>136</v>
      </c>
      <c r="E216" s="7" t="s">
        <v>746</v>
      </c>
      <c r="F216" s="7"/>
      <c r="G216" s="29">
        <f>SUM(G217)</f>
        <v>33018</v>
      </c>
    </row>
    <row r="217" spans="1:7" s="22" customFormat="1" ht="31.5">
      <c r="A217" s="50" t="s">
        <v>519</v>
      </c>
      <c r="B217" s="7"/>
      <c r="C217" s="8" t="s">
        <v>140</v>
      </c>
      <c r="D217" s="8" t="s">
        <v>136</v>
      </c>
      <c r="E217" s="7" t="s">
        <v>746</v>
      </c>
      <c r="F217" s="7">
        <v>200</v>
      </c>
      <c r="G217" s="29">
        <v>33018</v>
      </c>
    </row>
    <row r="218" spans="1:7" s="22" customFormat="1" ht="31.5">
      <c r="A218" s="50" t="s">
        <v>719</v>
      </c>
      <c r="B218" s="7"/>
      <c r="C218" s="8" t="s">
        <v>140</v>
      </c>
      <c r="D218" s="8" t="s">
        <v>136</v>
      </c>
      <c r="E218" s="7" t="s">
        <v>717</v>
      </c>
      <c r="F218" s="7"/>
      <c r="G218" s="29">
        <f>SUM(G219,G221)</f>
        <v>117817.5</v>
      </c>
    </row>
    <row r="219" spans="1:7" s="22" customFormat="1" ht="31.5">
      <c r="A219" s="50" t="s">
        <v>870</v>
      </c>
      <c r="B219" s="7"/>
      <c r="C219" s="8" t="s">
        <v>140</v>
      </c>
      <c r="D219" s="8" t="s">
        <v>136</v>
      </c>
      <c r="E219" s="7" t="s">
        <v>718</v>
      </c>
      <c r="F219" s="7"/>
      <c r="G219" s="29">
        <f>SUM(G220)</f>
        <v>117699.6</v>
      </c>
    </row>
    <row r="220" spans="1:7" s="22" customFormat="1" ht="36.75" customHeight="1">
      <c r="A220" s="50" t="s">
        <v>720</v>
      </c>
      <c r="B220" s="7"/>
      <c r="C220" s="8" t="s">
        <v>140</v>
      </c>
      <c r="D220" s="8" t="s">
        <v>136</v>
      </c>
      <c r="E220" s="7" t="s">
        <v>718</v>
      </c>
      <c r="F220" s="7">
        <v>400</v>
      </c>
      <c r="G220" s="29">
        <v>117699.6</v>
      </c>
    </row>
    <row r="221" spans="1:7" s="22" customFormat="1" ht="63">
      <c r="A221" s="50" t="s">
        <v>871</v>
      </c>
      <c r="B221" s="7"/>
      <c r="C221" s="8" t="s">
        <v>140</v>
      </c>
      <c r="D221" s="8" t="s">
        <v>136</v>
      </c>
      <c r="E221" s="7" t="s">
        <v>721</v>
      </c>
      <c r="F221" s="7"/>
      <c r="G221" s="29">
        <f>SUM(G222)</f>
        <v>117.9</v>
      </c>
    </row>
    <row r="222" spans="1:7" s="22" customFormat="1" ht="36.75" customHeight="1">
      <c r="A222" s="50" t="s">
        <v>720</v>
      </c>
      <c r="B222" s="7"/>
      <c r="C222" s="8" t="s">
        <v>140</v>
      </c>
      <c r="D222" s="8" t="s">
        <v>136</v>
      </c>
      <c r="E222" s="7" t="s">
        <v>721</v>
      </c>
      <c r="F222" s="7">
        <v>400</v>
      </c>
      <c r="G222" s="29">
        <v>117.9</v>
      </c>
    </row>
    <row r="223" spans="1:7" s="22" customFormat="1" ht="36.75" customHeight="1">
      <c r="A223" s="50" t="s">
        <v>907</v>
      </c>
      <c r="B223" s="7"/>
      <c r="C223" s="8" t="s">
        <v>140</v>
      </c>
      <c r="D223" s="8" t="s">
        <v>136</v>
      </c>
      <c r="E223" s="7" t="s">
        <v>904</v>
      </c>
      <c r="F223" s="7"/>
      <c r="G223" s="29">
        <f>G224+G226</f>
        <v>18173.2</v>
      </c>
    </row>
    <row r="224" spans="1:7" s="22" customFormat="1" ht="36.75" customHeight="1">
      <c r="A224" s="50" t="s">
        <v>908</v>
      </c>
      <c r="B224" s="7"/>
      <c r="C224" s="8" t="s">
        <v>140</v>
      </c>
      <c r="D224" s="8" t="s">
        <v>136</v>
      </c>
      <c r="E224" s="7" t="s">
        <v>905</v>
      </c>
      <c r="F224" s="7"/>
      <c r="G224" s="29">
        <f>G225</f>
        <v>18155</v>
      </c>
    </row>
    <row r="225" spans="1:7" s="22" customFormat="1" ht="36.75" customHeight="1">
      <c r="A225" s="50" t="s">
        <v>519</v>
      </c>
      <c r="B225" s="7"/>
      <c r="C225" s="8" t="s">
        <v>140</v>
      </c>
      <c r="D225" s="8" t="s">
        <v>136</v>
      </c>
      <c r="E225" s="7" t="s">
        <v>905</v>
      </c>
      <c r="F225" s="7">
        <v>200</v>
      </c>
      <c r="G225" s="29">
        <v>18155</v>
      </c>
    </row>
    <row r="226" spans="1:7" s="22" customFormat="1" ht="36.75" customHeight="1">
      <c r="A226" s="50" t="s">
        <v>909</v>
      </c>
      <c r="B226" s="7"/>
      <c r="C226" s="8" t="s">
        <v>140</v>
      </c>
      <c r="D226" s="8" t="s">
        <v>136</v>
      </c>
      <c r="E226" s="7" t="s">
        <v>906</v>
      </c>
      <c r="F226" s="7"/>
      <c r="G226" s="29">
        <f>G227</f>
        <v>18.2</v>
      </c>
    </row>
    <row r="227" spans="1:7" s="22" customFormat="1" ht="36.75" customHeight="1">
      <c r="A227" s="50" t="s">
        <v>519</v>
      </c>
      <c r="B227" s="7"/>
      <c r="C227" s="8" t="s">
        <v>140</v>
      </c>
      <c r="D227" s="8" t="s">
        <v>136</v>
      </c>
      <c r="E227" s="7" t="s">
        <v>906</v>
      </c>
      <c r="F227" s="7">
        <v>200</v>
      </c>
      <c r="G227" s="29">
        <v>18.2</v>
      </c>
    </row>
    <row r="228" spans="1:7" s="22" customFormat="1" ht="15.75">
      <c r="A228" s="49" t="s">
        <v>109</v>
      </c>
      <c r="B228" s="36"/>
      <c r="C228" s="45" t="s">
        <v>140</v>
      </c>
      <c r="D228" s="45" t="s">
        <v>137</v>
      </c>
      <c r="E228" s="36"/>
      <c r="F228" s="36"/>
      <c r="G228" s="5">
        <f>SUM(G229,G244)</f>
        <v>51866.600000000006</v>
      </c>
    </row>
    <row r="229" spans="1:7" s="22" customFormat="1" ht="47.25">
      <c r="A229" s="50" t="s">
        <v>299</v>
      </c>
      <c r="B229" s="7"/>
      <c r="C229" s="8" t="s">
        <v>140</v>
      </c>
      <c r="D229" s="8" t="s">
        <v>137</v>
      </c>
      <c r="E229" s="7" t="s">
        <v>298</v>
      </c>
      <c r="F229" s="7"/>
      <c r="G229" s="29">
        <f>SUM(G230,G234,G238,G241)</f>
        <v>42617.700000000004</v>
      </c>
    </row>
    <row r="230" spans="1:7" s="22" customFormat="1" ht="31.5">
      <c r="A230" s="50" t="s">
        <v>96</v>
      </c>
      <c r="B230" s="7"/>
      <c r="C230" s="8" t="s">
        <v>140</v>
      </c>
      <c r="D230" s="8" t="s">
        <v>137</v>
      </c>
      <c r="E230" s="7" t="s">
        <v>300</v>
      </c>
      <c r="F230" s="7"/>
      <c r="G230" s="29">
        <f>SUM(G231)</f>
        <v>10184.5</v>
      </c>
    </row>
    <row r="231" spans="1:7" s="22" customFormat="1" ht="15.75">
      <c r="A231" s="50" t="s">
        <v>302</v>
      </c>
      <c r="B231" s="7"/>
      <c r="C231" s="8" t="s">
        <v>140</v>
      </c>
      <c r="D231" s="8" t="s">
        <v>137</v>
      </c>
      <c r="E231" s="7" t="s">
        <v>301</v>
      </c>
      <c r="F231" s="7"/>
      <c r="G231" s="29">
        <f>SUM(G232)</f>
        <v>10184.5</v>
      </c>
    </row>
    <row r="232" spans="1:7" s="22" customFormat="1" ht="15.75">
      <c r="A232" s="50" t="s">
        <v>20</v>
      </c>
      <c r="B232" s="7"/>
      <c r="C232" s="8" t="s">
        <v>140</v>
      </c>
      <c r="D232" s="8" t="s">
        <v>137</v>
      </c>
      <c r="E232" s="7" t="s">
        <v>303</v>
      </c>
      <c r="F232" s="36"/>
      <c r="G232" s="29">
        <f>SUM(G233)</f>
        <v>10184.5</v>
      </c>
    </row>
    <row r="233" spans="1:7" s="22" customFormat="1" ht="15.75">
      <c r="A233" s="50" t="s">
        <v>197</v>
      </c>
      <c r="B233" s="7"/>
      <c r="C233" s="8" t="s">
        <v>140</v>
      </c>
      <c r="D233" s="8" t="s">
        <v>137</v>
      </c>
      <c r="E233" s="7" t="s">
        <v>303</v>
      </c>
      <c r="F233" s="7">
        <v>800</v>
      </c>
      <c r="G233" s="29">
        <v>10184.5</v>
      </c>
    </row>
    <row r="234" spans="1:7" s="22" customFormat="1" ht="31.5">
      <c r="A234" s="50" t="s">
        <v>107</v>
      </c>
      <c r="B234" s="7"/>
      <c r="C234" s="8" t="s">
        <v>140</v>
      </c>
      <c r="D234" s="8" t="s">
        <v>137</v>
      </c>
      <c r="E234" s="7" t="s">
        <v>304</v>
      </c>
      <c r="F234" s="7"/>
      <c r="G234" s="29">
        <f>SUM(G235)</f>
        <v>30003.5</v>
      </c>
    </row>
    <row r="235" spans="1:7" s="22" customFormat="1" ht="15.75">
      <c r="A235" s="50" t="s">
        <v>306</v>
      </c>
      <c r="B235" s="7"/>
      <c r="C235" s="8" t="s">
        <v>140</v>
      </c>
      <c r="D235" s="8" t="s">
        <v>137</v>
      </c>
      <c r="E235" s="7" t="s">
        <v>305</v>
      </c>
      <c r="F235" s="7"/>
      <c r="G235" s="29">
        <f>SUM(G236)</f>
        <v>30003.5</v>
      </c>
    </row>
    <row r="236" spans="1:7" s="22" customFormat="1" ht="34.5" customHeight="1">
      <c r="A236" s="50" t="s">
        <v>20</v>
      </c>
      <c r="B236" s="7"/>
      <c r="C236" s="8" t="s">
        <v>140</v>
      </c>
      <c r="D236" s="8" t="s">
        <v>137</v>
      </c>
      <c r="E236" s="7" t="s">
        <v>307</v>
      </c>
      <c r="F236" s="36"/>
      <c r="G236" s="29">
        <f>SUM(G237)</f>
        <v>30003.5</v>
      </c>
    </row>
    <row r="237" spans="1:7" s="22" customFormat="1" ht="15.75">
      <c r="A237" s="50" t="s">
        <v>197</v>
      </c>
      <c r="B237" s="7"/>
      <c r="C237" s="8" t="s">
        <v>140</v>
      </c>
      <c r="D237" s="8" t="s">
        <v>137</v>
      </c>
      <c r="E237" s="7" t="s">
        <v>307</v>
      </c>
      <c r="F237" s="7">
        <v>800</v>
      </c>
      <c r="G237" s="29">
        <v>30003.5</v>
      </c>
    </row>
    <row r="238" spans="1:7" s="22" customFormat="1" ht="63">
      <c r="A238" s="10" t="s">
        <v>915</v>
      </c>
      <c r="B238" s="7"/>
      <c r="C238" s="8" t="s">
        <v>140</v>
      </c>
      <c r="D238" s="8" t="s">
        <v>137</v>
      </c>
      <c r="E238" s="7" t="s">
        <v>910</v>
      </c>
      <c r="F238" s="7"/>
      <c r="G238" s="29">
        <f>G239</f>
        <v>1519.9</v>
      </c>
    </row>
    <row r="239" spans="1:7" s="22" customFormat="1" ht="31.5">
      <c r="A239" s="10" t="s">
        <v>916</v>
      </c>
      <c r="B239" s="7"/>
      <c r="C239" s="8" t="s">
        <v>140</v>
      </c>
      <c r="D239" s="8" t="s">
        <v>137</v>
      </c>
      <c r="E239" s="7" t="s">
        <v>911</v>
      </c>
      <c r="F239" s="7"/>
      <c r="G239" s="29">
        <f>G240</f>
        <v>1519.9</v>
      </c>
    </row>
    <row r="240" spans="1:7" s="22" customFormat="1" ht="31.5">
      <c r="A240" s="10" t="s">
        <v>519</v>
      </c>
      <c r="B240" s="7"/>
      <c r="C240" s="8" t="s">
        <v>140</v>
      </c>
      <c r="D240" s="8" t="s">
        <v>137</v>
      </c>
      <c r="E240" s="7" t="s">
        <v>911</v>
      </c>
      <c r="F240" s="7">
        <v>200</v>
      </c>
      <c r="G240" s="29">
        <v>1519.9</v>
      </c>
    </row>
    <row r="241" spans="1:7" s="22" customFormat="1" ht="47.25">
      <c r="A241" s="10" t="s">
        <v>917</v>
      </c>
      <c r="B241" s="7"/>
      <c r="C241" s="8" t="s">
        <v>912</v>
      </c>
      <c r="D241" s="8" t="s">
        <v>137</v>
      </c>
      <c r="E241" s="7" t="s">
        <v>913</v>
      </c>
      <c r="F241" s="7"/>
      <c r="G241" s="29">
        <f>G242</f>
        <v>909.8</v>
      </c>
    </row>
    <row r="242" spans="1:7" s="22" customFormat="1" ht="31.5">
      <c r="A242" s="10" t="s">
        <v>916</v>
      </c>
      <c r="B242" s="7"/>
      <c r="C242" s="8" t="s">
        <v>140</v>
      </c>
      <c r="D242" s="8" t="s">
        <v>137</v>
      </c>
      <c r="E242" s="7" t="s">
        <v>914</v>
      </c>
      <c r="F242" s="7"/>
      <c r="G242" s="29">
        <f>G243</f>
        <v>909.8</v>
      </c>
    </row>
    <row r="243" spans="1:7" s="22" customFormat="1" ht="31.5">
      <c r="A243" s="10" t="s">
        <v>519</v>
      </c>
      <c r="B243" s="7"/>
      <c r="C243" s="8" t="s">
        <v>140</v>
      </c>
      <c r="D243" s="8" t="s">
        <v>137</v>
      </c>
      <c r="E243" s="7" t="s">
        <v>914</v>
      </c>
      <c r="F243" s="7">
        <v>200</v>
      </c>
      <c r="G243" s="29">
        <v>909.8</v>
      </c>
    </row>
    <row r="244" spans="1:7" s="22" customFormat="1" ht="32.25" customHeight="1">
      <c r="A244" s="112" t="s">
        <v>287</v>
      </c>
      <c r="B244" s="7"/>
      <c r="C244" s="8" t="s">
        <v>140</v>
      </c>
      <c r="D244" s="8" t="s">
        <v>137</v>
      </c>
      <c r="E244" s="7" t="s">
        <v>276</v>
      </c>
      <c r="F244" s="7"/>
      <c r="G244" s="29">
        <f>G245</f>
        <v>9248.9</v>
      </c>
    </row>
    <row r="245" spans="1:7" s="22" customFormat="1" ht="31.5">
      <c r="A245" s="50" t="s">
        <v>687</v>
      </c>
      <c r="B245" s="7"/>
      <c r="C245" s="8" t="s">
        <v>140</v>
      </c>
      <c r="D245" s="8" t="s">
        <v>137</v>
      </c>
      <c r="E245" s="7" t="s">
        <v>686</v>
      </c>
      <c r="F245" s="7"/>
      <c r="G245" s="29">
        <f>G246</f>
        <v>9248.9</v>
      </c>
    </row>
    <row r="246" spans="1:7" s="22" customFormat="1" ht="31.5">
      <c r="A246" s="50" t="s">
        <v>558</v>
      </c>
      <c r="B246" s="7"/>
      <c r="C246" s="8" t="s">
        <v>140</v>
      </c>
      <c r="D246" s="8" t="s">
        <v>137</v>
      </c>
      <c r="E246" s="7" t="s">
        <v>557</v>
      </c>
      <c r="F246" s="7"/>
      <c r="G246" s="29">
        <f>G247</f>
        <v>9248.9</v>
      </c>
    </row>
    <row r="247" spans="1:7" s="22" customFormat="1" ht="31.5">
      <c r="A247" s="10" t="s">
        <v>519</v>
      </c>
      <c r="B247" s="7"/>
      <c r="C247" s="8" t="s">
        <v>140</v>
      </c>
      <c r="D247" s="8" t="s">
        <v>137</v>
      </c>
      <c r="E247" s="7" t="s">
        <v>557</v>
      </c>
      <c r="F247" s="7">
        <v>200</v>
      </c>
      <c r="G247" s="29">
        <v>9248.9</v>
      </c>
    </row>
    <row r="248" spans="1:7" s="22" customFormat="1" ht="15.75">
      <c r="A248" s="49" t="s">
        <v>110</v>
      </c>
      <c r="B248" s="36"/>
      <c r="C248" s="45" t="s">
        <v>140</v>
      </c>
      <c r="D248" s="45" t="s">
        <v>138</v>
      </c>
      <c r="E248" s="36"/>
      <c r="F248" s="36"/>
      <c r="G248" s="5">
        <f>SUM(G249)</f>
        <v>27387.599999999999</v>
      </c>
    </row>
    <row r="249" spans="1:7" s="22" customFormat="1" ht="18" customHeight="1">
      <c r="A249" s="50" t="s">
        <v>287</v>
      </c>
      <c r="B249" s="7"/>
      <c r="C249" s="8" t="s">
        <v>140</v>
      </c>
      <c r="D249" s="8" t="s">
        <v>138</v>
      </c>
      <c r="E249" s="7" t="s">
        <v>276</v>
      </c>
      <c r="F249" s="7"/>
      <c r="G249" s="29">
        <f>SUM(G250,G253,G256,G259,G262,G265)</f>
        <v>27387.599999999999</v>
      </c>
    </row>
    <row r="250" spans="1:7" s="22" customFormat="1" ht="15.75">
      <c r="A250" s="50" t="s">
        <v>309</v>
      </c>
      <c r="B250" s="7"/>
      <c r="C250" s="8" t="s">
        <v>140</v>
      </c>
      <c r="D250" s="8" t="s">
        <v>138</v>
      </c>
      <c r="E250" s="7" t="s">
        <v>308</v>
      </c>
      <c r="F250" s="36"/>
      <c r="G250" s="29">
        <f>SUM(G251)</f>
        <v>3341.6</v>
      </c>
    </row>
    <row r="251" spans="1:7" s="22" customFormat="1" ht="15.75">
      <c r="A251" s="50" t="s">
        <v>111</v>
      </c>
      <c r="B251" s="7"/>
      <c r="C251" s="8" t="s">
        <v>140</v>
      </c>
      <c r="D251" s="8" t="s">
        <v>138</v>
      </c>
      <c r="E251" s="7" t="s">
        <v>310</v>
      </c>
      <c r="F251" s="7"/>
      <c r="G251" s="29">
        <f>SUM(G252)</f>
        <v>3341.6</v>
      </c>
    </row>
    <row r="252" spans="1:7" s="22" customFormat="1" ht="21" customHeight="1">
      <c r="A252" s="50" t="s">
        <v>519</v>
      </c>
      <c r="B252" s="7"/>
      <c r="C252" s="8" t="s">
        <v>140</v>
      </c>
      <c r="D252" s="8" t="s">
        <v>138</v>
      </c>
      <c r="E252" s="7" t="s">
        <v>310</v>
      </c>
      <c r="F252" s="7">
        <v>200</v>
      </c>
      <c r="G252" s="29">
        <v>3341.6</v>
      </c>
    </row>
    <row r="253" spans="1:7" s="22" customFormat="1" ht="15.75">
      <c r="A253" s="50" t="s">
        <v>312</v>
      </c>
      <c r="B253" s="7"/>
      <c r="C253" s="8" t="s">
        <v>140</v>
      </c>
      <c r="D253" s="8" t="s">
        <v>138</v>
      </c>
      <c r="E253" s="7" t="s">
        <v>311</v>
      </c>
      <c r="F253" s="36"/>
      <c r="G253" s="29">
        <f>SUM(G254)</f>
        <v>293.39999999999998</v>
      </c>
    </row>
    <row r="254" spans="1:7" s="22" customFormat="1" ht="15.75">
      <c r="A254" s="50" t="s">
        <v>191</v>
      </c>
      <c r="B254" s="7"/>
      <c r="C254" s="8" t="s">
        <v>140</v>
      </c>
      <c r="D254" s="8" t="s">
        <v>138</v>
      </c>
      <c r="E254" s="7" t="s">
        <v>313</v>
      </c>
      <c r="F254" s="7"/>
      <c r="G254" s="29">
        <f>SUM(G255)</f>
        <v>293.39999999999998</v>
      </c>
    </row>
    <row r="255" spans="1:7" s="22" customFormat="1" ht="31.5">
      <c r="A255" s="50" t="s">
        <v>519</v>
      </c>
      <c r="B255" s="7"/>
      <c r="C255" s="8" t="s">
        <v>140</v>
      </c>
      <c r="D255" s="8" t="s">
        <v>138</v>
      </c>
      <c r="E255" s="7" t="s">
        <v>313</v>
      </c>
      <c r="F255" s="7">
        <v>200</v>
      </c>
      <c r="G255" s="29">
        <v>293.39999999999998</v>
      </c>
    </row>
    <row r="256" spans="1:7" s="22" customFormat="1" ht="16.5" customHeight="1">
      <c r="A256" s="50" t="s">
        <v>315</v>
      </c>
      <c r="B256" s="7"/>
      <c r="C256" s="8" t="s">
        <v>140</v>
      </c>
      <c r="D256" s="8" t="s">
        <v>138</v>
      </c>
      <c r="E256" s="7" t="s">
        <v>314</v>
      </c>
      <c r="F256" s="36"/>
      <c r="G256" s="29">
        <f>SUM(G257)</f>
        <v>650.9</v>
      </c>
    </row>
    <row r="257" spans="1:8" s="22" customFormat="1" ht="15.75">
      <c r="A257" s="52" t="s">
        <v>185</v>
      </c>
      <c r="B257" s="7"/>
      <c r="C257" s="8" t="s">
        <v>140</v>
      </c>
      <c r="D257" s="8" t="s">
        <v>138</v>
      </c>
      <c r="E257" s="7" t="s">
        <v>316</v>
      </c>
      <c r="F257" s="7"/>
      <c r="G257" s="29">
        <f>G258</f>
        <v>650.9</v>
      </c>
    </row>
    <row r="258" spans="1:8" s="22" customFormat="1" ht="31.5">
      <c r="A258" s="50" t="s">
        <v>519</v>
      </c>
      <c r="B258" s="7"/>
      <c r="C258" s="8" t="s">
        <v>140</v>
      </c>
      <c r="D258" s="8" t="s">
        <v>138</v>
      </c>
      <c r="E258" s="7" t="s">
        <v>316</v>
      </c>
      <c r="F258" s="7">
        <v>200</v>
      </c>
      <c r="G258" s="29">
        <v>650.9</v>
      </c>
    </row>
    <row r="259" spans="1:8" s="22" customFormat="1" ht="17.25" customHeight="1">
      <c r="A259" s="50" t="s">
        <v>318</v>
      </c>
      <c r="B259" s="7"/>
      <c r="C259" s="8" t="s">
        <v>140</v>
      </c>
      <c r="D259" s="8" t="s">
        <v>138</v>
      </c>
      <c r="E259" s="7" t="s">
        <v>317</v>
      </c>
      <c r="F259" s="36"/>
      <c r="G259" s="29">
        <f>SUM(G260)</f>
        <v>3501.5</v>
      </c>
    </row>
    <row r="260" spans="1:8" s="22" customFormat="1" ht="31.5">
      <c r="A260" s="50" t="s">
        <v>112</v>
      </c>
      <c r="B260" s="7"/>
      <c r="C260" s="8" t="s">
        <v>140</v>
      </c>
      <c r="D260" s="8" t="s">
        <v>138</v>
      </c>
      <c r="E260" s="7" t="s">
        <v>319</v>
      </c>
      <c r="F260" s="7"/>
      <c r="G260" s="29">
        <f>SUM(G261)</f>
        <v>3501.5</v>
      </c>
    </row>
    <row r="261" spans="1:8" s="22" customFormat="1" ht="31.5">
      <c r="A261" s="50" t="s">
        <v>519</v>
      </c>
      <c r="B261" s="7"/>
      <c r="C261" s="8" t="s">
        <v>140</v>
      </c>
      <c r="D261" s="8" t="s">
        <v>138</v>
      </c>
      <c r="E261" s="7" t="s">
        <v>319</v>
      </c>
      <c r="F261" s="7">
        <v>200</v>
      </c>
      <c r="G261" s="29">
        <v>3501.5</v>
      </c>
    </row>
    <row r="262" spans="1:8" s="22" customFormat="1" ht="31.5">
      <c r="A262" s="50" t="s">
        <v>321</v>
      </c>
      <c r="B262" s="7"/>
      <c r="C262" s="8" t="s">
        <v>140</v>
      </c>
      <c r="D262" s="8" t="s">
        <v>138</v>
      </c>
      <c r="E262" s="7" t="s">
        <v>320</v>
      </c>
      <c r="F262" s="36"/>
      <c r="G262" s="29">
        <f>SUM(G263)</f>
        <v>4407.3</v>
      </c>
    </row>
    <row r="263" spans="1:8" s="22" customFormat="1" ht="15.75">
      <c r="A263" s="52" t="s">
        <v>195</v>
      </c>
      <c r="B263" s="7"/>
      <c r="C263" s="8" t="s">
        <v>140</v>
      </c>
      <c r="D263" s="8" t="s">
        <v>138</v>
      </c>
      <c r="E263" s="7" t="s">
        <v>322</v>
      </c>
      <c r="F263" s="7"/>
      <c r="G263" s="29">
        <f>G264</f>
        <v>4407.3</v>
      </c>
    </row>
    <row r="264" spans="1:8" s="22" customFormat="1" ht="31.5">
      <c r="A264" s="50" t="s">
        <v>519</v>
      </c>
      <c r="B264" s="7"/>
      <c r="C264" s="8" t="s">
        <v>140</v>
      </c>
      <c r="D264" s="8" t="s">
        <v>138</v>
      </c>
      <c r="E264" s="7" t="s">
        <v>322</v>
      </c>
      <c r="F264" s="7">
        <v>200</v>
      </c>
      <c r="G264" s="29">
        <v>4407.3</v>
      </c>
    </row>
    <row r="265" spans="1:8" s="22" customFormat="1" ht="47.25">
      <c r="A265" s="10" t="s">
        <v>983</v>
      </c>
      <c r="B265" s="7"/>
      <c r="C265" s="8" t="s">
        <v>140</v>
      </c>
      <c r="D265" s="8" t="s">
        <v>138</v>
      </c>
      <c r="E265" s="7" t="s">
        <v>946</v>
      </c>
      <c r="F265" s="7"/>
      <c r="G265" s="29">
        <f>SUM(G266)</f>
        <v>15192.9</v>
      </c>
      <c r="H265" s="269"/>
    </row>
    <row r="266" spans="1:8" s="22" customFormat="1" ht="31.5">
      <c r="A266" s="10" t="s">
        <v>984</v>
      </c>
      <c r="B266" s="7"/>
      <c r="C266" s="8" t="s">
        <v>140</v>
      </c>
      <c r="D266" s="8" t="s">
        <v>138</v>
      </c>
      <c r="E266" s="7" t="s">
        <v>975</v>
      </c>
      <c r="F266" s="7"/>
      <c r="G266" s="29">
        <f>SUM(G267)</f>
        <v>15192.9</v>
      </c>
      <c r="H266" s="269"/>
    </row>
    <row r="267" spans="1:8" s="22" customFormat="1" ht="31.5">
      <c r="A267" s="50" t="s">
        <v>519</v>
      </c>
      <c r="B267" s="7"/>
      <c r="C267" s="8" t="s">
        <v>140</v>
      </c>
      <c r="D267" s="8" t="s">
        <v>138</v>
      </c>
      <c r="E267" s="7" t="s">
        <v>975</v>
      </c>
      <c r="F267" s="7">
        <v>200</v>
      </c>
      <c r="G267" s="29">
        <v>15192.9</v>
      </c>
      <c r="H267" s="269"/>
    </row>
    <row r="268" spans="1:8" s="22" customFormat="1" ht="18" customHeight="1">
      <c r="A268" s="49" t="s">
        <v>192</v>
      </c>
      <c r="B268" s="36"/>
      <c r="C268" s="45" t="s">
        <v>140</v>
      </c>
      <c r="D268" s="45" t="s">
        <v>140</v>
      </c>
      <c r="E268" s="36"/>
      <c r="F268" s="36"/>
      <c r="G268" s="5">
        <f>SUM(G269)</f>
        <v>3542.3</v>
      </c>
    </row>
    <row r="269" spans="1:8" s="22" customFormat="1" ht="47.25">
      <c r="A269" s="50" t="s">
        <v>299</v>
      </c>
      <c r="B269" s="7"/>
      <c r="C269" s="8" t="s">
        <v>140</v>
      </c>
      <c r="D269" s="8" t="s">
        <v>140</v>
      </c>
      <c r="E269" s="7" t="s">
        <v>298</v>
      </c>
      <c r="F269" s="7"/>
      <c r="G269" s="29">
        <f>SUM(,G270)</f>
        <v>3542.3</v>
      </c>
    </row>
    <row r="270" spans="1:8" s="22" customFormat="1" ht="31.5">
      <c r="A270" s="50" t="s">
        <v>107</v>
      </c>
      <c r="B270" s="7"/>
      <c r="C270" s="8" t="s">
        <v>140</v>
      </c>
      <c r="D270" s="8" t="s">
        <v>140</v>
      </c>
      <c r="E270" s="7" t="s">
        <v>304</v>
      </c>
      <c r="F270" s="7"/>
      <c r="G270" s="29">
        <f>SUM(G271)</f>
        <v>3542.3</v>
      </c>
    </row>
    <row r="271" spans="1:8" s="22" customFormat="1" ht="15.75">
      <c r="A271" s="50" t="s">
        <v>325</v>
      </c>
      <c r="B271" s="7"/>
      <c r="C271" s="8" t="s">
        <v>140</v>
      </c>
      <c r="D271" s="8" t="s">
        <v>140</v>
      </c>
      <c r="E271" s="7" t="s">
        <v>323</v>
      </c>
      <c r="F271" s="7"/>
      <c r="G271" s="29">
        <f>SUM(G272)</f>
        <v>3542.3</v>
      </c>
    </row>
    <row r="272" spans="1:8" s="22" customFormat="1" ht="15.75">
      <c r="A272" s="50" t="s">
        <v>20</v>
      </c>
      <c r="B272" s="7"/>
      <c r="C272" s="8" t="s">
        <v>140</v>
      </c>
      <c r="D272" s="8" t="s">
        <v>140</v>
      </c>
      <c r="E272" s="7" t="s">
        <v>324</v>
      </c>
      <c r="F272" s="36"/>
      <c r="G272" s="29">
        <f>SUM(G273)</f>
        <v>3542.3</v>
      </c>
    </row>
    <row r="273" spans="1:9" s="22" customFormat="1" ht="15.75">
      <c r="A273" s="50" t="s">
        <v>197</v>
      </c>
      <c r="B273" s="7"/>
      <c r="C273" s="8" t="s">
        <v>140</v>
      </c>
      <c r="D273" s="8" t="s">
        <v>140</v>
      </c>
      <c r="E273" s="7" t="s">
        <v>324</v>
      </c>
      <c r="F273" s="7">
        <v>800</v>
      </c>
      <c r="G273" s="29">
        <v>3542.3</v>
      </c>
    </row>
    <row r="274" spans="1:9" s="22" customFormat="1" ht="15.75">
      <c r="A274" s="49" t="s">
        <v>113</v>
      </c>
      <c r="B274" s="36"/>
      <c r="C274" s="45" t="s">
        <v>141</v>
      </c>
      <c r="D274" s="45" t="s">
        <v>143</v>
      </c>
      <c r="E274" s="36"/>
      <c r="F274" s="36"/>
      <c r="G274" s="5">
        <f>SUM(G275,G294,G322,G346,G360)</f>
        <v>604945.69999999995</v>
      </c>
    </row>
    <row r="275" spans="1:9" s="22" customFormat="1" ht="15.75">
      <c r="A275" s="49" t="s">
        <v>114</v>
      </c>
      <c r="B275" s="36"/>
      <c r="C275" s="45" t="s">
        <v>141</v>
      </c>
      <c r="D275" s="45" t="s">
        <v>136</v>
      </c>
      <c r="E275" s="36"/>
      <c r="F275" s="36"/>
      <c r="G275" s="5">
        <f>SUM(G276,G290)</f>
        <v>64690</v>
      </c>
      <c r="I275" s="289"/>
    </row>
    <row r="276" spans="1:9" s="22" customFormat="1" ht="47.25">
      <c r="A276" s="50" t="s">
        <v>353</v>
      </c>
      <c r="B276" s="7"/>
      <c r="C276" s="8" t="s">
        <v>141</v>
      </c>
      <c r="D276" s="8" t="s">
        <v>136</v>
      </c>
      <c r="E276" s="7" t="s">
        <v>352</v>
      </c>
      <c r="F276" s="7"/>
      <c r="G276" s="29">
        <f>SUM(G277,G287)</f>
        <v>64690</v>
      </c>
    </row>
    <row r="277" spans="1:9" s="22" customFormat="1" ht="47.25">
      <c r="A277" s="50" t="s">
        <v>115</v>
      </c>
      <c r="B277" s="7"/>
      <c r="C277" s="8" t="s">
        <v>141</v>
      </c>
      <c r="D277" s="8" t="s">
        <v>136</v>
      </c>
      <c r="E277" s="7" t="s">
        <v>354</v>
      </c>
      <c r="F277" s="7"/>
      <c r="G277" s="29">
        <f>SUM(G278,G281,G284)</f>
        <v>51416.9</v>
      </c>
    </row>
    <row r="278" spans="1:9" s="22" customFormat="1" ht="126.75" customHeight="1">
      <c r="A278" s="50" t="s">
        <v>356</v>
      </c>
      <c r="B278" s="7"/>
      <c r="C278" s="14" t="s">
        <v>141</v>
      </c>
      <c r="D278" s="14" t="s">
        <v>136</v>
      </c>
      <c r="E278" s="6" t="s">
        <v>355</v>
      </c>
      <c r="F278" s="7"/>
      <c r="G278" s="29">
        <f>SUM(G279)</f>
        <v>48616.9</v>
      </c>
    </row>
    <row r="279" spans="1:9" s="22" customFormat="1" ht="31.5">
      <c r="A279" s="21" t="s">
        <v>626</v>
      </c>
      <c r="B279" s="6"/>
      <c r="C279" s="14" t="s">
        <v>141</v>
      </c>
      <c r="D279" s="14" t="s">
        <v>136</v>
      </c>
      <c r="E279" s="6" t="s">
        <v>625</v>
      </c>
      <c r="F279" s="6"/>
      <c r="G279" s="29">
        <f>SUM(G280)</f>
        <v>48616.9</v>
      </c>
    </row>
    <row r="280" spans="1:9" s="22" customFormat="1" ht="31.5">
      <c r="A280" s="35" t="s">
        <v>198</v>
      </c>
      <c r="B280" s="6"/>
      <c r="C280" s="14" t="s">
        <v>141</v>
      </c>
      <c r="D280" s="14" t="s">
        <v>136</v>
      </c>
      <c r="E280" s="6" t="s">
        <v>625</v>
      </c>
      <c r="F280" s="6">
        <v>600</v>
      </c>
      <c r="G280" s="29">
        <v>48616.9</v>
      </c>
    </row>
    <row r="281" spans="1:9" s="22" customFormat="1" ht="47.25">
      <c r="A281" s="50" t="s">
        <v>413</v>
      </c>
      <c r="B281" s="7"/>
      <c r="C281" s="14" t="s">
        <v>141</v>
      </c>
      <c r="D281" s="14" t="s">
        <v>136</v>
      </c>
      <c r="E281" s="6" t="s">
        <v>358</v>
      </c>
      <c r="F281" s="7"/>
      <c r="G281" s="29">
        <f>SUM(G282)</f>
        <v>2800</v>
      </c>
    </row>
    <row r="282" spans="1:9" s="22" customFormat="1" ht="18.75">
      <c r="A282" s="21" t="s">
        <v>621</v>
      </c>
      <c r="B282" s="6"/>
      <c r="C282" s="14" t="s">
        <v>141</v>
      </c>
      <c r="D282" s="14" t="s">
        <v>136</v>
      </c>
      <c r="E282" s="6" t="s">
        <v>357</v>
      </c>
      <c r="F282" s="46"/>
      <c r="G282" s="29">
        <f>SUM(G283)</f>
        <v>2800</v>
      </c>
    </row>
    <row r="283" spans="1:9" s="22" customFormat="1" ht="31.5">
      <c r="A283" s="35" t="s">
        <v>198</v>
      </c>
      <c r="B283" s="6"/>
      <c r="C283" s="14" t="s">
        <v>141</v>
      </c>
      <c r="D283" s="14" t="s">
        <v>136</v>
      </c>
      <c r="E283" s="6" t="s">
        <v>357</v>
      </c>
      <c r="F283" s="6">
        <v>600</v>
      </c>
      <c r="G283" s="29">
        <v>2800</v>
      </c>
    </row>
    <row r="284" spans="1:9" s="22" customFormat="1" ht="31.5">
      <c r="A284" s="21" t="s">
        <v>552</v>
      </c>
      <c r="B284" s="53"/>
      <c r="C284" s="14" t="s">
        <v>141</v>
      </c>
      <c r="D284" s="14" t="s">
        <v>136</v>
      </c>
      <c r="E284" s="14" t="s">
        <v>550</v>
      </c>
      <c r="F284" s="55"/>
      <c r="G284" s="29">
        <f>G285</f>
        <v>0</v>
      </c>
    </row>
    <row r="285" spans="1:9" s="22" customFormat="1" ht="15.75">
      <c r="A285" s="21" t="s">
        <v>623</v>
      </c>
      <c r="B285" s="53"/>
      <c r="C285" s="14" t="s">
        <v>141</v>
      </c>
      <c r="D285" s="14" t="s">
        <v>136</v>
      </c>
      <c r="E285" s="14" t="s">
        <v>553</v>
      </c>
      <c r="F285" s="54"/>
      <c r="G285" s="29">
        <f>G286</f>
        <v>0</v>
      </c>
    </row>
    <row r="286" spans="1:9" s="22" customFormat="1" ht="31.5">
      <c r="A286" s="21" t="s">
        <v>198</v>
      </c>
      <c r="B286" s="53"/>
      <c r="C286" s="14" t="s">
        <v>141</v>
      </c>
      <c r="D286" s="14" t="s">
        <v>136</v>
      </c>
      <c r="E286" s="14" t="s">
        <v>553</v>
      </c>
      <c r="F286" s="53">
        <v>600</v>
      </c>
      <c r="G286" s="29">
        <v>0</v>
      </c>
    </row>
    <row r="287" spans="1:9" s="22" customFormat="1" ht="34.5" customHeight="1">
      <c r="A287" s="21" t="s">
        <v>116</v>
      </c>
      <c r="B287" s="6"/>
      <c r="C287" s="14" t="s">
        <v>141</v>
      </c>
      <c r="D287" s="14" t="s">
        <v>136</v>
      </c>
      <c r="E287" s="6" t="s">
        <v>359</v>
      </c>
      <c r="F287" s="6"/>
      <c r="G287" s="29">
        <f>SUM(G288)</f>
        <v>13273.1</v>
      </c>
      <c r="I287" s="276"/>
    </row>
    <row r="288" spans="1:9" s="22" customFormat="1" ht="31.5">
      <c r="A288" s="35" t="s">
        <v>203</v>
      </c>
      <c r="B288" s="6"/>
      <c r="C288" s="14" t="s">
        <v>141</v>
      </c>
      <c r="D288" s="14" t="s">
        <v>136</v>
      </c>
      <c r="E288" s="6" t="s">
        <v>627</v>
      </c>
      <c r="F288" s="6"/>
      <c r="G288" s="29">
        <f>SUM(G289)</f>
        <v>13273.1</v>
      </c>
    </row>
    <row r="289" spans="1:7" s="22" customFormat="1" ht="31.5">
      <c r="A289" s="35" t="s">
        <v>198</v>
      </c>
      <c r="B289" s="6"/>
      <c r="C289" s="14" t="s">
        <v>141</v>
      </c>
      <c r="D289" s="14" t="s">
        <v>136</v>
      </c>
      <c r="E289" s="6" t="s">
        <v>627</v>
      </c>
      <c r="F289" s="6">
        <v>600</v>
      </c>
      <c r="G289" s="29">
        <v>13273.1</v>
      </c>
    </row>
    <row r="290" spans="1:7" s="22" customFormat="1" ht="15.75">
      <c r="A290" s="50" t="s">
        <v>263</v>
      </c>
      <c r="B290" s="7"/>
      <c r="C290" s="113" t="s">
        <v>141</v>
      </c>
      <c r="D290" s="113" t="s">
        <v>136</v>
      </c>
      <c r="E290" s="113" t="s">
        <v>262</v>
      </c>
      <c r="F290" s="114"/>
      <c r="G290" s="29">
        <f>G291</f>
        <v>0</v>
      </c>
    </row>
    <row r="291" spans="1:7" s="22" customFormat="1" ht="15.75">
      <c r="A291" s="50" t="s">
        <v>265</v>
      </c>
      <c r="B291" s="7"/>
      <c r="C291" s="113" t="s">
        <v>141</v>
      </c>
      <c r="D291" s="113" t="s">
        <v>136</v>
      </c>
      <c r="E291" s="113" t="s">
        <v>264</v>
      </c>
      <c r="F291" s="114"/>
      <c r="G291" s="29">
        <f>G292</f>
        <v>0</v>
      </c>
    </row>
    <row r="292" spans="1:7" s="22" customFormat="1" ht="15.75">
      <c r="A292" s="50" t="s">
        <v>331</v>
      </c>
      <c r="B292" s="7"/>
      <c r="C292" s="113" t="s">
        <v>141</v>
      </c>
      <c r="D292" s="113" t="s">
        <v>136</v>
      </c>
      <c r="E292" s="113" t="s">
        <v>332</v>
      </c>
      <c r="F292" s="114"/>
      <c r="G292" s="29">
        <f>SUM(G293)</f>
        <v>0</v>
      </c>
    </row>
    <row r="293" spans="1:7" s="22" customFormat="1" ht="31.5">
      <c r="A293" s="35" t="s">
        <v>198</v>
      </c>
      <c r="B293" s="6"/>
      <c r="C293" s="113" t="s">
        <v>141</v>
      </c>
      <c r="D293" s="113" t="s">
        <v>136</v>
      </c>
      <c r="E293" s="113" t="s">
        <v>332</v>
      </c>
      <c r="F293" s="6">
        <v>600</v>
      </c>
      <c r="G293" s="29">
        <v>0</v>
      </c>
    </row>
    <row r="294" spans="1:7" s="22" customFormat="1" ht="15.75">
      <c r="A294" s="24" t="s">
        <v>117</v>
      </c>
      <c r="B294" s="104"/>
      <c r="C294" s="105" t="s">
        <v>141</v>
      </c>
      <c r="D294" s="105" t="s">
        <v>137</v>
      </c>
      <c r="E294" s="104"/>
      <c r="F294" s="104"/>
      <c r="G294" s="5">
        <f>SUM(G295,G318)</f>
        <v>440997.9</v>
      </c>
    </row>
    <row r="295" spans="1:7" s="22" customFormat="1" ht="47.25">
      <c r="A295" s="21" t="s">
        <v>353</v>
      </c>
      <c r="B295" s="6"/>
      <c r="C295" s="14" t="s">
        <v>141</v>
      </c>
      <c r="D295" s="14" t="s">
        <v>137</v>
      </c>
      <c r="E295" s="6" t="s">
        <v>352</v>
      </c>
      <c r="F295" s="6"/>
      <c r="G295" s="29">
        <f>SUM(G296,G313)</f>
        <v>440997.9</v>
      </c>
    </row>
    <row r="296" spans="1:7" s="22" customFormat="1" ht="47.25">
      <c r="A296" s="21" t="s">
        <v>115</v>
      </c>
      <c r="B296" s="6"/>
      <c r="C296" s="14" t="s">
        <v>141</v>
      </c>
      <c r="D296" s="14" t="s">
        <v>137</v>
      </c>
      <c r="E296" s="6" t="s">
        <v>354</v>
      </c>
      <c r="F296" s="6"/>
      <c r="G296" s="29">
        <f>SUM(G297,G302,G305,G308)</f>
        <v>335444.5</v>
      </c>
    </row>
    <row r="297" spans="1:7" s="22" customFormat="1" ht="127.5" customHeight="1">
      <c r="A297" s="50" t="s">
        <v>356</v>
      </c>
      <c r="B297" s="7"/>
      <c r="C297" s="14" t="s">
        <v>141</v>
      </c>
      <c r="D297" s="14" t="s">
        <v>137</v>
      </c>
      <c r="E297" s="6" t="s">
        <v>355</v>
      </c>
      <c r="F297" s="7"/>
      <c r="G297" s="29">
        <f>SUM(G298,G300)</f>
        <v>320825.5</v>
      </c>
    </row>
    <row r="298" spans="1:7" s="22" customFormat="1" ht="47.25">
      <c r="A298" s="21" t="s">
        <v>629</v>
      </c>
      <c r="B298" s="6"/>
      <c r="C298" s="14" t="s">
        <v>141</v>
      </c>
      <c r="D298" s="14" t="s">
        <v>137</v>
      </c>
      <c r="E298" s="6" t="s">
        <v>628</v>
      </c>
      <c r="F298" s="6"/>
      <c r="G298" s="29">
        <f>SUM(G299)</f>
        <v>279222.7</v>
      </c>
    </row>
    <row r="299" spans="1:7" s="22" customFormat="1" ht="31.5">
      <c r="A299" s="35" t="s">
        <v>198</v>
      </c>
      <c r="B299" s="6"/>
      <c r="C299" s="14" t="s">
        <v>141</v>
      </c>
      <c r="D299" s="14" t="s">
        <v>137</v>
      </c>
      <c r="E299" s="6" t="s">
        <v>628</v>
      </c>
      <c r="F299" s="6">
        <v>600</v>
      </c>
      <c r="G299" s="29">
        <v>279222.7</v>
      </c>
    </row>
    <row r="300" spans="1:7" s="22" customFormat="1" ht="47.25">
      <c r="A300" s="21" t="s">
        <v>631</v>
      </c>
      <c r="B300" s="6"/>
      <c r="C300" s="14" t="s">
        <v>141</v>
      </c>
      <c r="D300" s="14" t="s">
        <v>137</v>
      </c>
      <c r="E300" s="6" t="s">
        <v>630</v>
      </c>
      <c r="F300" s="6"/>
      <c r="G300" s="29">
        <f>SUM(G301)</f>
        <v>41602.800000000003</v>
      </c>
    </row>
    <row r="301" spans="1:7" s="22" customFormat="1" ht="31.5">
      <c r="A301" s="35" t="s">
        <v>198</v>
      </c>
      <c r="B301" s="6"/>
      <c r="C301" s="14" t="s">
        <v>141</v>
      </c>
      <c r="D301" s="14" t="s">
        <v>137</v>
      </c>
      <c r="E301" s="6" t="s">
        <v>630</v>
      </c>
      <c r="F301" s="6">
        <v>600</v>
      </c>
      <c r="G301" s="29">
        <v>41602.800000000003</v>
      </c>
    </row>
    <row r="302" spans="1:7" s="22" customFormat="1" ht="47.25">
      <c r="A302" s="50" t="s">
        <v>413</v>
      </c>
      <c r="B302" s="7"/>
      <c r="C302" s="14" t="s">
        <v>141</v>
      </c>
      <c r="D302" s="14" t="s">
        <v>137</v>
      </c>
      <c r="E302" s="6" t="s">
        <v>358</v>
      </c>
      <c r="F302" s="7"/>
      <c r="G302" s="29">
        <f>SUM(G303)</f>
        <v>13899.2</v>
      </c>
    </row>
    <row r="303" spans="1:7" s="22" customFormat="1" ht="18.75">
      <c r="A303" s="21" t="s">
        <v>621</v>
      </c>
      <c r="B303" s="6"/>
      <c r="C303" s="14" t="s">
        <v>141</v>
      </c>
      <c r="D303" s="14" t="s">
        <v>137</v>
      </c>
      <c r="E303" s="6" t="s">
        <v>357</v>
      </c>
      <c r="F303" s="46"/>
      <c r="G303" s="29">
        <f>SUM(G304)</f>
        <v>13899.2</v>
      </c>
    </row>
    <row r="304" spans="1:7" s="22" customFormat="1" ht="31.5">
      <c r="A304" s="35" t="s">
        <v>198</v>
      </c>
      <c r="B304" s="6"/>
      <c r="C304" s="14" t="s">
        <v>141</v>
      </c>
      <c r="D304" s="14" t="s">
        <v>137</v>
      </c>
      <c r="E304" s="6" t="s">
        <v>357</v>
      </c>
      <c r="F304" s="6">
        <v>600</v>
      </c>
      <c r="G304" s="29">
        <v>13899.2</v>
      </c>
    </row>
    <row r="305" spans="1:7" s="22" customFormat="1" ht="31.5">
      <c r="A305" s="35" t="s">
        <v>552</v>
      </c>
      <c r="B305" s="6"/>
      <c r="C305" s="14" t="s">
        <v>141</v>
      </c>
      <c r="D305" s="14" t="s">
        <v>137</v>
      </c>
      <c r="E305" s="6" t="s">
        <v>550</v>
      </c>
      <c r="F305" s="6"/>
      <c r="G305" s="29">
        <f>SUM(G306)</f>
        <v>719.8</v>
      </c>
    </row>
    <row r="306" spans="1:7" s="22" customFormat="1" ht="15.75">
      <c r="A306" s="35" t="s">
        <v>623</v>
      </c>
      <c r="B306" s="6"/>
      <c r="C306" s="14" t="s">
        <v>141</v>
      </c>
      <c r="D306" s="14" t="s">
        <v>137</v>
      </c>
      <c r="E306" s="6" t="s">
        <v>553</v>
      </c>
      <c r="F306" s="6"/>
      <c r="G306" s="29">
        <f>SUM(G307)</f>
        <v>719.8</v>
      </c>
    </row>
    <row r="307" spans="1:7" s="22" customFormat="1" ht="31.5">
      <c r="A307" s="35" t="s">
        <v>198</v>
      </c>
      <c r="B307" s="6"/>
      <c r="C307" s="14" t="s">
        <v>141</v>
      </c>
      <c r="D307" s="14" t="s">
        <v>137</v>
      </c>
      <c r="E307" s="6" t="s">
        <v>553</v>
      </c>
      <c r="F307" s="6">
        <v>600</v>
      </c>
      <c r="G307" s="29">
        <v>719.8</v>
      </c>
    </row>
    <row r="308" spans="1:7" s="22" customFormat="1" ht="48" customHeight="1">
      <c r="A308" s="35" t="s">
        <v>578</v>
      </c>
      <c r="B308" s="6"/>
      <c r="C308" s="14" t="s">
        <v>141</v>
      </c>
      <c r="D308" s="14" t="s">
        <v>137</v>
      </c>
      <c r="E308" s="6" t="s">
        <v>577</v>
      </c>
      <c r="F308" s="6"/>
      <c r="G308" s="29">
        <f>SUM(G309,G311)</f>
        <v>0</v>
      </c>
    </row>
    <row r="309" spans="1:7" s="22" customFormat="1" ht="47.25" customHeight="1">
      <c r="A309" s="50" t="s">
        <v>697</v>
      </c>
      <c r="B309" s="6"/>
      <c r="C309" s="14" t="s">
        <v>141</v>
      </c>
      <c r="D309" s="14" t="s">
        <v>137</v>
      </c>
      <c r="E309" s="6" t="s">
        <v>699</v>
      </c>
      <c r="F309" s="6"/>
      <c r="G309" s="29">
        <f>SUM(G310)</f>
        <v>0</v>
      </c>
    </row>
    <row r="310" spans="1:7" s="22" customFormat="1" ht="31.5">
      <c r="A310" s="35" t="s">
        <v>198</v>
      </c>
      <c r="B310" s="6"/>
      <c r="C310" s="14" t="s">
        <v>141</v>
      </c>
      <c r="D310" s="14" t="s">
        <v>137</v>
      </c>
      <c r="E310" s="6" t="s">
        <v>699</v>
      </c>
      <c r="F310" s="6">
        <v>600</v>
      </c>
      <c r="G310" s="29">
        <v>0</v>
      </c>
    </row>
    <row r="311" spans="1:7" s="22" customFormat="1" ht="45.75" customHeight="1">
      <c r="A311" s="50" t="s">
        <v>698</v>
      </c>
      <c r="B311" s="6"/>
      <c r="C311" s="14" t="s">
        <v>141</v>
      </c>
      <c r="D311" s="14" t="s">
        <v>137</v>
      </c>
      <c r="E311" s="6" t="s">
        <v>700</v>
      </c>
      <c r="F311" s="6"/>
      <c r="G311" s="29">
        <f>SUM(G312)</f>
        <v>0</v>
      </c>
    </row>
    <row r="312" spans="1:7" s="22" customFormat="1" ht="31.5">
      <c r="A312" s="35" t="s">
        <v>198</v>
      </c>
      <c r="B312" s="6"/>
      <c r="C312" s="14" t="s">
        <v>141</v>
      </c>
      <c r="D312" s="14" t="s">
        <v>137</v>
      </c>
      <c r="E312" s="6" t="s">
        <v>700</v>
      </c>
      <c r="F312" s="6">
        <v>600</v>
      </c>
      <c r="G312" s="29">
        <v>0</v>
      </c>
    </row>
    <row r="313" spans="1:7" s="22" customFormat="1" ht="30.75" customHeight="1">
      <c r="A313" s="21" t="s">
        <v>116</v>
      </c>
      <c r="B313" s="6"/>
      <c r="C313" s="14" t="s">
        <v>141</v>
      </c>
      <c r="D313" s="14" t="s">
        <v>137</v>
      </c>
      <c r="E313" s="6" t="s">
        <v>359</v>
      </c>
      <c r="F313" s="6"/>
      <c r="G313" s="29">
        <f>SUM(G314,G316)</f>
        <v>105553.4</v>
      </c>
    </row>
    <row r="314" spans="1:7" s="22" customFormat="1" ht="31.5">
      <c r="A314" s="35" t="s">
        <v>633</v>
      </c>
      <c r="B314" s="6"/>
      <c r="C314" s="14" t="s">
        <v>141</v>
      </c>
      <c r="D314" s="14" t="s">
        <v>137</v>
      </c>
      <c r="E314" s="6" t="s">
        <v>632</v>
      </c>
      <c r="F314" s="6"/>
      <c r="G314" s="29">
        <f>SUM(G315:G315)</f>
        <v>93506</v>
      </c>
    </row>
    <row r="315" spans="1:7" s="22" customFormat="1" ht="31.5">
      <c r="A315" s="35" t="s">
        <v>198</v>
      </c>
      <c r="B315" s="6"/>
      <c r="C315" s="14" t="s">
        <v>141</v>
      </c>
      <c r="D315" s="14" t="s">
        <v>137</v>
      </c>
      <c r="E315" s="6" t="s">
        <v>632</v>
      </c>
      <c r="F315" s="6">
        <v>600</v>
      </c>
      <c r="G315" s="29">
        <v>93506</v>
      </c>
    </row>
    <row r="316" spans="1:7" s="22" customFormat="1" ht="31.5" customHeight="1">
      <c r="A316" s="35" t="s">
        <v>635</v>
      </c>
      <c r="B316" s="6"/>
      <c r="C316" s="14" t="s">
        <v>141</v>
      </c>
      <c r="D316" s="14" t="s">
        <v>137</v>
      </c>
      <c r="E316" s="6" t="s">
        <v>634</v>
      </c>
      <c r="F316" s="6"/>
      <c r="G316" s="29">
        <f>SUM(G317)</f>
        <v>12047.4</v>
      </c>
    </row>
    <row r="317" spans="1:7" s="22" customFormat="1" ht="31.5">
      <c r="A317" s="35" t="s">
        <v>198</v>
      </c>
      <c r="B317" s="6"/>
      <c r="C317" s="14" t="s">
        <v>141</v>
      </c>
      <c r="D317" s="14" t="s">
        <v>137</v>
      </c>
      <c r="E317" s="6" t="s">
        <v>634</v>
      </c>
      <c r="F317" s="6">
        <v>600</v>
      </c>
      <c r="G317" s="29">
        <v>12047.4</v>
      </c>
    </row>
    <row r="318" spans="1:7" s="22" customFormat="1" ht="15.75">
      <c r="A318" s="112" t="s">
        <v>263</v>
      </c>
      <c r="B318" s="115"/>
      <c r="C318" s="116" t="s">
        <v>141</v>
      </c>
      <c r="D318" s="116" t="s">
        <v>137</v>
      </c>
      <c r="E318" s="116" t="s">
        <v>262</v>
      </c>
      <c r="F318" s="117"/>
      <c r="G318" s="165">
        <f>G319</f>
        <v>0</v>
      </c>
    </row>
    <row r="319" spans="1:7" s="22" customFormat="1" ht="15.75">
      <c r="A319" s="112" t="s">
        <v>265</v>
      </c>
      <c r="B319" s="115"/>
      <c r="C319" s="116" t="s">
        <v>141</v>
      </c>
      <c r="D319" s="116" t="s">
        <v>137</v>
      </c>
      <c r="E319" s="116" t="s">
        <v>264</v>
      </c>
      <c r="F319" s="117"/>
      <c r="G319" s="165">
        <f>G320</f>
        <v>0</v>
      </c>
    </row>
    <row r="320" spans="1:7" s="22" customFormat="1" ht="15.75">
      <c r="A320" s="50" t="s">
        <v>331</v>
      </c>
      <c r="B320" s="7"/>
      <c r="C320" s="113" t="s">
        <v>141</v>
      </c>
      <c r="D320" s="113" t="s">
        <v>137</v>
      </c>
      <c r="E320" s="113" t="s">
        <v>332</v>
      </c>
      <c r="F320" s="114"/>
      <c r="G320" s="29">
        <f>SUM(G321)</f>
        <v>0</v>
      </c>
    </row>
    <row r="321" spans="1:7" s="22" customFormat="1" ht="31.5">
      <c r="A321" s="35" t="s">
        <v>198</v>
      </c>
      <c r="B321" s="6"/>
      <c r="C321" s="113" t="s">
        <v>141</v>
      </c>
      <c r="D321" s="113" t="s">
        <v>137</v>
      </c>
      <c r="E321" s="113" t="s">
        <v>332</v>
      </c>
      <c r="F321" s="6">
        <v>600</v>
      </c>
      <c r="G321" s="29">
        <v>0</v>
      </c>
    </row>
    <row r="322" spans="1:7" s="22" customFormat="1" ht="15.75">
      <c r="A322" s="24" t="s">
        <v>618</v>
      </c>
      <c r="B322" s="104"/>
      <c r="C322" s="105" t="s">
        <v>141</v>
      </c>
      <c r="D322" s="105" t="s">
        <v>138</v>
      </c>
      <c r="E322" s="104"/>
      <c r="F322" s="104"/>
      <c r="G322" s="5">
        <f>SUM(G323,G342)</f>
        <v>83335.399999999994</v>
      </c>
    </row>
    <row r="323" spans="1:7" s="22" customFormat="1" ht="47.25">
      <c r="A323" s="21" t="s">
        <v>353</v>
      </c>
      <c r="B323" s="6"/>
      <c r="C323" s="14" t="s">
        <v>141</v>
      </c>
      <c r="D323" s="14" t="s">
        <v>138</v>
      </c>
      <c r="E323" s="6" t="s">
        <v>352</v>
      </c>
      <c r="F323" s="6"/>
      <c r="G323" s="29">
        <f>SUM(G324,G339)</f>
        <v>83207.399999999994</v>
      </c>
    </row>
    <row r="324" spans="1:7" s="22" customFormat="1" ht="47.25">
      <c r="A324" s="21" t="s">
        <v>115</v>
      </c>
      <c r="B324" s="6"/>
      <c r="C324" s="14" t="s">
        <v>141</v>
      </c>
      <c r="D324" s="14" t="s">
        <v>138</v>
      </c>
      <c r="E324" s="6" t="s">
        <v>354</v>
      </c>
      <c r="F324" s="6"/>
      <c r="G324" s="29">
        <f>SUM(G325,G328,G331,G334)</f>
        <v>73589.5</v>
      </c>
    </row>
    <row r="325" spans="1:7" s="22" customFormat="1" ht="132" customHeight="1">
      <c r="A325" s="50" t="s">
        <v>356</v>
      </c>
      <c r="B325" s="7"/>
      <c r="C325" s="14" t="s">
        <v>141</v>
      </c>
      <c r="D325" s="14" t="s">
        <v>138</v>
      </c>
      <c r="E325" s="6" t="s">
        <v>355</v>
      </c>
      <c r="F325" s="7"/>
      <c r="G325" s="29">
        <f>SUM(G326)</f>
        <v>65840.5</v>
      </c>
    </row>
    <row r="326" spans="1:7" s="22" customFormat="1" ht="31.5" customHeight="1">
      <c r="A326" s="21" t="s">
        <v>637</v>
      </c>
      <c r="B326" s="6"/>
      <c r="C326" s="14" t="s">
        <v>141</v>
      </c>
      <c r="D326" s="14" t="s">
        <v>138</v>
      </c>
      <c r="E326" s="6" t="s">
        <v>636</v>
      </c>
      <c r="F326" s="6"/>
      <c r="G326" s="29">
        <f>SUM(G327)</f>
        <v>65840.5</v>
      </c>
    </row>
    <row r="327" spans="1:7" s="22" customFormat="1" ht="31.5">
      <c r="A327" s="35" t="s">
        <v>198</v>
      </c>
      <c r="B327" s="6"/>
      <c r="C327" s="14" t="s">
        <v>141</v>
      </c>
      <c r="D327" s="14" t="s">
        <v>138</v>
      </c>
      <c r="E327" s="6" t="s">
        <v>636</v>
      </c>
      <c r="F327" s="6">
        <v>600</v>
      </c>
      <c r="G327" s="29">
        <v>65840.5</v>
      </c>
    </row>
    <row r="328" spans="1:7" s="22" customFormat="1" ht="47.25">
      <c r="A328" s="50" t="s">
        <v>413</v>
      </c>
      <c r="B328" s="7"/>
      <c r="C328" s="14" t="s">
        <v>141</v>
      </c>
      <c r="D328" s="14" t="s">
        <v>138</v>
      </c>
      <c r="E328" s="6" t="s">
        <v>358</v>
      </c>
      <c r="F328" s="7"/>
      <c r="G328" s="29">
        <f>SUM(G329)</f>
        <v>2450</v>
      </c>
    </row>
    <row r="329" spans="1:7" s="22" customFormat="1" ht="18.75">
      <c r="A329" s="21" t="s">
        <v>621</v>
      </c>
      <c r="B329" s="6"/>
      <c r="C329" s="14" t="s">
        <v>141</v>
      </c>
      <c r="D329" s="14" t="s">
        <v>138</v>
      </c>
      <c r="E329" s="6" t="s">
        <v>357</v>
      </c>
      <c r="F329" s="46"/>
      <c r="G329" s="29">
        <f>SUM(G330)</f>
        <v>2450</v>
      </c>
    </row>
    <row r="330" spans="1:7" s="22" customFormat="1" ht="31.5">
      <c r="A330" s="35" t="s">
        <v>198</v>
      </c>
      <c r="B330" s="6"/>
      <c r="C330" s="14" t="s">
        <v>141</v>
      </c>
      <c r="D330" s="14" t="s">
        <v>138</v>
      </c>
      <c r="E330" s="6" t="s">
        <v>357</v>
      </c>
      <c r="F330" s="6">
        <v>600</v>
      </c>
      <c r="G330" s="29">
        <v>2450</v>
      </c>
    </row>
    <row r="331" spans="1:7" s="22" customFormat="1" ht="31.5">
      <c r="A331" s="35" t="s">
        <v>552</v>
      </c>
      <c r="B331" s="6"/>
      <c r="C331" s="14" t="s">
        <v>141</v>
      </c>
      <c r="D331" s="14" t="s">
        <v>138</v>
      </c>
      <c r="E331" s="6" t="s">
        <v>550</v>
      </c>
      <c r="F331" s="6"/>
      <c r="G331" s="29">
        <f>SUM(G332)</f>
        <v>248.5</v>
      </c>
    </row>
    <row r="332" spans="1:7" s="22" customFormat="1" ht="15.75">
      <c r="A332" s="35" t="s">
        <v>623</v>
      </c>
      <c r="B332" s="6"/>
      <c r="C332" s="14" t="s">
        <v>141</v>
      </c>
      <c r="D332" s="14" t="s">
        <v>138</v>
      </c>
      <c r="E332" s="6" t="s">
        <v>553</v>
      </c>
      <c r="F332" s="6"/>
      <c r="G332" s="29">
        <f>SUM(G333)</f>
        <v>248.5</v>
      </c>
    </row>
    <row r="333" spans="1:7" s="22" customFormat="1" ht="31.5">
      <c r="A333" s="35" t="s">
        <v>198</v>
      </c>
      <c r="B333" s="6"/>
      <c r="C333" s="14" t="s">
        <v>141</v>
      </c>
      <c r="D333" s="14" t="s">
        <v>138</v>
      </c>
      <c r="E333" s="6" t="s">
        <v>553</v>
      </c>
      <c r="F333" s="6">
        <v>600</v>
      </c>
      <c r="G333" s="29">
        <v>248.5</v>
      </c>
    </row>
    <row r="334" spans="1:7" s="22" customFormat="1" ht="31.5">
      <c r="A334" s="80" t="s">
        <v>944</v>
      </c>
      <c r="B334" s="6"/>
      <c r="C334" s="14" t="s">
        <v>141</v>
      </c>
      <c r="D334" s="14" t="s">
        <v>138</v>
      </c>
      <c r="E334" s="6" t="s">
        <v>942</v>
      </c>
      <c r="F334" s="6"/>
      <c r="G334" s="29">
        <f>SUM(G335,G337)</f>
        <v>5050.5</v>
      </c>
    </row>
    <row r="335" spans="1:7" s="22" customFormat="1" ht="31.5">
      <c r="A335" s="290" t="s">
        <v>947</v>
      </c>
      <c r="B335" s="6"/>
      <c r="C335" s="14" t="s">
        <v>141</v>
      </c>
      <c r="D335" s="14" t="s">
        <v>138</v>
      </c>
      <c r="E335" s="6" t="s">
        <v>948</v>
      </c>
      <c r="F335" s="6"/>
      <c r="G335" s="29">
        <f>SUM(G336)</f>
        <v>5000</v>
      </c>
    </row>
    <row r="336" spans="1:7" s="22" customFormat="1" ht="31.5">
      <c r="A336" s="35" t="s">
        <v>198</v>
      </c>
      <c r="B336" s="6"/>
      <c r="C336" s="14" t="s">
        <v>141</v>
      </c>
      <c r="D336" s="14" t="s">
        <v>138</v>
      </c>
      <c r="E336" s="6" t="s">
        <v>948</v>
      </c>
      <c r="F336" s="6">
        <v>600</v>
      </c>
      <c r="G336" s="29">
        <v>5000</v>
      </c>
    </row>
    <row r="337" spans="1:7" s="22" customFormat="1" ht="31.5">
      <c r="A337" s="35" t="s">
        <v>945</v>
      </c>
      <c r="B337" s="6"/>
      <c r="C337" s="14" t="s">
        <v>141</v>
      </c>
      <c r="D337" s="14" t="s">
        <v>138</v>
      </c>
      <c r="E337" s="6" t="s">
        <v>943</v>
      </c>
      <c r="F337" s="6"/>
      <c r="G337" s="29">
        <f>SUM(G338)</f>
        <v>50.5</v>
      </c>
    </row>
    <row r="338" spans="1:7" s="22" customFormat="1" ht="31.5">
      <c r="A338" s="35" t="s">
        <v>198</v>
      </c>
      <c r="B338" s="6"/>
      <c r="C338" s="14" t="s">
        <v>141</v>
      </c>
      <c r="D338" s="14" t="s">
        <v>138</v>
      </c>
      <c r="E338" s="6" t="s">
        <v>943</v>
      </c>
      <c r="F338" s="6">
        <v>600</v>
      </c>
      <c r="G338" s="29">
        <v>50.5</v>
      </c>
    </row>
    <row r="339" spans="1:7" s="22" customFormat="1" ht="31.5" customHeight="1">
      <c r="A339" s="21" t="s">
        <v>116</v>
      </c>
      <c r="B339" s="6"/>
      <c r="C339" s="14" t="s">
        <v>141</v>
      </c>
      <c r="D339" s="14" t="s">
        <v>138</v>
      </c>
      <c r="E339" s="6" t="s">
        <v>359</v>
      </c>
      <c r="F339" s="6"/>
      <c r="G339" s="29">
        <f>SUM(G340)</f>
        <v>9617.9</v>
      </c>
    </row>
    <row r="340" spans="1:7" s="22" customFormat="1" ht="31.5">
      <c r="A340" s="35" t="s">
        <v>639</v>
      </c>
      <c r="B340" s="6"/>
      <c r="C340" s="14" t="s">
        <v>141</v>
      </c>
      <c r="D340" s="14" t="s">
        <v>138</v>
      </c>
      <c r="E340" s="6" t="s">
        <v>638</v>
      </c>
      <c r="F340" s="6"/>
      <c r="G340" s="29">
        <f>SUM(G341)</f>
        <v>9617.9</v>
      </c>
    </row>
    <row r="341" spans="1:7" s="22" customFormat="1" ht="31.5">
      <c r="A341" s="35" t="s">
        <v>198</v>
      </c>
      <c r="B341" s="6"/>
      <c r="C341" s="14" t="s">
        <v>141</v>
      </c>
      <c r="D341" s="14" t="s">
        <v>138</v>
      </c>
      <c r="E341" s="6" t="s">
        <v>638</v>
      </c>
      <c r="F341" s="6">
        <v>600</v>
      </c>
      <c r="G341" s="29">
        <v>9617.9</v>
      </c>
    </row>
    <row r="342" spans="1:7" s="22" customFormat="1" ht="15.75">
      <c r="A342" s="50" t="s">
        <v>263</v>
      </c>
      <c r="B342" s="7"/>
      <c r="C342" s="113" t="s">
        <v>141</v>
      </c>
      <c r="D342" s="113" t="s">
        <v>138</v>
      </c>
      <c r="E342" s="113" t="s">
        <v>262</v>
      </c>
      <c r="F342" s="114"/>
      <c r="G342" s="29">
        <f>G343</f>
        <v>128</v>
      </c>
    </row>
    <row r="343" spans="1:7" s="22" customFormat="1" ht="15.75">
      <c r="A343" s="50" t="s">
        <v>265</v>
      </c>
      <c r="B343" s="7"/>
      <c r="C343" s="113" t="s">
        <v>141</v>
      </c>
      <c r="D343" s="113" t="s">
        <v>138</v>
      </c>
      <c r="E343" s="113" t="s">
        <v>264</v>
      </c>
      <c r="F343" s="114"/>
      <c r="G343" s="29">
        <f>G344</f>
        <v>128</v>
      </c>
    </row>
    <row r="344" spans="1:7" s="22" customFormat="1" ht="15.75">
      <c r="A344" s="50" t="s">
        <v>331</v>
      </c>
      <c r="B344" s="7"/>
      <c r="C344" s="113" t="s">
        <v>141</v>
      </c>
      <c r="D344" s="113" t="s">
        <v>138</v>
      </c>
      <c r="E344" s="113" t="s">
        <v>332</v>
      </c>
      <c r="F344" s="114"/>
      <c r="G344" s="29">
        <f>SUM(G345)</f>
        <v>128</v>
      </c>
    </row>
    <row r="345" spans="1:7" s="22" customFormat="1" ht="31.5">
      <c r="A345" s="35" t="s">
        <v>198</v>
      </c>
      <c r="B345" s="7"/>
      <c r="C345" s="113" t="s">
        <v>141</v>
      </c>
      <c r="D345" s="113" t="s">
        <v>138</v>
      </c>
      <c r="E345" s="113" t="s">
        <v>332</v>
      </c>
      <c r="F345" s="6">
        <v>600</v>
      </c>
      <c r="G345" s="29">
        <v>128</v>
      </c>
    </row>
    <row r="346" spans="1:7" s="22" customFormat="1" ht="15.75">
      <c r="A346" s="24" t="s">
        <v>663</v>
      </c>
      <c r="B346" s="104"/>
      <c r="C346" s="105" t="s">
        <v>141</v>
      </c>
      <c r="D346" s="105" t="s">
        <v>141</v>
      </c>
      <c r="E346" s="104"/>
      <c r="F346" s="104"/>
      <c r="G346" s="5">
        <f>SUM(G347)</f>
        <v>10208.200000000001</v>
      </c>
    </row>
    <row r="347" spans="1:7" s="22" customFormat="1" ht="47.25">
      <c r="A347" s="21" t="s">
        <v>353</v>
      </c>
      <c r="B347" s="6"/>
      <c r="C347" s="14" t="s">
        <v>141</v>
      </c>
      <c r="D347" s="14" t="s">
        <v>141</v>
      </c>
      <c r="E347" s="6" t="s">
        <v>352</v>
      </c>
      <c r="F347" s="6"/>
      <c r="G347" s="29">
        <f>SUM(G348)</f>
        <v>10208.200000000001</v>
      </c>
    </row>
    <row r="348" spans="1:7" s="22" customFormat="1" ht="47.25">
      <c r="A348" s="21" t="s">
        <v>115</v>
      </c>
      <c r="B348" s="6"/>
      <c r="C348" s="14" t="s">
        <v>141</v>
      </c>
      <c r="D348" s="14" t="s">
        <v>141</v>
      </c>
      <c r="E348" s="6" t="s">
        <v>354</v>
      </c>
      <c r="F348" s="6"/>
      <c r="G348" s="29">
        <f>SUM(G349,G355)</f>
        <v>10208.200000000001</v>
      </c>
    </row>
    <row r="349" spans="1:7" s="22" customFormat="1" ht="31.5">
      <c r="A349" s="50" t="s">
        <v>361</v>
      </c>
      <c r="B349" s="7"/>
      <c r="C349" s="14" t="s">
        <v>141</v>
      </c>
      <c r="D349" s="14" t="s">
        <v>141</v>
      </c>
      <c r="E349" s="6" t="s">
        <v>360</v>
      </c>
      <c r="F349" s="7"/>
      <c r="G349" s="29">
        <f>SUM(G350)</f>
        <v>6425.2</v>
      </c>
    </row>
    <row r="350" spans="1:7" s="22" customFormat="1" ht="31.5">
      <c r="A350" s="21" t="s">
        <v>362</v>
      </c>
      <c r="B350" s="6"/>
      <c r="C350" s="14" t="s">
        <v>141</v>
      </c>
      <c r="D350" s="14" t="s">
        <v>141</v>
      </c>
      <c r="E350" s="6" t="s">
        <v>363</v>
      </c>
      <c r="F350" s="6"/>
      <c r="G350" s="29">
        <f>SUM(G351:G354)</f>
        <v>6425.2</v>
      </c>
    </row>
    <row r="351" spans="1:7" s="22" customFormat="1" ht="63">
      <c r="A351" s="35" t="s">
        <v>200</v>
      </c>
      <c r="B351" s="6"/>
      <c r="C351" s="14" t="s">
        <v>141</v>
      </c>
      <c r="D351" s="14" t="s">
        <v>141</v>
      </c>
      <c r="E351" s="6" t="s">
        <v>363</v>
      </c>
      <c r="F351" s="6">
        <v>100</v>
      </c>
      <c r="G351" s="29">
        <v>0</v>
      </c>
    </row>
    <row r="352" spans="1:7" s="22" customFormat="1" ht="31.5">
      <c r="A352" s="48" t="s">
        <v>519</v>
      </c>
      <c r="B352" s="6"/>
      <c r="C352" s="14" t="s">
        <v>141</v>
      </c>
      <c r="D352" s="14" t="s">
        <v>141</v>
      </c>
      <c r="E352" s="6" t="s">
        <v>363</v>
      </c>
      <c r="F352" s="6">
        <v>200</v>
      </c>
      <c r="G352" s="29">
        <v>335</v>
      </c>
    </row>
    <row r="353" spans="1:7" s="22" customFormat="1" ht="15.75">
      <c r="A353" s="35" t="s">
        <v>199</v>
      </c>
      <c r="B353" s="6"/>
      <c r="C353" s="14" t="s">
        <v>141</v>
      </c>
      <c r="D353" s="14" t="s">
        <v>141</v>
      </c>
      <c r="E353" s="6" t="s">
        <v>363</v>
      </c>
      <c r="F353" s="6">
        <v>300</v>
      </c>
      <c r="G353" s="29">
        <v>0</v>
      </c>
    </row>
    <row r="354" spans="1:7" s="22" customFormat="1" ht="31.5">
      <c r="A354" s="35" t="s">
        <v>198</v>
      </c>
      <c r="B354" s="6"/>
      <c r="C354" s="14" t="s">
        <v>141</v>
      </c>
      <c r="D354" s="14" t="s">
        <v>141</v>
      </c>
      <c r="E354" s="6" t="s">
        <v>363</v>
      </c>
      <c r="F354" s="6">
        <v>600</v>
      </c>
      <c r="G354" s="29">
        <v>6090.2</v>
      </c>
    </row>
    <row r="355" spans="1:7" s="22" customFormat="1" ht="47.25">
      <c r="A355" s="50" t="s">
        <v>365</v>
      </c>
      <c r="B355" s="7"/>
      <c r="C355" s="14" t="s">
        <v>141</v>
      </c>
      <c r="D355" s="14" t="s">
        <v>141</v>
      </c>
      <c r="E355" s="6" t="s">
        <v>364</v>
      </c>
      <c r="F355" s="6"/>
      <c r="G355" s="29">
        <f>SUM(G356,G358)</f>
        <v>3783</v>
      </c>
    </row>
    <row r="356" spans="1:7" s="22" customFormat="1" ht="31.5">
      <c r="A356" s="21" t="s">
        <v>641</v>
      </c>
      <c r="B356" s="6"/>
      <c r="C356" s="14" t="s">
        <v>141</v>
      </c>
      <c r="D356" s="14" t="s">
        <v>141</v>
      </c>
      <c r="E356" s="6" t="s">
        <v>640</v>
      </c>
      <c r="F356" s="6"/>
      <c r="G356" s="29">
        <f>SUM(G357)</f>
        <v>3753.8</v>
      </c>
    </row>
    <row r="357" spans="1:7" s="22" customFormat="1" ht="31.5">
      <c r="A357" s="35" t="s">
        <v>198</v>
      </c>
      <c r="B357" s="6"/>
      <c r="C357" s="14" t="s">
        <v>141</v>
      </c>
      <c r="D357" s="14" t="s">
        <v>141</v>
      </c>
      <c r="E357" s="6" t="s">
        <v>640</v>
      </c>
      <c r="F357" s="6">
        <v>600</v>
      </c>
      <c r="G357" s="29">
        <v>3753.8</v>
      </c>
    </row>
    <row r="358" spans="1:7" s="22" customFormat="1" ht="47.25">
      <c r="A358" s="21" t="s">
        <v>712</v>
      </c>
      <c r="B358" s="6"/>
      <c r="C358" s="14" t="s">
        <v>141</v>
      </c>
      <c r="D358" s="14" t="s">
        <v>141</v>
      </c>
      <c r="E358" s="6" t="s">
        <v>642</v>
      </c>
      <c r="F358" s="6"/>
      <c r="G358" s="29">
        <f>SUM(G359)</f>
        <v>29.2</v>
      </c>
    </row>
    <row r="359" spans="1:7" s="22" customFormat="1" ht="31.5">
      <c r="A359" s="35" t="s">
        <v>198</v>
      </c>
      <c r="B359" s="6"/>
      <c r="C359" s="14" t="s">
        <v>141</v>
      </c>
      <c r="D359" s="14" t="s">
        <v>141</v>
      </c>
      <c r="E359" s="6" t="s">
        <v>642</v>
      </c>
      <c r="F359" s="6">
        <v>600</v>
      </c>
      <c r="G359" s="29">
        <v>29.2</v>
      </c>
    </row>
    <row r="360" spans="1:7" s="22" customFormat="1" ht="15.75">
      <c r="A360" s="24" t="s">
        <v>118</v>
      </c>
      <c r="B360" s="104"/>
      <c r="C360" s="105" t="s">
        <v>141</v>
      </c>
      <c r="D360" s="105" t="s">
        <v>145</v>
      </c>
      <c r="E360" s="104"/>
      <c r="F360" s="104"/>
      <c r="G360" s="5">
        <f>SUM(G361)</f>
        <v>5714.2</v>
      </c>
    </row>
    <row r="361" spans="1:7" s="22" customFormat="1" ht="47.25">
      <c r="A361" s="21" t="s">
        <v>353</v>
      </c>
      <c r="B361" s="6"/>
      <c r="C361" s="14" t="s">
        <v>141</v>
      </c>
      <c r="D361" s="14" t="s">
        <v>145</v>
      </c>
      <c r="E361" s="6" t="s">
        <v>352</v>
      </c>
      <c r="F361" s="6"/>
      <c r="G361" s="29">
        <f>SUM(G362)</f>
        <v>5714.2</v>
      </c>
    </row>
    <row r="362" spans="1:7" s="22" customFormat="1" ht="47.25">
      <c r="A362" s="21" t="s">
        <v>115</v>
      </c>
      <c r="B362" s="6"/>
      <c r="C362" s="14" t="s">
        <v>141</v>
      </c>
      <c r="D362" s="14" t="s">
        <v>145</v>
      </c>
      <c r="E362" s="6" t="s">
        <v>354</v>
      </c>
      <c r="F362" s="6"/>
      <c r="G362" s="29">
        <f>SUM(G363,G366,G369,G372,G375)</f>
        <v>5714.2</v>
      </c>
    </row>
    <row r="363" spans="1:7" s="22" customFormat="1" ht="31.5">
      <c r="A363" s="50" t="s">
        <v>672</v>
      </c>
      <c r="B363" s="7"/>
      <c r="C363" s="14" t="s">
        <v>141</v>
      </c>
      <c r="D363" s="14" t="s">
        <v>145</v>
      </c>
      <c r="E363" s="6" t="s">
        <v>366</v>
      </c>
      <c r="F363" s="7"/>
      <c r="G363" s="29">
        <f>SUM(G364)</f>
        <v>50</v>
      </c>
    </row>
    <row r="364" spans="1:7" s="22" customFormat="1" ht="31.5">
      <c r="A364" s="21" t="s">
        <v>972</v>
      </c>
      <c r="B364" s="6"/>
      <c r="C364" s="14" t="s">
        <v>141</v>
      </c>
      <c r="D364" s="14" t="s">
        <v>145</v>
      </c>
      <c r="E364" s="6" t="s">
        <v>367</v>
      </c>
      <c r="F364" s="6"/>
      <c r="G364" s="29">
        <f>SUM(G365)</f>
        <v>50</v>
      </c>
    </row>
    <row r="365" spans="1:7" s="22" customFormat="1" ht="31.5">
      <c r="A365" s="35" t="s">
        <v>198</v>
      </c>
      <c r="B365" s="6"/>
      <c r="C365" s="14" t="s">
        <v>141</v>
      </c>
      <c r="D365" s="14" t="s">
        <v>145</v>
      </c>
      <c r="E365" s="6" t="s">
        <v>367</v>
      </c>
      <c r="F365" s="6">
        <v>600</v>
      </c>
      <c r="G365" s="29">
        <v>50</v>
      </c>
    </row>
    <row r="366" spans="1:7" s="22" customFormat="1" ht="31.5">
      <c r="A366" s="50" t="s">
        <v>371</v>
      </c>
      <c r="B366" s="7"/>
      <c r="C366" s="14" t="s">
        <v>141</v>
      </c>
      <c r="D366" s="14" t="s">
        <v>145</v>
      </c>
      <c r="E366" s="6" t="s">
        <v>368</v>
      </c>
      <c r="F366" s="7"/>
      <c r="G366" s="29">
        <f>SUM(G367)</f>
        <v>110</v>
      </c>
    </row>
    <row r="367" spans="1:7" s="22" customFormat="1" ht="15.75">
      <c r="A367" s="21" t="s">
        <v>119</v>
      </c>
      <c r="B367" s="6"/>
      <c r="C367" s="14" t="s">
        <v>141</v>
      </c>
      <c r="D367" s="14" t="s">
        <v>145</v>
      </c>
      <c r="E367" s="6" t="s">
        <v>370</v>
      </c>
      <c r="F367" s="6"/>
      <c r="G367" s="29">
        <f>SUM(G368)</f>
        <v>110</v>
      </c>
    </row>
    <row r="368" spans="1:7" s="22" customFormat="1" ht="31.5">
      <c r="A368" s="35" t="s">
        <v>198</v>
      </c>
      <c r="B368" s="6"/>
      <c r="C368" s="14" t="s">
        <v>141</v>
      </c>
      <c r="D368" s="14" t="s">
        <v>145</v>
      </c>
      <c r="E368" s="6" t="s">
        <v>370</v>
      </c>
      <c r="F368" s="6">
        <v>600</v>
      </c>
      <c r="G368" s="29">
        <v>110</v>
      </c>
    </row>
    <row r="369" spans="1:14" s="22" customFormat="1" ht="31.5">
      <c r="A369" s="50" t="s">
        <v>713</v>
      </c>
      <c r="B369" s="7"/>
      <c r="C369" s="14" t="s">
        <v>141</v>
      </c>
      <c r="D369" s="14" t="s">
        <v>145</v>
      </c>
      <c r="E369" s="6" t="s">
        <v>372</v>
      </c>
      <c r="F369" s="7"/>
      <c r="G369" s="29">
        <f>SUM(G370)</f>
        <v>240</v>
      </c>
    </row>
    <row r="370" spans="1:14" s="22" customFormat="1" ht="31.5">
      <c r="A370" s="21" t="s">
        <v>714</v>
      </c>
      <c r="B370" s="6"/>
      <c r="C370" s="14" t="s">
        <v>141</v>
      </c>
      <c r="D370" s="14" t="s">
        <v>145</v>
      </c>
      <c r="E370" s="6" t="s">
        <v>374</v>
      </c>
      <c r="F370" s="6"/>
      <c r="G370" s="29">
        <f>SUM(G371)</f>
        <v>240</v>
      </c>
    </row>
    <row r="371" spans="1:14" s="22" customFormat="1" ht="31.5">
      <c r="A371" s="35" t="s">
        <v>198</v>
      </c>
      <c r="B371" s="6"/>
      <c r="C371" s="14" t="s">
        <v>141</v>
      </c>
      <c r="D371" s="14" t="s">
        <v>145</v>
      </c>
      <c r="E371" s="6" t="s">
        <v>374</v>
      </c>
      <c r="F371" s="6">
        <v>600</v>
      </c>
      <c r="G371" s="29">
        <v>240</v>
      </c>
    </row>
    <row r="372" spans="1:14" s="22" customFormat="1" ht="78.75" customHeight="1">
      <c r="A372" s="21" t="s">
        <v>381</v>
      </c>
      <c r="B372" s="6"/>
      <c r="C372" s="14" t="s">
        <v>141</v>
      </c>
      <c r="D372" s="14" t="s">
        <v>145</v>
      </c>
      <c r="E372" s="6" t="s">
        <v>380</v>
      </c>
      <c r="F372" s="6"/>
      <c r="G372" s="29">
        <f>SUM(G373)</f>
        <v>5314.2</v>
      </c>
    </row>
    <row r="373" spans="1:14" s="22" customFormat="1" ht="111" customHeight="1">
      <c r="A373" s="21" t="s">
        <v>643</v>
      </c>
      <c r="B373" s="6"/>
      <c r="C373" s="14" t="s">
        <v>141</v>
      </c>
      <c r="D373" s="14" t="s">
        <v>145</v>
      </c>
      <c r="E373" s="6" t="s">
        <v>382</v>
      </c>
      <c r="F373" s="6"/>
      <c r="G373" s="29">
        <f>SUM(G374)</f>
        <v>5314.2</v>
      </c>
    </row>
    <row r="374" spans="1:14" s="22" customFormat="1" ht="31.5">
      <c r="A374" s="35" t="s">
        <v>198</v>
      </c>
      <c r="B374" s="6"/>
      <c r="C374" s="14" t="s">
        <v>141</v>
      </c>
      <c r="D374" s="14" t="s">
        <v>145</v>
      </c>
      <c r="E374" s="6" t="s">
        <v>382</v>
      </c>
      <c r="F374" s="6">
        <v>600</v>
      </c>
      <c r="G374" s="29">
        <v>5314.2</v>
      </c>
    </row>
    <row r="375" spans="1:14" s="22" customFormat="1" ht="47.25" customHeight="1">
      <c r="A375" s="92" t="s">
        <v>701</v>
      </c>
      <c r="B375" s="6"/>
      <c r="C375" s="14" t="s">
        <v>141</v>
      </c>
      <c r="D375" s="14" t="s">
        <v>145</v>
      </c>
      <c r="E375" s="6" t="s">
        <v>702</v>
      </c>
      <c r="F375" s="6"/>
      <c r="G375" s="29">
        <f>SUM(G376,G378)</f>
        <v>0</v>
      </c>
    </row>
    <row r="376" spans="1:14" s="22" customFormat="1" ht="47.25">
      <c r="A376" s="92" t="s">
        <v>748</v>
      </c>
      <c r="B376" s="6"/>
      <c r="C376" s="14" t="s">
        <v>141</v>
      </c>
      <c r="D376" s="14" t="s">
        <v>145</v>
      </c>
      <c r="E376" s="6" t="s">
        <v>703</v>
      </c>
      <c r="F376" s="6"/>
      <c r="G376" s="29">
        <f>SUM(G377:G377)</f>
        <v>0</v>
      </c>
    </row>
    <row r="377" spans="1:14" s="22" customFormat="1" ht="31.5">
      <c r="A377" s="35" t="s">
        <v>198</v>
      </c>
      <c r="B377" s="6"/>
      <c r="C377" s="14" t="s">
        <v>141</v>
      </c>
      <c r="D377" s="14" t="s">
        <v>145</v>
      </c>
      <c r="E377" s="6" t="s">
        <v>703</v>
      </c>
      <c r="F377" s="6">
        <v>600</v>
      </c>
      <c r="G377" s="29">
        <v>0</v>
      </c>
    </row>
    <row r="378" spans="1:14" s="22" customFormat="1" ht="50.25" customHeight="1">
      <c r="A378" s="92" t="s">
        <v>749</v>
      </c>
      <c r="B378" s="6"/>
      <c r="C378" s="14" t="s">
        <v>141</v>
      </c>
      <c r="D378" s="14" t="s">
        <v>145</v>
      </c>
      <c r="E378" s="6" t="s">
        <v>704</v>
      </c>
      <c r="F378" s="6"/>
      <c r="G378" s="29">
        <f>SUM(G379:G379)</f>
        <v>0</v>
      </c>
    </row>
    <row r="379" spans="1:14" s="56" customFormat="1" ht="31.5">
      <c r="A379" s="35" t="s">
        <v>198</v>
      </c>
      <c r="B379" s="6"/>
      <c r="C379" s="14" t="s">
        <v>141</v>
      </c>
      <c r="D379" s="14" t="s">
        <v>145</v>
      </c>
      <c r="E379" s="6" t="s">
        <v>704</v>
      </c>
      <c r="F379" s="6">
        <v>600</v>
      </c>
      <c r="G379" s="29">
        <v>0</v>
      </c>
    </row>
    <row r="380" spans="1:14" s="22" customFormat="1" ht="15.75">
      <c r="A380" s="24" t="s">
        <v>542</v>
      </c>
      <c r="B380" s="104"/>
      <c r="C380" s="105" t="s">
        <v>142</v>
      </c>
      <c r="D380" s="105" t="s">
        <v>143</v>
      </c>
      <c r="E380" s="104"/>
      <c r="F380" s="104"/>
      <c r="G380" s="5">
        <f>SUM(G381)</f>
        <v>107700.4</v>
      </c>
    </row>
    <row r="381" spans="1:14" s="22" customFormat="1" ht="15.75">
      <c r="A381" s="24" t="s">
        <v>120</v>
      </c>
      <c r="B381" s="104"/>
      <c r="C381" s="105" t="s">
        <v>142</v>
      </c>
      <c r="D381" s="105" t="s">
        <v>136</v>
      </c>
      <c r="E381" s="104"/>
      <c r="F381" s="104"/>
      <c r="G381" s="5">
        <f>SUM(G382,G413)</f>
        <v>107700.4</v>
      </c>
    </row>
    <row r="382" spans="1:14" s="22" customFormat="1" ht="47.25">
      <c r="A382" s="21" t="s">
        <v>353</v>
      </c>
      <c r="B382" s="6"/>
      <c r="C382" s="14" t="s">
        <v>142</v>
      </c>
      <c r="D382" s="14" t="s">
        <v>136</v>
      </c>
      <c r="E382" s="6" t="s">
        <v>352</v>
      </c>
      <c r="F382" s="6"/>
      <c r="G382" s="29">
        <f>SUM(G383,G403)</f>
        <v>107609.9</v>
      </c>
    </row>
    <row r="383" spans="1:14" s="22" customFormat="1" ht="47.25">
      <c r="A383" s="21" t="s">
        <v>115</v>
      </c>
      <c r="B383" s="6"/>
      <c r="C383" s="14" t="s">
        <v>142</v>
      </c>
      <c r="D383" s="14" t="s">
        <v>136</v>
      </c>
      <c r="E383" s="6" t="s">
        <v>354</v>
      </c>
      <c r="F383" s="6"/>
      <c r="G383" s="29">
        <f>SUM(G384,G387,G390,G393,G398)</f>
        <v>4582.5</v>
      </c>
      <c r="H383" s="58"/>
      <c r="I383" s="58"/>
      <c r="J383" s="279"/>
      <c r="K383" s="280"/>
      <c r="L383" s="281"/>
      <c r="M383" s="281"/>
      <c r="N383" s="282"/>
    </row>
    <row r="384" spans="1:14" s="22" customFormat="1" ht="31.5">
      <c r="A384" s="50" t="s">
        <v>369</v>
      </c>
      <c r="B384" s="7"/>
      <c r="C384" s="14" t="s">
        <v>142</v>
      </c>
      <c r="D384" s="14" t="s">
        <v>136</v>
      </c>
      <c r="E384" s="6" t="s">
        <v>375</v>
      </c>
      <c r="F384" s="7"/>
      <c r="G384" s="29">
        <f>SUM(G385)</f>
        <v>857.5</v>
      </c>
      <c r="H384" s="59"/>
      <c r="I384" s="59"/>
      <c r="J384" s="59"/>
      <c r="K384" s="59"/>
      <c r="L384" s="59"/>
      <c r="M384" s="59"/>
      <c r="N384" s="59"/>
    </row>
    <row r="385" spans="1:14" s="22" customFormat="1" ht="15.75">
      <c r="A385" s="21" t="s">
        <v>121</v>
      </c>
      <c r="B385" s="6"/>
      <c r="C385" s="14" t="s">
        <v>142</v>
      </c>
      <c r="D385" s="14" t="s">
        <v>136</v>
      </c>
      <c r="E385" s="6" t="s">
        <v>376</v>
      </c>
      <c r="F385" s="6"/>
      <c r="G385" s="29">
        <f>SUM(G386:G386)</f>
        <v>857.5</v>
      </c>
      <c r="H385" s="59"/>
      <c r="I385" s="59"/>
      <c r="J385" s="59"/>
      <c r="K385" s="59"/>
      <c r="L385" s="59"/>
      <c r="M385" s="59"/>
      <c r="N385" s="59"/>
    </row>
    <row r="386" spans="1:14" s="22" customFormat="1" ht="31.5">
      <c r="A386" s="35" t="s">
        <v>198</v>
      </c>
      <c r="B386" s="6"/>
      <c r="C386" s="14" t="s">
        <v>142</v>
      </c>
      <c r="D386" s="14" t="s">
        <v>136</v>
      </c>
      <c r="E386" s="6" t="s">
        <v>376</v>
      </c>
      <c r="F386" s="6">
        <v>600</v>
      </c>
      <c r="G386" s="29">
        <v>857.5</v>
      </c>
    </row>
    <row r="387" spans="1:14" s="22" customFormat="1" ht="31.5">
      <c r="A387" s="50" t="s">
        <v>378</v>
      </c>
      <c r="B387" s="7"/>
      <c r="C387" s="14" t="s">
        <v>142</v>
      </c>
      <c r="D387" s="14" t="s">
        <v>136</v>
      </c>
      <c r="E387" s="6" t="s">
        <v>377</v>
      </c>
      <c r="F387" s="7"/>
      <c r="G387" s="29">
        <f>SUM(G388)</f>
        <v>98.2</v>
      </c>
    </row>
    <row r="388" spans="1:14" s="22" customFormat="1" ht="15.75">
      <c r="A388" s="21" t="s">
        <v>122</v>
      </c>
      <c r="B388" s="6"/>
      <c r="C388" s="14" t="s">
        <v>142</v>
      </c>
      <c r="D388" s="14" t="s">
        <v>136</v>
      </c>
      <c r="E388" s="6" t="s">
        <v>379</v>
      </c>
      <c r="F388" s="6"/>
      <c r="G388" s="29">
        <f>SUM(G389)</f>
        <v>98.2</v>
      </c>
    </row>
    <row r="389" spans="1:14" s="79" customFormat="1" ht="31.5">
      <c r="A389" s="35" t="s">
        <v>198</v>
      </c>
      <c r="B389" s="6"/>
      <c r="C389" s="14" t="s">
        <v>142</v>
      </c>
      <c r="D389" s="14" t="s">
        <v>136</v>
      </c>
      <c r="E389" s="6" t="s">
        <v>379</v>
      </c>
      <c r="F389" s="6">
        <v>600</v>
      </c>
      <c r="G389" s="29">
        <v>98.2</v>
      </c>
    </row>
    <row r="390" spans="1:14" s="79" customFormat="1" ht="78.75" customHeight="1">
      <c r="A390" s="35" t="s">
        <v>381</v>
      </c>
      <c r="B390" s="6"/>
      <c r="C390" s="14" t="s">
        <v>142</v>
      </c>
      <c r="D390" s="14" t="s">
        <v>136</v>
      </c>
      <c r="E390" s="6" t="s">
        <v>380</v>
      </c>
      <c r="F390" s="6"/>
      <c r="G390" s="29">
        <f>SUM(G391)</f>
        <v>1294.3</v>
      </c>
    </row>
    <row r="391" spans="1:14" s="79" customFormat="1" ht="111" customHeight="1">
      <c r="A391" s="21" t="s">
        <v>643</v>
      </c>
      <c r="B391" s="6"/>
      <c r="C391" s="14" t="s">
        <v>142</v>
      </c>
      <c r="D391" s="14" t="s">
        <v>136</v>
      </c>
      <c r="E391" s="6" t="s">
        <v>382</v>
      </c>
      <c r="F391" s="6"/>
      <c r="G391" s="29">
        <f>SUM(G392)</f>
        <v>1294.3</v>
      </c>
    </row>
    <row r="392" spans="1:14" s="79" customFormat="1" ht="31.5">
      <c r="A392" s="35" t="s">
        <v>198</v>
      </c>
      <c r="B392" s="6"/>
      <c r="C392" s="14" t="s">
        <v>142</v>
      </c>
      <c r="D392" s="14" t="s">
        <v>136</v>
      </c>
      <c r="E392" s="6" t="s">
        <v>382</v>
      </c>
      <c r="F392" s="6">
        <v>600</v>
      </c>
      <c r="G392" s="29">
        <v>1294.3</v>
      </c>
      <c r="H392" s="291"/>
    </row>
    <row r="393" spans="1:14" s="79" customFormat="1" ht="47.25">
      <c r="A393" s="50" t="s">
        <v>413</v>
      </c>
      <c r="B393" s="7"/>
      <c r="C393" s="14" t="s">
        <v>142</v>
      </c>
      <c r="D393" s="14" t="s">
        <v>136</v>
      </c>
      <c r="E393" s="6" t="s">
        <v>358</v>
      </c>
      <c r="F393" s="7"/>
      <c r="G393" s="29">
        <f>SUM(G394,G396)</f>
        <v>2332.5</v>
      </c>
    </row>
    <row r="394" spans="1:14" s="22" customFormat="1" ht="18.75">
      <c r="A394" s="21" t="s">
        <v>621</v>
      </c>
      <c r="B394" s="6"/>
      <c r="C394" s="14" t="s">
        <v>142</v>
      </c>
      <c r="D394" s="14" t="s">
        <v>136</v>
      </c>
      <c r="E394" s="6" t="s">
        <v>357</v>
      </c>
      <c r="F394" s="46"/>
      <c r="G394" s="29">
        <f>SUM(G395)</f>
        <v>2075</v>
      </c>
    </row>
    <row r="395" spans="1:14" s="22" customFormat="1" ht="31.5">
      <c r="A395" s="35" t="s">
        <v>198</v>
      </c>
      <c r="B395" s="6"/>
      <c r="C395" s="14" t="s">
        <v>142</v>
      </c>
      <c r="D395" s="14" t="s">
        <v>136</v>
      </c>
      <c r="E395" s="6" t="s">
        <v>357</v>
      </c>
      <c r="F395" s="6">
        <v>600</v>
      </c>
      <c r="G395" s="29">
        <v>2075</v>
      </c>
    </row>
    <row r="396" spans="1:14" s="22" customFormat="1" ht="18.75">
      <c r="A396" s="35" t="s">
        <v>623</v>
      </c>
      <c r="B396" s="6"/>
      <c r="C396" s="14" t="s">
        <v>142</v>
      </c>
      <c r="D396" s="14" t="s">
        <v>136</v>
      </c>
      <c r="E396" s="6" t="s">
        <v>553</v>
      </c>
      <c r="F396" s="30"/>
      <c r="G396" s="29">
        <f>SUM(G397)</f>
        <v>257.5</v>
      </c>
    </row>
    <row r="397" spans="1:14" s="22" customFormat="1" ht="31.5">
      <c r="A397" s="35" t="s">
        <v>198</v>
      </c>
      <c r="B397" s="6"/>
      <c r="C397" s="14" t="s">
        <v>142</v>
      </c>
      <c r="D397" s="14" t="s">
        <v>136</v>
      </c>
      <c r="E397" s="6" t="s">
        <v>553</v>
      </c>
      <c r="F397" s="6">
        <v>600</v>
      </c>
      <c r="G397" s="29">
        <v>257.5</v>
      </c>
    </row>
    <row r="398" spans="1:14" s="22" customFormat="1" ht="47.25">
      <c r="A398" s="92" t="s">
        <v>701</v>
      </c>
      <c r="B398" s="6"/>
      <c r="C398" s="14" t="s">
        <v>142</v>
      </c>
      <c r="D398" s="14" t="s">
        <v>136</v>
      </c>
      <c r="E398" s="6" t="s">
        <v>702</v>
      </c>
      <c r="F398" s="6"/>
      <c r="G398" s="29">
        <f>SUM(G399,G401)</f>
        <v>0</v>
      </c>
    </row>
    <row r="399" spans="1:14" s="22" customFormat="1" ht="47.25">
      <c r="A399" s="92" t="s">
        <v>748</v>
      </c>
      <c r="B399" s="6"/>
      <c r="C399" s="14" t="s">
        <v>142</v>
      </c>
      <c r="D399" s="14" t="s">
        <v>136</v>
      </c>
      <c r="E399" s="6" t="s">
        <v>703</v>
      </c>
      <c r="F399" s="6"/>
      <c r="G399" s="29">
        <f>SUM(G400:G400)</f>
        <v>0</v>
      </c>
    </row>
    <row r="400" spans="1:14" s="22" customFormat="1" ht="31.5">
      <c r="A400" s="35" t="s">
        <v>198</v>
      </c>
      <c r="B400" s="6"/>
      <c r="C400" s="14" t="s">
        <v>142</v>
      </c>
      <c r="D400" s="14" t="s">
        <v>136</v>
      </c>
      <c r="E400" s="6" t="s">
        <v>703</v>
      </c>
      <c r="F400" s="6">
        <v>600</v>
      </c>
      <c r="G400" s="29">
        <v>0</v>
      </c>
    </row>
    <row r="401" spans="1:7" s="22" customFormat="1" ht="50.25" customHeight="1">
      <c r="A401" s="92" t="s">
        <v>750</v>
      </c>
      <c r="B401" s="6"/>
      <c r="C401" s="14" t="s">
        <v>142</v>
      </c>
      <c r="D401" s="14" t="s">
        <v>136</v>
      </c>
      <c r="E401" s="6" t="s">
        <v>704</v>
      </c>
      <c r="F401" s="6"/>
      <c r="G401" s="29">
        <f>SUM(G402:G402)</f>
        <v>0</v>
      </c>
    </row>
    <row r="402" spans="1:7" s="22" customFormat="1" ht="31.5">
      <c r="A402" s="35" t="s">
        <v>198</v>
      </c>
      <c r="B402" s="6"/>
      <c r="C402" s="14" t="s">
        <v>142</v>
      </c>
      <c r="D402" s="14" t="s">
        <v>136</v>
      </c>
      <c r="E402" s="6" t="s">
        <v>704</v>
      </c>
      <c r="F402" s="6">
        <v>600</v>
      </c>
      <c r="G402" s="29">
        <v>0</v>
      </c>
    </row>
    <row r="403" spans="1:7" s="22" customFormat="1" ht="33" customHeight="1">
      <c r="A403" s="21" t="s">
        <v>116</v>
      </c>
      <c r="B403" s="6"/>
      <c r="C403" s="14" t="s">
        <v>142</v>
      </c>
      <c r="D403" s="14" t="s">
        <v>136</v>
      </c>
      <c r="E403" s="6" t="s">
        <v>359</v>
      </c>
      <c r="F403" s="6"/>
      <c r="G403" s="29">
        <f>SUM(G404,G406,G408)</f>
        <v>103027.4</v>
      </c>
    </row>
    <row r="404" spans="1:7" s="22" customFormat="1" ht="31.5">
      <c r="A404" s="35" t="s">
        <v>204</v>
      </c>
      <c r="B404" s="6"/>
      <c r="C404" s="14" t="s">
        <v>142</v>
      </c>
      <c r="D404" s="14" t="s">
        <v>136</v>
      </c>
      <c r="E404" s="6" t="s">
        <v>644</v>
      </c>
      <c r="F404" s="6"/>
      <c r="G404" s="29">
        <f>SUM(G405:G405)</f>
        <v>60058.6</v>
      </c>
    </row>
    <row r="405" spans="1:7" s="22" customFormat="1" ht="31.5">
      <c r="A405" s="35" t="s">
        <v>198</v>
      </c>
      <c r="B405" s="6"/>
      <c r="C405" s="14" t="s">
        <v>142</v>
      </c>
      <c r="D405" s="14" t="s">
        <v>136</v>
      </c>
      <c r="E405" s="6" t="s">
        <v>644</v>
      </c>
      <c r="F405" s="6">
        <v>600</v>
      </c>
      <c r="G405" s="29">
        <v>60058.6</v>
      </c>
    </row>
    <row r="406" spans="1:7" s="22" customFormat="1" ht="31.5">
      <c r="A406" s="35" t="s">
        <v>205</v>
      </c>
      <c r="B406" s="6"/>
      <c r="C406" s="14" t="s">
        <v>142</v>
      </c>
      <c r="D406" s="14" t="s">
        <v>136</v>
      </c>
      <c r="E406" s="6" t="s">
        <v>645</v>
      </c>
      <c r="F406" s="6"/>
      <c r="G406" s="29">
        <f>SUM(G407)</f>
        <v>14357.4</v>
      </c>
    </row>
    <row r="407" spans="1:7" s="22" customFormat="1" ht="31.5">
      <c r="A407" s="35" t="s">
        <v>198</v>
      </c>
      <c r="B407" s="6"/>
      <c r="C407" s="14" t="s">
        <v>142</v>
      </c>
      <c r="D407" s="14" t="s">
        <v>136</v>
      </c>
      <c r="E407" s="6" t="s">
        <v>645</v>
      </c>
      <c r="F407" s="6">
        <v>600</v>
      </c>
      <c r="G407" s="29">
        <v>14357.4</v>
      </c>
    </row>
    <row r="408" spans="1:7" s="22" customFormat="1" ht="17.25" customHeight="1">
      <c r="A408" s="35" t="s">
        <v>206</v>
      </c>
      <c r="B408" s="6"/>
      <c r="C408" s="14" t="s">
        <v>142</v>
      </c>
      <c r="D408" s="14" t="s">
        <v>136</v>
      </c>
      <c r="E408" s="6" t="s">
        <v>646</v>
      </c>
      <c r="F408" s="6"/>
      <c r="G408" s="29">
        <f>SUM(G409)</f>
        <v>28611.4</v>
      </c>
    </row>
    <row r="409" spans="1:7" s="22" customFormat="1" ht="31.5">
      <c r="A409" s="35" t="s">
        <v>198</v>
      </c>
      <c r="B409" s="6"/>
      <c r="C409" s="14" t="s">
        <v>142</v>
      </c>
      <c r="D409" s="14" t="s">
        <v>136</v>
      </c>
      <c r="E409" s="6" t="s">
        <v>646</v>
      </c>
      <c r="F409" s="6">
        <v>600</v>
      </c>
      <c r="G409" s="29">
        <v>28611.4</v>
      </c>
    </row>
    <row r="410" spans="1:7" s="22" customFormat="1" ht="15.75">
      <c r="A410" s="35" t="s">
        <v>263</v>
      </c>
      <c r="B410" s="6"/>
      <c r="C410" s="14" t="s">
        <v>142</v>
      </c>
      <c r="D410" s="14" t="s">
        <v>136</v>
      </c>
      <c r="E410" s="6" t="s">
        <v>262</v>
      </c>
      <c r="F410" s="6"/>
      <c r="G410" s="3">
        <f>SUM(G411)</f>
        <v>90.5</v>
      </c>
    </row>
    <row r="411" spans="1:7" s="22" customFormat="1" ht="15.75">
      <c r="A411" s="35" t="s">
        <v>265</v>
      </c>
      <c r="B411" s="6"/>
      <c r="C411" s="14" t="s">
        <v>142</v>
      </c>
      <c r="D411" s="14" t="s">
        <v>136</v>
      </c>
      <c r="E411" s="6" t="s">
        <v>264</v>
      </c>
      <c r="F411" s="6"/>
      <c r="G411" s="3">
        <f>SUM(G412)</f>
        <v>90.5</v>
      </c>
    </row>
    <row r="412" spans="1:7" s="22" customFormat="1" ht="15.75">
      <c r="A412" s="35" t="s">
        <v>331</v>
      </c>
      <c r="B412" s="6"/>
      <c r="C412" s="14" t="s">
        <v>142</v>
      </c>
      <c r="D412" s="14" t="s">
        <v>136</v>
      </c>
      <c r="E412" s="6" t="s">
        <v>332</v>
      </c>
      <c r="F412" s="6"/>
      <c r="G412" s="3">
        <f>SUM(G413)</f>
        <v>90.5</v>
      </c>
    </row>
    <row r="413" spans="1:7" s="22" customFormat="1" ht="31.5">
      <c r="A413" s="35" t="s">
        <v>198</v>
      </c>
      <c r="B413" s="6"/>
      <c r="C413" s="14" t="s">
        <v>142</v>
      </c>
      <c r="D413" s="14" t="s">
        <v>136</v>
      </c>
      <c r="E413" s="6" t="s">
        <v>332</v>
      </c>
      <c r="F413" s="6">
        <v>600</v>
      </c>
      <c r="G413" s="3">
        <v>90.5</v>
      </c>
    </row>
    <row r="414" spans="1:7" s="22" customFormat="1" ht="15.75">
      <c r="A414" s="24" t="s">
        <v>123</v>
      </c>
      <c r="B414" s="6"/>
      <c r="C414" s="105" t="s">
        <v>4</v>
      </c>
      <c r="D414" s="105" t="s">
        <v>143</v>
      </c>
      <c r="E414" s="7"/>
      <c r="F414" s="7"/>
      <c r="G414" s="5">
        <f>SUM(G415,G420,G425,G441)</f>
        <v>61367.7</v>
      </c>
    </row>
    <row r="415" spans="1:7" s="22" customFormat="1" ht="15.75">
      <c r="A415" s="24" t="s">
        <v>124</v>
      </c>
      <c r="B415" s="118"/>
      <c r="C415" s="105">
        <v>10</v>
      </c>
      <c r="D415" s="105" t="s">
        <v>136</v>
      </c>
      <c r="E415" s="104"/>
      <c r="F415" s="104"/>
      <c r="G415" s="5">
        <f>SUM(G416)</f>
        <v>9703.7000000000007</v>
      </c>
    </row>
    <row r="416" spans="1:7" s="22" customFormat="1" ht="15.75">
      <c r="A416" s="50" t="s">
        <v>263</v>
      </c>
      <c r="B416" s="7"/>
      <c r="C416" s="14">
        <v>10</v>
      </c>
      <c r="D416" s="14" t="s">
        <v>136</v>
      </c>
      <c r="E416" s="7" t="s">
        <v>262</v>
      </c>
      <c r="F416" s="7"/>
      <c r="G416" s="29">
        <f>SUM(G418)</f>
        <v>9703.7000000000007</v>
      </c>
    </row>
    <row r="417" spans="1:14" s="22" customFormat="1" ht="15.75">
      <c r="A417" s="50" t="s">
        <v>503</v>
      </c>
      <c r="B417" s="7"/>
      <c r="C417" s="14" t="s">
        <v>4</v>
      </c>
      <c r="D417" s="14" t="s">
        <v>136</v>
      </c>
      <c r="E417" s="7" t="s">
        <v>502</v>
      </c>
      <c r="F417" s="7"/>
      <c r="G417" s="29">
        <f>G418</f>
        <v>9703.7000000000007</v>
      </c>
    </row>
    <row r="418" spans="1:14" s="22" customFormat="1" ht="31.5">
      <c r="A418" s="21" t="s">
        <v>344</v>
      </c>
      <c r="B418" s="118"/>
      <c r="C418" s="14">
        <v>10</v>
      </c>
      <c r="D418" s="14" t="s">
        <v>136</v>
      </c>
      <c r="E418" s="6" t="s">
        <v>343</v>
      </c>
      <c r="F418" s="104"/>
      <c r="G418" s="29">
        <f>SUM(G419)</f>
        <v>9703.7000000000007</v>
      </c>
    </row>
    <row r="419" spans="1:14" s="22" customFormat="1" ht="15.75">
      <c r="A419" s="35" t="s">
        <v>199</v>
      </c>
      <c r="B419" s="37"/>
      <c r="C419" s="14">
        <v>10</v>
      </c>
      <c r="D419" s="14" t="s">
        <v>136</v>
      </c>
      <c r="E419" s="6" t="s">
        <v>343</v>
      </c>
      <c r="F419" s="6">
        <v>300</v>
      </c>
      <c r="G419" s="29">
        <v>9703.7000000000007</v>
      </c>
    </row>
    <row r="420" spans="1:14" s="22" customFormat="1" ht="15.75">
      <c r="A420" s="24" t="s">
        <v>125</v>
      </c>
      <c r="B420" s="6"/>
      <c r="C420" s="105" t="s">
        <v>4</v>
      </c>
      <c r="D420" s="105" t="s">
        <v>138</v>
      </c>
      <c r="E420" s="7"/>
      <c r="F420" s="7"/>
      <c r="G420" s="5">
        <f>SUM(G421)</f>
        <v>1600</v>
      </c>
    </row>
    <row r="421" spans="1:14" s="56" customFormat="1" ht="15.75">
      <c r="A421" s="21" t="s">
        <v>263</v>
      </c>
      <c r="B421" s="6"/>
      <c r="C421" s="14" t="s">
        <v>4</v>
      </c>
      <c r="D421" s="14" t="s">
        <v>138</v>
      </c>
      <c r="E421" s="7" t="s">
        <v>262</v>
      </c>
      <c r="F421" s="7"/>
      <c r="G421" s="29">
        <f>SUM(G422)</f>
        <v>1600</v>
      </c>
    </row>
    <row r="422" spans="1:14" s="22" customFormat="1" ht="15.75">
      <c r="A422" s="21" t="s">
        <v>265</v>
      </c>
      <c r="B422" s="6"/>
      <c r="C422" s="14" t="s">
        <v>4</v>
      </c>
      <c r="D422" s="14" t="s">
        <v>138</v>
      </c>
      <c r="E422" s="7" t="s">
        <v>264</v>
      </c>
      <c r="F422" s="7"/>
      <c r="G422" s="29">
        <f>SUM(G423)</f>
        <v>1600</v>
      </c>
    </row>
    <row r="423" spans="1:14" s="78" customFormat="1" ht="15.75">
      <c r="A423" s="21" t="s">
        <v>331</v>
      </c>
      <c r="B423" s="6"/>
      <c r="C423" s="14" t="s">
        <v>4</v>
      </c>
      <c r="D423" s="14" t="s">
        <v>138</v>
      </c>
      <c r="E423" s="7" t="s">
        <v>332</v>
      </c>
      <c r="F423" s="7"/>
      <c r="G423" s="29">
        <f>SUM(G424)</f>
        <v>1600</v>
      </c>
    </row>
    <row r="424" spans="1:14" s="22" customFormat="1" ht="15.75">
      <c r="A424" s="35" t="s">
        <v>199</v>
      </c>
      <c r="B424" s="6"/>
      <c r="C424" s="14" t="s">
        <v>4</v>
      </c>
      <c r="D424" s="14" t="s">
        <v>138</v>
      </c>
      <c r="E424" s="7" t="s">
        <v>332</v>
      </c>
      <c r="F424" s="7">
        <v>300</v>
      </c>
      <c r="G424" s="29">
        <v>1600</v>
      </c>
    </row>
    <row r="425" spans="1:14" s="22" customFormat="1" ht="15.75">
      <c r="A425" s="119" t="s">
        <v>126</v>
      </c>
      <c r="B425" s="120"/>
      <c r="C425" s="121">
        <v>10</v>
      </c>
      <c r="D425" s="121" t="s">
        <v>139</v>
      </c>
      <c r="E425" s="121"/>
      <c r="F425" s="121"/>
      <c r="G425" s="5">
        <f>SUM(G426,G431,G435)</f>
        <v>6959.2999999999993</v>
      </c>
      <c r="H425" s="58"/>
      <c r="I425" s="58"/>
      <c r="J425" s="279"/>
      <c r="K425" s="280"/>
      <c r="L425" s="281"/>
      <c r="M425" s="281"/>
      <c r="N425" s="282"/>
    </row>
    <row r="426" spans="1:14" s="22" customFormat="1" ht="47.25">
      <c r="A426" s="21" t="s">
        <v>353</v>
      </c>
      <c r="B426" s="6"/>
      <c r="C426" s="8">
        <v>10</v>
      </c>
      <c r="D426" s="8" t="s">
        <v>139</v>
      </c>
      <c r="E426" s="6" t="s">
        <v>352</v>
      </c>
      <c r="F426" s="6"/>
      <c r="G426" s="29">
        <f>SUM(G427)</f>
        <v>1414.6</v>
      </c>
    </row>
    <row r="427" spans="1:14" s="22" customFormat="1" ht="47.25">
      <c r="A427" s="21" t="s">
        <v>115</v>
      </c>
      <c r="B427" s="6"/>
      <c r="C427" s="8">
        <v>10</v>
      </c>
      <c r="D427" s="8" t="s">
        <v>139</v>
      </c>
      <c r="E427" s="6" t="s">
        <v>354</v>
      </c>
      <c r="F427" s="6"/>
      <c r="G427" s="29">
        <f>SUM(G428)</f>
        <v>1414.6</v>
      </c>
    </row>
    <row r="428" spans="1:14" s="22" customFormat="1" ht="80.25" customHeight="1">
      <c r="A428" s="50" t="s">
        <v>664</v>
      </c>
      <c r="B428" s="7"/>
      <c r="C428" s="8">
        <v>10</v>
      </c>
      <c r="D428" s="8" t="s">
        <v>139</v>
      </c>
      <c r="E428" s="6" t="s">
        <v>383</v>
      </c>
      <c r="F428" s="7"/>
      <c r="G428" s="29">
        <f>SUM(G429)</f>
        <v>1414.6</v>
      </c>
    </row>
    <row r="429" spans="1:14" s="22" customFormat="1" ht="78.75">
      <c r="A429" s="50" t="s">
        <v>665</v>
      </c>
      <c r="B429" s="7"/>
      <c r="C429" s="8">
        <v>10</v>
      </c>
      <c r="D429" s="8" t="s">
        <v>139</v>
      </c>
      <c r="E429" s="6" t="s">
        <v>647</v>
      </c>
      <c r="F429" s="7"/>
      <c r="G429" s="29">
        <f>SUM(G430)</f>
        <v>1414.6</v>
      </c>
    </row>
    <row r="430" spans="1:14" s="22" customFormat="1" ht="31.5">
      <c r="A430" s="35" t="s">
        <v>198</v>
      </c>
      <c r="B430" s="7"/>
      <c r="C430" s="8">
        <v>10</v>
      </c>
      <c r="D430" s="8" t="s">
        <v>139</v>
      </c>
      <c r="E430" s="6" t="s">
        <v>647</v>
      </c>
      <c r="F430" s="7">
        <v>600</v>
      </c>
      <c r="G430" s="3">
        <v>1414.6</v>
      </c>
    </row>
    <row r="431" spans="1:14" s="22" customFormat="1" ht="15.75">
      <c r="A431" s="122" t="s">
        <v>263</v>
      </c>
      <c r="B431" s="81"/>
      <c r="C431" s="82">
        <v>10</v>
      </c>
      <c r="D431" s="82" t="s">
        <v>139</v>
      </c>
      <c r="E431" s="82" t="s">
        <v>262</v>
      </c>
      <c r="F431" s="82"/>
      <c r="G431" s="29">
        <f>SUM(G432)</f>
        <v>0</v>
      </c>
      <c r="H431" s="59"/>
      <c r="I431" s="59"/>
      <c r="J431" s="59"/>
      <c r="K431" s="59"/>
      <c r="L431" s="59"/>
      <c r="M431" s="59"/>
      <c r="N431" s="59"/>
    </row>
    <row r="432" spans="1:14" s="22" customFormat="1" ht="15.75">
      <c r="A432" s="122" t="s">
        <v>265</v>
      </c>
      <c r="B432" s="81"/>
      <c r="C432" s="82">
        <v>10</v>
      </c>
      <c r="D432" s="82" t="s">
        <v>139</v>
      </c>
      <c r="E432" s="82" t="s">
        <v>264</v>
      </c>
      <c r="F432" s="82"/>
      <c r="G432" s="29">
        <f>SUM(G433)</f>
        <v>0</v>
      </c>
    </row>
    <row r="433" spans="1:7" s="22" customFormat="1" ht="63">
      <c r="A433" s="122" t="s">
        <v>688</v>
      </c>
      <c r="B433" s="81"/>
      <c r="C433" s="82">
        <v>10</v>
      </c>
      <c r="D433" s="82" t="s">
        <v>139</v>
      </c>
      <c r="E433" s="82" t="s">
        <v>689</v>
      </c>
      <c r="F433" s="82"/>
      <c r="G433" s="29">
        <f>SUM(G434)</f>
        <v>0</v>
      </c>
    </row>
    <row r="434" spans="1:7" s="22" customFormat="1" ht="31.5">
      <c r="A434" s="80" t="s">
        <v>705</v>
      </c>
      <c r="B434" s="81"/>
      <c r="C434" s="82">
        <v>10</v>
      </c>
      <c r="D434" s="82" t="s">
        <v>139</v>
      </c>
      <c r="E434" s="82" t="s">
        <v>689</v>
      </c>
      <c r="F434" s="82">
        <v>400</v>
      </c>
      <c r="G434" s="83">
        <v>0</v>
      </c>
    </row>
    <row r="435" spans="1:7" s="22" customFormat="1" ht="15.75">
      <c r="A435" s="122" t="s">
        <v>263</v>
      </c>
      <c r="B435" s="81"/>
      <c r="C435" s="82">
        <v>10</v>
      </c>
      <c r="D435" s="82" t="s">
        <v>139</v>
      </c>
      <c r="E435" s="82" t="s">
        <v>262</v>
      </c>
      <c r="F435" s="82"/>
      <c r="G435" s="29">
        <f>SUM(G436)</f>
        <v>5544.7</v>
      </c>
    </row>
    <row r="436" spans="1:7" s="22" customFormat="1" ht="15.75">
      <c r="A436" s="122" t="s">
        <v>265</v>
      </c>
      <c r="B436" s="81"/>
      <c r="C436" s="82">
        <v>10</v>
      </c>
      <c r="D436" s="82" t="s">
        <v>139</v>
      </c>
      <c r="E436" s="82" t="s">
        <v>264</v>
      </c>
      <c r="F436" s="82"/>
      <c r="G436" s="29">
        <f>SUM(G437,G439)</f>
        <v>5544.7</v>
      </c>
    </row>
    <row r="437" spans="1:7" s="22" customFormat="1" ht="63">
      <c r="A437" s="122" t="s">
        <v>940</v>
      </c>
      <c r="B437" s="81"/>
      <c r="C437" s="292">
        <v>10</v>
      </c>
      <c r="D437" s="292" t="s">
        <v>139</v>
      </c>
      <c r="E437" s="292" t="s">
        <v>939</v>
      </c>
      <c r="F437" s="82"/>
      <c r="G437" s="29">
        <f>SUM(G438)</f>
        <v>2542.1999999999998</v>
      </c>
    </row>
    <row r="438" spans="1:7" s="22" customFormat="1" ht="31.5">
      <c r="A438" s="198" t="s">
        <v>705</v>
      </c>
      <c r="B438" s="81"/>
      <c r="C438" s="292">
        <v>10</v>
      </c>
      <c r="D438" s="292" t="s">
        <v>139</v>
      </c>
      <c r="E438" s="292" t="s">
        <v>939</v>
      </c>
      <c r="F438" s="82">
        <v>400</v>
      </c>
      <c r="G438" s="29">
        <v>2542.1999999999998</v>
      </c>
    </row>
    <row r="439" spans="1:7" s="22" customFormat="1" ht="63">
      <c r="A439" s="122" t="s">
        <v>688</v>
      </c>
      <c r="B439" s="81"/>
      <c r="C439" s="82">
        <v>10</v>
      </c>
      <c r="D439" s="82" t="s">
        <v>139</v>
      </c>
      <c r="E439" s="82" t="s">
        <v>689</v>
      </c>
      <c r="F439" s="82"/>
      <c r="G439" s="29">
        <f>SUM(G440)</f>
        <v>3002.5</v>
      </c>
    </row>
    <row r="440" spans="1:7" s="22" customFormat="1" ht="31.5">
      <c r="A440" s="80" t="s">
        <v>705</v>
      </c>
      <c r="B440" s="81"/>
      <c r="C440" s="82">
        <v>10</v>
      </c>
      <c r="D440" s="82" t="s">
        <v>139</v>
      </c>
      <c r="E440" s="82" t="s">
        <v>689</v>
      </c>
      <c r="F440" s="82">
        <v>400</v>
      </c>
      <c r="G440" s="83">
        <v>3002.5</v>
      </c>
    </row>
    <row r="441" spans="1:7" s="22" customFormat="1" ht="15.75">
      <c r="A441" s="91" t="s">
        <v>127</v>
      </c>
      <c r="B441" s="104"/>
      <c r="C441" s="105">
        <v>10</v>
      </c>
      <c r="D441" s="105" t="s">
        <v>144</v>
      </c>
      <c r="E441" s="104"/>
      <c r="F441" s="104"/>
      <c r="G441" s="123">
        <f>G442</f>
        <v>43104.7</v>
      </c>
    </row>
    <row r="442" spans="1:7" s="22" customFormat="1" ht="31.5">
      <c r="A442" s="21" t="s">
        <v>258</v>
      </c>
      <c r="B442" s="6"/>
      <c r="C442" s="14">
        <v>10</v>
      </c>
      <c r="D442" s="14" t="s">
        <v>144</v>
      </c>
      <c r="E442" s="6" t="s">
        <v>256</v>
      </c>
      <c r="F442" s="30"/>
      <c r="G442" s="29">
        <f>SUM(G443,G452)</f>
        <v>43104.7</v>
      </c>
    </row>
    <row r="443" spans="1:7" s="22" customFormat="1" ht="31.5">
      <c r="A443" s="21" t="s">
        <v>259</v>
      </c>
      <c r="B443" s="6"/>
      <c r="C443" s="14">
        <v>10</v>
      </c>
      <c r="D443" s="14" t="s">
        <v>144</v>
      </c>
      <c r="E443" s="6" t="s">
        <v>257</v>
      </c>
      <c r="F443" s="30"/>
      <c r="G443" s="29">
        <f>SUM(G444,G447,G450)</f>
        <v>15319.100000000002</v>
      </c>
    </row>
    <row r="444" spans="1:7" s="22" customFormat="1" ht="31.5">
      <c r="A444" s="35" t="s">
        <v>327</v>
      </c>
      <c r="B444" s="6"/>
      <c r="C444" s="14">
        <v>10</v>
      </c>
      <c r="D444" s="14" t="s">
        <v>144</v>
      </c>
      <c r="E444" s="6" t="s">
        <v>326</v>
      </c>
      <c r="F444" s="30"/>
      <c r="G444" s="29">
        <f>SUM(G445:G446)</f>
        <v>12019.300000000001</v>
      </c>
    </row>
    <row r="445" spans="1:7" s="22" customFormat="1" ht="63">
      <c r="A445" s="35" t="s">
        <v>200</v>
      </c>
      <c r="B445" s="6"/>
      <c r="C445" s="14">
        <v>10</v>
      </c>
      <c r="D445" s="14" t="s">
        <v>144</v>
      </c>
      <c r="E445" s="6" t="s">
        <v>326</v>
      </c>
      <c r="F445" s="6">
        <v>100</v>
      </c>
      <c r="G445" s="29">
        <v>11515.1</v>
      </c>
    </row>
    <row r="446" spans="1:7" s="22" customFormat="1" ht="31.5">
      <c r="A446" s="48" t="s">
        <v>519</v>
      </c>
      <c r="B446" s="107"/>
      <c r="C446" s="14">
        <v>10</v>
      </c>
      <c r="D446" s="14" t="s">
        <v>144</v>
      </c>
      <c r="E446" s="6" t="s">
        <v>326</v>
      </c>
      <c r="F446" s="107">
        <v>200</v>
      </c>
      <c r="G446" s="29">
        <v>504.2</v>
      </c>
    </row>
    <row r="447" spans="1:7" s="22" customFormat="1" ht="63">
      <c r="A447" s="48" t="s">
        <v>710</v>
      </c>
      <c r="B447" s="7"/>
      <c r="C447" s="14" t="s">
        <v>4</v>
      </c>
      <c r="D447" s="14" t="s">
        <v>144</v>
      </c>
      <c r="E447" s="6" t="s">
        <v>328</v>
      </c>
      <c r="F447" s="7"/>
      <c r="G447" s="29">
        <f>SUM(G448:G449)</f>
        <v>2699.8</v>
      </c>
    </row>
    <row r="448" spans="1:7" s="22" customFormat="1" ht="63">
      <c r="A448" s="35" t="s">
        <v>200</v>
      </c>
      <c r="B448" s="7"/>
      <c r="C448" s="14" t="s">
        <v>4</v>
      </c>
      <c r="D448" s="14" t="s">
        <v>144</v>
      </c>
      <c r="E448" s="6" t="s">
        <v>328</v>
      </c>
      <c r="F448" s="7">
        <v>100</v>
      </c>
      <c r="G448" s="29">
        <v>2339.8000000000002</v>
      </c>
    </row>
    <row r="449" spans="1:7" s="22" customFormat="1" ht="31.5">
      <c r="A449" s="48" t="s">
        <v>519</v>
      </c>
      <c r="B449" s="107"/>
      <c r="C449" s="14" t="s">
        <v>4</v>
      </c>
      <c r="D449" s="14" t="s">
        <v>144</v>
      </c>
      <c r="E449" s="6" t="s">
        <v>328</v>
      </c>
      <c r="F449" s="107">
        <v>200</v>
      </c>
      <c r="G449" s="29">
        <v>360</v>
      </c>
    </row>
    <row r="450" spans="1:7" s="22" customFormat="1" ht="18.75">
      <c r="A450" s="21" t="s">
        <v>621</v>
      </c>
      <c r="B450" s="6"/>
      <c r="C450" s="14">
        <v>10</v>
      </c>
      <c r="D450" s="14" t="s">
        <v>144</v>
      </c>
      <c r="E450" s="6" t="s">
        <v>329</v>
      </c>
      <c r="F450" s="46"/>
      <c r="G450" s="29">
        <f>SUM(G451)</f>
        <v>600</v>
      </c>
    </row>
    <row r="451" spans="1:7" s="22" customFormat="1" ht="63">
      <c r="A451" s="35" t="s">
        <v>200</v>
      </c>
      <c r="B451" s="6"/>
      <c r="C451" s="14">
        <v>10</v>
      </c>
      <c r="D451" s="14" t="s">
        <v>144</v>
      </c>
      <c r="E451" s="6" t="s">
        <v>329</v>
      </c>
      <c r="F451" s="6">
        <v>100</v>
      </c>
      <c r="G451" s="29">
        <v>600</v>
      </c>
    </row>
    <row r="452" spans="1:7" s="22" customFormat="1" ht="31.5">
      <c r="A452" s="21" t="s">
        <v>385</v>
      </c>
      <c r="B452" s="6"/>
      <c r="C452" s="14">
        <v>10</v>
      </c>
      <c r="D452" s="14" t="s">
        <v>144</v>
      </c>
      <c r="E452" s="6" t="s">
        <v>384</v>
      </c>
      <c r="F452" s="30"/>
      <c r="G452" s="29">
        <f>SUM(G453,G456,G457)</f>
        <v>27785.599999999999</v>
      </c>
    </row>
    <row r="453" spans="1:7" s="22" customFormat="1" ht="18.75">
      <c r="A453" s="35" t="s">
        <v>621</v>
      </c>
      <c r="B453" s="6"/>
      <c r="C453" s="14" t="s">
        <v>4</v>
      </c>
      <c r="D453" s="14" t="s">
        <v>144</v>
      </c>
      <c r="E453" s="6" t="s">
        <v>551</v>
      </c>
      <c r="F453" s="30"/>
      <c r="G453" s="29">
        <f>SUM(G454)</f>
        <v>1630.5</v>
      </c>
    </row>
    <row r="454" spans="1:7" s="22" customFormat="1" ht="63">
      <c r="A454" s="35" t="s">
        <v>200</v>
      </c>
      <c r="B454" s="6"/>
      <c r="C454" s="14" t="s">
        <v>4</v>
      </c>
      <c r="D454" s="14" t="s">
        <v>144</v>
      </c>
      <c r="E454" s="6" t="s">
        <v>551</v>
      </c>
      <c r="F454" s="6">
        <v>100</v>
      </c>
      <c r="G454" s="29">
        <v>1630.5</v>
      </c>
    </row>
    <row r="455" spans="1:7" s="22" customFormat="1" ht="18.75">
      <c r="A455" s="35" t="s">
        <v>623</v>
      </c>
      <c r="B455" s="6"/>
      <c r="C455" s="14" t="s">
        <v>4</v>
      </c>
      <c r="D455" s="14" t="s">
        <v>144</v>
      </c>
      <c r="E455" s="6" t="s">
        <v>722</v>
      </c>
      <c r="F455" s="30"/>
      <c r="G455" s="29">
        <f>SUM(G456)</f>
        <v>69.5</v>
      </c>
    </row>
    <row r="456" spans="1:7" s="22" customFormat="1" ht="63">
      <c r="A456" s="35" t="s">
        <v>200</v>
      </c>
      <c r="B456" s="6"/>
      <c r="C456" s="14" t="s">
        <v>4</v>
      </c>
      <c r="D456" s="14" t="s">
        <v>144</v>
      </c>
      <c r="E456" s="6" t="s">
        <v>722</v>
      </c>
      <c r="F456" s="6">
        <v>100</v>
      </c>
      <c r="G456" s="29">
        <v>69.5</v>
      </c>
    </row>
    <row r="457" spans="1:7" s="22" customFormat="1" ht="47.25">
      <c r="A457" s="35" t="s">
        <v>207</v>
      </c>
      <c r="B457" s="6"/>
      <c r="C457" s="14">
        <v>10</v>
      </c>
      <c r="D457" s="14" t="s">
        <v>144</v>
      </c>
      <c r="E457" s="6" t="s">
        <v>545</v>
      </c>
      <c r="F457" s="6"/>
      <c r="G457" s="29">
        <f>SUM(G458:G460)</f>
        <v>26085.599999999999</v>
      </c>
    </row>
    <row r="458" spans="1:7" s="22" customFormat="1" ht="63">
      <c r="A458" s="35" t="s">
        <v>200</v>
      </c>
      <c r="B458" s="6"/>
      <c r="C458" s="14">
        <v>10</v>
      </c>
      <c r="D458" s="14" t="s">
        <v>144</v>
      </c>
      <c r="E458" s="6" t="s">
        <v>545</v>
      </c>
      <c r="F458" s="6">
        <v>100</v>
      </c>
      <c r="G458" s="3">
        <v>20479.5</v>
      </c>
    </row>
    <row r="459" spans="1:7" s="22" customFormat="1" ht="31.5">
      <c r="A459" s="35" t="s">
        <v>519</v>
      </c>
      <c r="B459" s="6"/>
      <c r="C459" s="14">
        <v>10</v>
      </c>
      <c r="D459" s="14" t="s">
        <v>144</v>
      </c>
      <c r="E459" s="6" t="s">
        <v>545</v>
      </c>
      <c r="F459" s="6">
        <v>200</v>
      </c>
      <c r="G459" s="3">
        <v>5341.6</v>
      </c>
    </row>
    <row r="460" spans="1:7" s="22" customFormat="1" ht="15.75">
      <c r="A460" s="35" t="s">
        <v>197</v>
      </c>
      <c r="B460" s="6"/>
      <c r="C460" s="14">
        <v>10</v>
      </c>
      <c r="D460" s="14" t="s">
        <v>144</v>
      </c>
      <c r="E460" s="6" t="s">
        <v>545</v>
      </c>
      <c r="F460" s="6">
        <v>800</v>
      </c>
      <c r="G460" s="3">
        <v>264.5</v>
      </c>
    </row>
    <row r="461" spans="1:7" s="22" customFormat="1" ht="15.75">
      <c r="A461" s="24" t="s">
        <v>128</v>
      </c>
      <c r="B461" s="104"/>
      <c r="C461" s="105">
        <v>11</v>
      </c>
      <c r="D461" s="105" t="s">
        <v>143</v>
      </c>
      <c r="E461" s="106"/>
      <c r="F461" s="106"/>
      <c r="G461" s="5">
        <f>G462+G471</f>
        <v>24821</v>
      </c>
    </row>
    <row r="462" spans="1:7" s="22" customFormat="1" ht="15.75">
      <c r="A462" s="24" t="s">
        <v>129</v>
      </c>
      <c r="B462" s="104"/>
      <c r="C462" s="105">
        <v>11</v>
      </c>
      <c r="D462" s="105" t="s">
        <v>136</v>
      </c>
      <c r="E462" s="106"/>
      <c r="F462" s="106"/>
      <c r="G462" s="5">
        <f>SUM(G463)</f>
        <v>21869.4</v>
      </c>
    </row>
    <row r="463" spans="1:7" s="22" customFormat="1" ht="31.5">
      <c r="A463" s="21" t="s">
        <v>387</v>
      </c>
      <c r="B463" s="6"/>
      <c r="C463" s="14">
        <v>11</v>
      </c>
      <c r="D463" s="14" t="s">
        <v>136</v>
      </c>
      <c r="E463" s="6" t="s">
        <v>388</v>
      </c>
      <c r="F463" s="38"/>
      <c r="G463" s="29">
        <f>SUM(G464,G468)</f>
        <v>21869.4</v>
      </c>
    </row>
    <row r="464" spans="1:7" s="22" customFormat="1" ht="15.75">
      <c r="A464" s="21" t="s">
        <v>130</v>
      </c>
      <c r="B464" s="6"/>
      <c r="C464" s="14">
        <v>11</v>
      </c>
      <c r="D464" s="14" t="s">
        <v>136</v>
      </c>
      <c r="E464" s="6" t="s">
        <v>389</v>
      </c>
      <c r="F464" s="38"/>
      <c r="G464" s="29">
        <f>SUM(G465)</f>
        <v>600</v>
      </c>
    </row>
    <row r="465" spans="1:7" s="22" customFormat="1" ht="47.25">
      <c r="A465" s="50" t="s">
        <v>413</v>
      </c>
      <c r="B465" s="7"/>
      <c r="C465" s="14">
        <v>11</v>
      </c>
      <c r="D465" s="14" t="s">
        <v>136</v>
      </c>
      <c r="E465" s="6" t="s">
        <v>390</v>
      </c>
      <c r="F465" s="7"/>
      <c r="G465" s="29">
        <f>SUM(G466)</f>
        <v>600</v>
      </c>
    </row>
    <row r="466" spans="1:7" s="22" customFormat="1" ht="18.75">
      <c r="A466" s="21" t="s">
        <v>621</v>
      </c>
      <c r="B466" s="6"/>
      <c r="C466" s="14">
        <v>11</v>
      </c>
      <c r="D466" s="14" t="s">
        <v>136</v>
      </c>
      <c r="E466" s="6" t="s">
        <v>391</v>
      </c>
      <c r="F466" s="46"/>
      <c r="G466" s="29">
        <f>SUM(G467)</f>
        <v>600</v>
      </c>
    </row>
    <row r="467" spans="1:7" s="22" customFormat="1" ht="31.5">
      <c r="A467" s="35" t="s">
        <v>198</v>
      </c>
      <c r="B467" s="6"/>
      <c r="C467" s="14">
        <v>11</v>
      </c>
      <c r="D467" s="14" t="s">
        <v>136</v>
      </c>
      <c r="E467" s="6" t="s">
        <v>391</v>
      </c>
      <c r="F467" s="6">
        <v>600</v>
      </c>
      <c r="G467" s="29">
        <v>600</v>
      </c>
    </row>
    <row r="468" spans="1:7" s="22" customFormat="1" ht="31.5">
      <c r="A468" s="21" t="s">
        <v>131</v>
      </c>
      <c r="B468" s="6"/>
      <c r="C468" s="14">
        <v>11</v>
      </c>
      <c r="D468" s="14" t="s">
        <v>136</v>
      </c>
      <c r="E468" s="6" t="s">
        <v>392</v>
      </c>
      <c r="F468" s="38"/>
      <c r="G468" s="29">
        <f>SUM(G469)</f>
        <v>21269.4</v>
      </c>
    </row>
    <row r="469" spans="1:7" s="22" customFormat="1" ht="47.25">
      <c r="A469" s="35" t="s">
        <v>208</v>
      </c>
      <c r="B469" s="6"/>
      <c r="C469" s="14">
        <v>11</v>
      </c>
      <c r="D469" s="14" t="s">
        <v>136</v>
      </c>
      <c r="E469" s="6" t="s">
        <v>546</v>
      </c>
      <c r="F469" s="38"/>
      <c r="G469" s="29">
        <f>SUM(G470)</f>
        <v>21269.4</v>
      </c>
    </row>
    <row r="470" spans="1:7" s="79" customFormat="1" ht="31.5">
      <c r="A470" s="35" t="s">
        <v>198</v>
      </c>
      <c r="B470" s="6"/>
      <c r="C470" s="14">
        <v>11</v>
      </c>
      <c r="D470" s="14" t="s">
        <v>136</v>
      </c>
      <c r="E470" s="6" t="s">
        <v>546</v>
      </c>
      <c r="F470" s="6">
        <v>600</v>
      </c>
      <c r="G470" s="29">
        <v>21269.4</v>
      </c>
    </row>
    <row r="471" spans="1:7" s="79" customFormat="1" ht="15.75">
      <c r="A471" s="24" t="s">
        <v>132</v>
      </c>
      <c r="B471" s="104"/>
      <c r="C471" s="105">
        <v>11</v>
      </c>
      <c r="D471" s="105" t="s">
        <v>137</v>
      </c>
      <c r="E471" s="104"/>
      <c r="F471" s="104"/>
      <c r="G471" s="5">
        <f>SUM(G472,G477)</f>
        <v>2951.6</v>
      </c>
    </row>
    <row r="472" spans="1:7" s="79" customFormat="1" ht="31.5">
      <c r="A472" s="21" t="s">
        <v>387</v>
      </c>
      <c r="B472" s="6"/>
      <c r="C472" s="14">
        <v>11</v>
      </c>
      <c r="D472" s="14" t="s">
        <v>137</v>
      </c>
      <c r="E472" s="6" t="s">
        <v>388</v>
      </c>
      <c r="F472" s="6"/>
      <c r="G472" s="29">
        <f>SUM(G473)</f>
        <v>1157.5999999999999</v>
      </c>
    </row>
    <row r="473" spans="1:7" s="79" customFormat="1" ht="15.75">
      <c r="A473" s="21" t="s">
        <v>130</v>
      </c>
      <c r="B473" s="6"/>
      <c r="C473" s="14">
        <v>11</v>
      </c>
      <c r="D473" s="14" t="s">
        <v>137</v>
      </c>
      <c r="E473" s="6" t="s">
        <v>389</v>
      </c>
      <c r="F473" s="6"/>
      <c r="G473" s="29">
        <f>SUM(G474)</f>
        <v>1157.5999999999999</v>
      </c>
    </row>
    <row r="474" spans="1:7" s="22" customFormat="1" ht="31.5">
      <c r="A474" s="50" t="s">
        <v>395</v>
      </c>
      <c r="B474" s="7"/>
      <c r="C474" s="14">
        <v>11</v>
      </c>
      <c r="D474" s="14" t="s">
        <v>137</v>
      </c>
      <c r="E474" s="6" t="s">
        <v>394</v>
      </c>
      <c r="F474" s="7"/>
      <c r="G474" s="29">
        <f>SUM(G475)</f>
        <v>1157.5999999999999</v>
      </c>
    </row>
    <row r="475" spans="1:7" s="22" customFormat="1" ht="15.75">
      <c r="A475" s="21" t="s">
        <v>133</v>
      </c>
      <c r="B475" s="6"/>
      <c r="C475" s="14">
        <v>11</v>
      </c>
      <c r="D475" s="14" t="s">
        <v>137</v>
      </c>
      <c r="E475" s="6" t="s">
        <v>393</v>
      </c>
      <c r="F475" s="6"/>
      <c r="G475" s="29">
        <f>SUM(G476:G476)</f>
        <v>1157.5999999999999</v>
      </c>
    </row>
    <row r="476" spans="1:7" s="22" customFormat="1" ht="31.5">
      <c r="A476" s="35" t="s">
        <v>198</v>
      </c>
      <c r="B476" s="6"/>
      <c r="C476" s="14">
        <v>11</v>
      </c>
      <c r="D476" s="14" t="s">
        <v>137</v>
      </c>
      <c r="E476" s="6" t="s">
        <v>393</v>
      </c>
      <c r="F476" s="6">
        <v>600</v>
      </c>
      <c r="G476" s="4">
        <v>1157.5999999999999</v>
      </c>
    </row>
    <row r="477" spans="1:7" s="22" customFormat="1" ht="15.75">
      <c r="A477" s="10" t="s">
        <v>263</v>
      </c>
      <c r="B477" s="6"/>
      <c r="C477" s="14">
        <v>11</v>
      </c>
      <c r="D477" s="14" t="s">
        <v>137</v>
      </c>
      <c r="E477" s="7" t="s">
        <v>262</v>
      </c>
      <c r="F477" s="7"/>
      <c r="G477" s="29">
        <f>SUM(G478)</f>
        <v>1794</v>
      </c>
    </row>
    <row r="478" spans="1:7" s="22" customFormat="1" ht="15.75">
      <c r="A478" s="10" t="s">
        <v>265</v>
      </c>
      <c r="B478" s="6"/>
      <c r="C478" s="14">
        <v>11</v>
      </c>
      <c r="D478" s="14" t="s">
        <v>137</v>
      </c>
      <c r="E478" s="7" t="s">
        <v>264</v>
      </c>
      <c r="F478" s="7"/>
      <c r="G478" s="29">
        <f>SUM(G479)</f>
        <v>1794</v>
      </c>
    </row>
    <row r="479" spans="1:7" s="22" customFormat="1" ht="15.75">
      <c r="A479" s="92" t="s">
        <v>331</v>
      </c>
      <c r="B479" s="6"/>
      <c r="C479" s="14">
        <v>11</v>
      </c>
      <c r="D479" s="14" t="s">
        <v>137</v>
      </c>
      <c r="E479" s="6" t="s">
        <v>332</v>
      </c>
      <c r="F479" s="6"/>
      <c r="G479" s="29">
        <f>G480</f>
        <v>1794</v>
      </c>
    </row>
    <row r="480" spans="1:7" s="22" customFormat="1" ht="31.5">
      <c r="A480" s="35" t="s">
        <v>198</v>
      </c>
      <c r="B480" s="6"/>
      <c r="C480" s="14">
        <v>11</v>
      </c>
      <c r="D480" s="14" t="s">
        <v>137</v>
      </c>
      <c r="E480" s="6" t="s">
        <v>332</v>
      </c>
      <c r="F480" s="6">
        <v>600</v>
      </c>
      <c r="G480" s="29">
        <v>1794</v>
      </c>
    </row>
    <row r="481" spans="1:7" s="277" customFormat="1">
      <c r="A481" s="236"/>
      <c r="B481" s="237"/>
      <c r="C481" s="238"/>
      <c r="D481" s="238"/>
      <c r="E481" s="238"/>
      <c r="F481" s="238"/>
      <c r="G481" s="239" t="s">
        <v>895</v>
      </c>
    </row>
  </sheetData>
  <autoFilter ref="A15:G480"/>
  <mergeCells count="6">
    <mergeCell ref="A12:G12"/>
    <mergeCell ref="A6:G6"/>
    <mergeCell ref="A7:G7"/>
    <mergeCell ref="A8:G8"/>
    <mergeCell ref="A9:G9"/>
    <mergeCell ref="A10:G10"/>
  </mergeCells>
  <pageMargins left="0.70866141732283472" right="0.43307086614173229" top="0.39370078740157483" bottom="0.43307086614173229" header="0.23622047244094491" footer="0.31496062992125984"/>
  <pageSetup paperSize="9" scale="71" fitToHeight="20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6"/>
  <sheetViews>
    <sheetView topLeftCell="A174" zoomScale="90" zoomScaleNormal="90" workbookViewId="0">
      <selection activeCell="A189" sqref="A189:A190"/>
    </sheetView>
  </sheetViews>
  <sheetFormatPr defaultRowHeight="15"/>
  <cols>
    <col min="1" max="1" width="65.7109375" style="129" customWidth="1"/>
    <col min="2" max="2" width="5" style="130" customWidth="1"/>
    <col min="3" max="4" width="3.7109375" style="89" customWidth="1"/>
    <col min="5" max="5" width="15.7109375" style="89" customWidth="1"/>
    <col min="6" max="6" width="4.7109375" style="89" customWidth="1"/>
    <col min="7" max="7" width="12.7109375" style="89" customWidth="1"/>
    <col min="8" max="8" width="11.42578125" style="195" bestFit="1" customWidth="1"/>
    <col min="9" max="9" width="12.5703125" bestFit="1" customWidth="1"/>
  </cols>
  <sheetData>
    <row r="1" spans="1:8" ht="15.75">
      <c r="A1" s="126"/>
      <c r="B1" s="87"/>
      <c r="C1" s="86"/>
      <c r="D1" s="86"/>
      <c r="F1" s="127"/>
      <c r="G1" s="100" t="s">
        <v>980</v>
      </c>
    </row>
    <row r="2" spans="1:8" ht="15.75">
      <c r="A2" s="126"/>
      <c r="B2" s="87"/>
      <c r="C2" s="86"/>
      <c r="D2" s="86"/>
      <c r="E2" s="86"/>
      <c r="F2" s="175"/>
      <c r="G2" s="175" t="s">
        <v>5</v>
      </c>
    </row>
    <row r="3" spans="1:8" ht="15.75">
      <c r="A3" s="126"/>
      <c r="B3" s="87"/>
      <c r="C3" s="86"/>
      <c r="D3" s="86"/>
      <c r="E3" s="86"/>
      <c r="F3" s="175"/>
      <c r="G3" s="175" t="s">
        <v>555</v>
      </c>
    </row>
    <row r="4" spans="1:8" ht="15.75">
      <c r="A4" s="126"/>
      <c r="B4" s="87"/>
      <c r="C4" s="86"/>
      <c r="D4" s="86"/>
      <c r="F4" s="128"/>
      <c r="G4" s="100" t="s">
        <v>976</v>
      </c>
    </row>
    <row r="5" spans="1:8" ht="15.75">
      <c r="B5" s="88"/>
      <c r="C5" s="88"/>
      <c r="D5" s="88"/>
      <c r="E5" s="88"/>
      <c r="F5" s="175"/>
      <c r="G5" s="175"/>
    </row>
    <row r="6" spans="1:8" ht="15.75" customHeight="1">
      <c r="A6" s="320" t="s">
        <v>897</v>
      </c>
      <c r="B6" s="320"/>
      <c r="C6" s="320"/>
      <c r="D6" s="320"/>
      <c r="E6" s="320"/>
      <c r="F6" s="320"/>
      <c r="G6" s="320"/>
    </row>
    <row r="7" spans="1:8" ht="15.75" customHeight="1">
      <c r="A7" s="320" t="s">
        <v>869</v>
      </c>
      <c r="B7" s="320"/>
      <c r="C7" s="320"/>
      <c r="D7" s="320"/>
      <c r="E7" s="320"/>
      <c r="F7" s="320"/>
      <c r="G7" s="320"/>
    </row>
    <row r="8" spans="1:8" ht="15.75" customHeight="1">
      <c r="A8" s="320" t="s">
        <v>555</v>
      </c>
      <c r="B8" s="320"/>
      <c r="C8" s="320"/>
      <c r="D8" s="320"/>
      <c r="E8" s="320"/>
      <c r="F8" s="320"/>
      <c r="G8" s="320"/>
    </row>
    <row r="9" spans="1:8" ht="15.75" customHeight="1">
      <c r="A9" s="320" t="s">
        <v>757</v>
      </c>
      <c r="B9" s="320"/>
      <c r="C9" s="320"/>
      <c r="D9" s="320"/>
      <c r="E9" s="320"/>
      <c r="F9" s="320"/>
      <c r="G9" s="320"/>
    </row>
    <row r="10" spans="1:8" ht="15.75" customHeight="1">
      <c r="A10" s="320"/>
      <c r="B10" s="320"/>
      <c r="C10" s="320"/>
      <c r="D10" s="320"/>
      <c r="E10" s="320"/>
      <c r="F10" s="320"/>
      <c r="G10" s="320"/>
    </row>
    <row r="11" spans="1:8">
      <c r="G11" s="90"/>
    </row>
    <row r="12" spans="1:8" ht="37.5" customHeight="1">
      <c r="A12" s="323" t="s">
        <v>736</v>
      </c>
      <c r="B12" s="324"/>
      <c r="C12" s="324"/>
      <c r="D12" s="324"/>
      <c r="E12" s="324"/>
      <c r="F12" s="324"/>
      <c r="G12" s="324"/>
    </row>
    <row r="13" spans="1:8">
      <c r="G13" s="90"/>
    </row>
    <row r="14" spans="1:8" s="22" customFormat="1" ht="15.75">
      <c r="A14" s="129"/>
      <c r="B14" s="130"/>
      <c r="C14" s="89"/>
      <c r="D14" s="89"/>
      <c r="E14" s="89"/>
      <c r="F14" s="89"/>
      <c r="G14" s="99" t="s">
        <v>0</v>
      </c>
      <c r="H14" s="89"/>
    </row>
    <row r="15" spans="1:8" s="22" customFormat="1" ht="31.5">
      <c r="A15" s="131" t="s">
        <v>81</v>
      </c>
      <c r="B15" s="131" t="s">
        <v>1</v>
      </c>
      <c r="C15" s="131" t="s">
        <v>134</v>
      </c>
      <c r="D15" s="131" t="s">
        <v>82</v>
      </c>
      <c r="E15" s="131" t="s">
        <v>83</v>
      </c>
      <c r="F15" s="131" t="s">
        <v>84</v>
      </c>
      <c r="G15" s="131" t="s">
        <v>80</v>
      </c>
      <c r="H15" s="89"/>
    </row>
    <row r="16" spans="1:8" s="22" customFormat="1" ht="15.75">
      <c r="A16" s="131">
        <v>1</v>
      </c>
      <c r="B16" s="131">
        <v>2</v>
      </c>
      <c r="C16" s="131">
        <v>3</v>
      </c>
      <c r="D16" s="131">
        <v>4</v>
      </c>
      <c r="E16" s="131">
        <v>5</v>
      </c>
      <c r="F16" s="131">
        <v>6</v>
      </c>
      <c r="G16" s="131">
        <v>7</v>
      </c>
      <c r="H16" s="89"/>
    </row>
    <row r="17" spans="1:14" s="22" customFormat="1" ht="18.75">
      <c r="A17" s="49" t="s">
        <v>516</v>
      </c>
      <c r="B17" s="36">
        <v>801</v>
      </c>
      <c r="C17" s="300"/>
      <c r="D17" s="300"/>
      <c r="E17" s="300"/>
      <c r="F17" s="300"/>
      <c r="G17" s="5">
        <f>SUM(G18,G67,G95,G130,G198)</f>
        <v>424579.3</v>
      </c>
      <c r="H17" s="301"/>
    </row>
    <row r="18" spans="1:14" s="22" customFormat="1" ht="18.75">
      <c r="A18" s="49" t="s">
        <v>86</v>
      </c>
      <c r="B18" s="36"/>
      <c r="C18" s="45" t="s">
        <v>136</v>
      </c>
      <c r="D18" s="45" t="s">
        <v>143</v>
      </c>
      <c r="E18" s="36"/>
      <c r="F18" s="300"/>
      <c r="G18" s="5">
        <f>SUM(G19,G27,G49,G54)</f>
        <v>106850.19999999998</v>
      </c>
      <c r="H18" s="298"/>
    </row>
    <row r="19" spans="1:14" s="22" customFormat="1" ht="31.5">
      <c r="A19" s="49" t="s">
        <v>87</v>
      </c>
      <c r="B19" s="36"/>
      <c r="C19" s="45" t="s">
        <v>136</v>
      </c>
      <c r="D19" s="45" t="s">
        <v>137</v>
      </c>
      <c r="E19" s="36"/>
      <c r="F19" s="300"/>
      <c r="G19" s="5">
        <f>SUM(G20)</f>
        <v>4555.8999999999996</v>
      </c>
      <c r="H19" s="298"/>
    </row>
    <row r="20" spans="1:14" s="56" customFormat="1" ht="31.5">
      <c r="A20" s="50" t="s">
        <v>244</v>
      </c>
      <c r="B20" s="7"/>
      <c r="C20" s="8" t="s">
        <v>136</v>
      </c>
      <c r="D20" s="8" t="s">
        <v>137</v>
      </c>
      <c r="E20" s="7" t="s">
        <v>243</v>
      </c>
      <c r="F20" s="302"/>
      <c r="G20" s="29">
        <f>SUM(G21)</f>
        <v>4555.8999999999996</v>
      </c>
      <c r="H20" s="298"/>
    </row>
    <row r="21" spans="1:14" s="22" customFormat="1" ht="18.75">
      <c r="A21" s="50" t="s">
        <v>251</v>
      </c>
      <c r="B21" s="7"/>
      <c r="C21" s="8" t="s">
        <v>136</v>
      </c>
      <c r="D21" s="8" t="s">
        <v>137</v>
      </c>
      <c r="E21" s="7" t="s">
        <v>245</v>
      </c>
      <c r="F21" s="302"/>
      <c r="G21" s="29">
        <f>SUM(G22,G25)</f>
        <v>4555.8999999999996</v>
      </c>
      <c r="H21" s="298"/>
    </row>
    <row r="22" spans="1:14" s="22" customFormat="1" ht="18.75">
      <c r="A22" s="51" t="s">
        <v>247</v>
      </c>
      <c r="B22" s="7"/>
      <c r="C22" s="8" t="s">
        <v>136</v>
      </c>
      <c r="D22" s="8" t="s">
        <v>137</v>
      </c>
      <c r="E22" s="7" t="s">
        <v>246</v>
      </c>
      <c r="F22" s="302"/>
      <c r="G22" s="29">
        <f>SUM(G23:G24)</f>
        <v>4455.8999999999996</v>
      </c>
      <c r="H22" s="298"/>
    </row>
    <row r="23" spans="1:14" s="22" customFormat="1" ht="63">
      <c r="A23" s="51" t="s">
        <v>200</v>
      </c>
      <c r="B23" s="7"/>
      <c r="C23" s="8" t="s">
        <v>136</v>
      </c>
      <c r="D23" s="8" t="s">
        <v>137</v>
      </c>
      <c r="E23" s="7" t="s">
        <v>246</v>
      </c>
      <c r="F23" s="7">
        <v>100</v>
      </c>
      <c r="G23" s="29">
        <v>4423.8999999999996</v>
      </c>
      <c r="H23" s="298"/>
    </row>
    <row r="24" spans="1:14" s="22" customFormat="1" ht="31.5">
      <c r="A24" s="48" t="s">
        <v>519</v>
      </c>
      <c r="B24" s="107"/>
      <c r="C24" s="8" t="s">
        <v>136</v>
      </c>
      <c r="D24" s="8" t="s">
        <v>137</v>
      </c>
      <c r="E24" s="7" t="s">
        <v>246</v>
      </c>
      <c r="F24" s="107">
        <v>200</v>
      </c>
      <c r="G24" s="29">
        <v>32</v>
      </c>
      <c r="H24" s="303"/>
      <c r="I24" s="58"/>
      <c r="J24" s="279"/>
      <c r="K24" s="280"/>
      <c r="L24" s="281"/>
      <c r="M24" s="281"/>
      <c r="N24" s="282"/>
    </row>
    <row r="25" spans="1:14" s="22" customFormat="1" ht="18.75">
      <c r="A25" s="50" t="s">
        <v>621</v>
      </c>
      <c r="B25" s="7"/>
      <c r="C25" s="8" t="s">
        <v>136</v>
      </c>
      <c r="D25" s="8" t="s">
        <v>137</v>
      </c>
      <c r="E25" s="7" t="s">
        <v>248</v>
      </c>
      <c r="F25" s="300"/>
      <c r="G25" s="29">
        <f>SUM(G26)</f>
        <v>100</v>
      </c>
      <c r="H25" s="298"/>
    </row>
    <row r="26" spans="1:14" s="22" customFormat="1" ht="63">
      <c r="A26" s="51" t="s">
        <v>200</v>
      </c>
      <c r="B26" s="7"/>
      <c r="C26" s="8" t="s">
        <v>136</v>
      </c>
      <c r="D26" s="8" t="s">
        <v>137</v>
      </c>
      <c r="E26" s="7" t="s">
        <v>248</v>
      </c>
      <c r="F26" s="7">
        <v>100</v>
      </c>
      <c r="G26" s="29">
        <v>100</v>
      </c>
      <c r="H26" s="298"/>
    </row>
    <row r="27" spans="1:14" s="22" customFormat="1" ht="47.25">
      <c r="A27" s="49" t="s">
        <v>539</v>
      </c>
      <c r="B27" s="36"/>
      <c r="C27" s="45" t="s">
        <v>136</v>
      </c>
      <c r="D27" s="45" t="s">
        <v>139</v>
      </c>
      <c r="E27" s="36"/>
      <c r="F27" s="36"/>
      <c r="G27" s="5">
        <f>SUM(G28)</f>
        <v>94177.499999999985</v>
      </c>
      <c r="H27" s="304"/>
      <c r="I27" s="57"/>
      <c r="J27" s="283"/>
      <c r="K27" s="284"/>
      <c r="L27" s="285"/>
      <c r="M27" s="285"/>
      <c r="N27" s="286"/>
    </row>
    <row r="28" spans="1:14" s="56" customFormat="1" ht="31.5">
      <c r="A28" s="50" t="s">
        <v>244</v>
      </c>
      <c r="B28" s="7"/>
      <c r="C28" s="8" t="s">
        <v>136</v>
      </c>
      <c r="D28" s="8" t="s">
        <v>139</v>
      </c>
      <c r="E28" s="7" t="s">
        <v>243</v>
      </c>
      <c r="F28" s="302"/>
      <c r="G28" s="29">
        <f>SUM(G29)</f>
        <v>94177.499999999985</v>
      </c>
      <c r="H28" s="298"/>
    </row>
    <row r="29" spans="1:14" s="22" customFormat="1" ht="18.75">
      <c r="A29" s="50" t="s">
        <v>252</v>
      </c>
      <c r="B29" s="7"/>
      <c r="C29" s="8" t="s">
        <v>136</v>
      </c>
      <c r="D29" s="8" t="s">
        <v>139</v>
      </c>
      <c r="E29" s="7" t="s">
        <v>253</v>
      </c>
      <c r="F29" s="302"/>
      <c r="G29" s="29">
        <f>SUM(G30,G35,G38,G40,G42,G44,G46)</f>
        <v>94177.499999999985</v>
      </c>
      <c r="H29" s="298"/>
    </row>
    <row r="30" spans="1:14" s="22" customFormat="1" ht="31.5">
      <c r="A30" s="51" t="s">
        <v>327</v>
      </c>
      <c r="B30" s="7"/>
      <c r="C30" s="8" t="s">
        <v>136</v>
      </c>
      <c r="D30" s="8" t="s">
        <v>139</v>
      </c>
      <c r="E30" s="7" t="s">
        <v>254</v>
      </c>
      <c r="F30" s="302"/>
      <c r="G30" s="29">
        <f>SUM(G31:G34)</f>
        <v>68898.099999999991</v>
      </c>
      <c r="H30" s="298"/>
    </row>
    <row r="31" spans="1:14" s="22" customFormat="1" ht="63">
      <c r="A31" s="51" t="s">
        <v>200</v>
      </c>
      <c r="B31" s="7"/>
      <c r="C31" s="8" t="s">
        <v>136</v>
      </c>
      <c r="D31" s="8" t="s">
        <v>139</v>
      </c>
      <c r="E31" s="7" t="s">
        <v>254</v>
      </c>
      <c r="F31" s="7">
        <v>100</v>
      </c>
      <c r="G31" s="29">
        <v>42131.6</v>
      </c>
      <c r="H31" s="298"/>
    </row>
    <row r="32" spans="1:14" s="22" customFormat="1" ht="31.5">
      <c r="A32" s="48" t="s">
        <v>519</v>
      </c>
      <c r="B32" s="107"/>
      <c r="C32" s="8" t="s">
        <v>136</v>
      </c>
      <c r="D32" s="8" t="s">
        <v>139</v>
      </c>
      <c r="E32" s="7" t="s">
        <v>254</v>
      </c>
      <c r="F32" s="107">
        <v>200</v>
      </c>
      <c r="G32" s="29">
        <v>25761.3</v>
      </c>
      <c r="H32" s="303"/>
      <c r="I32" s="58"/>
      <c r="J32" s="279"/>
      <c r="K32" s="280"/>
      <c r="L32" s="281"/>
      <c r="M32" s="281"/>
      <c r="N32" s="282"/>
    </row>
    <row r="33" spans="1:14" s="22" customFormat="1" ht="15.75">
      <c r="A33" s="51" t="s">
        <v>199</v>
      </c>
      <c r="B33" s="107"/>
      <c r="C33" s="8" t="s">
        <v>136</v>
      </c>
      <c r="D33" s="8" t="s">
        <v>139</v>
      </c>
      <c r="E33" s="7" t="s">
        <v>254</v>
      </c>
      <c r="F33" s="107">
        <v>300</v>
      </c>
      <c r="G33" s="29">
        <v>0</v>
      </c>
      <c r="H33" s="303"/>
      <c r="I33" s="58"/>
      <c r="J33" s="279"/>
      <c r="K33" s="280"/>
      <c r="L33" s="281"/>
      <c r="M33" s="281"/>
      <c r="N33" s="282"/>
    </row>
    <row r="34" spans="1:14" s="22" customFormat="1" ht="15.75">
      <c r="A34" s="51" t="s">
        <v>197</v>
      </c>
      <c r="B34" s="7"/>
      <c r="C34" s="8" t="s">
        <v>136</v>
      </c>
      <c r="D34" s="8" t="s">
        <v>139</v>
      </c>
      <c r="E34" s="7" t="s">
        <v>254</v>
      </c>
      <c r="F34" s="7">
        <v>800</v>
      </c>
      <c r="G34" s="29">
        <v>1005.2</v>
      </c>
      <c r="H34" s="305"/>
      <c r="I34" s="59"/>
      <c r="J34" s="59"/>
      <c r="K34" s="59"/>
      <c r="L34" s="59"/>
      <c r="M34" s="59"/>
      <c r="N34" s="59"/>
    </row>
    <row r="35" spans="1:14" s="22" customFormat="1" ht="63">
      <c r="A35" s="51" t="s">
        <v>710</v>
      </c>
      <c r="B35" s="7"/>
      <c r="C35" s="8" t="s">
        <v>136</v>
      </c>
      <c r="D35" s="8" t="s">
        <v>139</v>
      </c>
      <c r="E35" s="7" t="s">
        <v>249</v>
      </c>
      <c r="F35" s="7"/>
      <c r="G35" s="29">
        <f>SUM(G36:G37)</f>
        <v>18748.3</v>
      </c>
      <c r="H35" s="298"/>
    </row>
    <row r="36" spans="1:14" s="22" customFormat="1" ht="63">
      <c r="A36" s="51" t="s">
        <v>200</v>
      </c>
      <c r="B36" s="7"/>
      <c r="C36" s="8" t="s">
        <v>136</v>
      </c>
      <c r="D36" s="8" t="s">
        <v>139</v>
      </c>
      <c r="E36" s="7" t="s">
        <v>249</v>
      </c>
      <c r="F36" s="7">
        <v>100</v>
      </c>
      <c r="G36" s="29">
        <v>18379.2</v>
      </c>
      <c r="H36" s="298"/>
    </row>
    <row r="37" spans="1:14" s="22" customFormat="1" ht="31.5">
      <c r="A37" s="48" t="s">
        <v>519</v>
      </c>
      <c r="B37" s="7"/>
      <c r="C37" s="8" t="s">
        <v>136</v>
      </c>
      <c r="D37" s="8" t="s">
        <v>139</v>
      </c>
      <c r="E37" s="7" t="s">
        <v>249</v>
      </c>
      <c r="F37" s="7">
        <v>200</v>
      </c>
      <c r="G37" s="29">
        <v>369.1</v>
      </c>
      <c r="H37" s="298"/>
    </row>
    <row r="38" spans="1:14" s="22" customFormat="1" ht="31.5">
      <c r="A38" s="51" t="s">
        <v>202</v>
      </c>
      <c r="B38" s="7"/>
      <c r="C38" s="8" t="s">
        <v>136</v>
      </c>
      <c r="D38" s="8" t="s">
        <v>139</v>
      </c>
      <c r="E38" s="7" t="s">
        <v>250</v>
      </c>
      <c r="F38" s="7"/>
      <c r="G38" s="29">
        <f>SUM(G39:G39)</f>
        <v>2460.9</v>
      </c>
      <c r="H38" s="298"/>
    </row>
    <row r="39" spans="1:14" s="22" customFormat="1" ht="63">
      <c r="A39" s="51" t="s">
        <v>200</v>
      </c>
      <c r="B39" s="7"/>
      <c r="C39" s="8" t="s">
        <v>136</v>
      </c>
      <c r="D39" s="8" t="s">
        <v>139</v>
      </c>
      <c r="E39" s="7" t="s">
        <v>250</v>
      </c>
      <c r="F39" s="7">
        <v>100</v>
      </c>
      <c r="G39" s="29">
        <v>2460.9</v>
      </c>
      <c r="H39" s="298"/>
    </row>
    <row r="40" spans="1:14" s="22" customFormat="1" ht="18.75">
      <c r="A40" s="50" t="s">
        <v>621</v>
      </c>
      <c r="B40" s="7"/>
      <c r="C40" s="8" t="s">
        <v>136</v>
      </c>
      <c r="D40" s="8" t="s">
        <v>139</v>
      </c>
      <c r="E40" s="7" t="s">
        <v>255</v>
      </c>
      <c r="F40" s="300"/>
      <c r="G40" s="29">
        <f>SUM(G41)</f>
        <v>3741</v>
      </c>
      <c r="H40" s="298"/>
    </row>
    <row r="41" spans="1:14" s="22" customFormat="1" ht="63">
      <c r="A41" s="51" t="s">
        <v>200</v>
      </c>
      <c r="B41" s="7"/>
      <c r="C41" s="8" t="s">
        <v>136</v>
      </c>
      <c r="D41" s="8" t="s">
        <v>139</v>
      </c>
      <c r="E41" s="7" t="s">
        <v>255</v>
      </c>
      <c r="F41" s="7">
        <v>100</v>
      </c>
      <c r="G41" s="29">
        <v>3741</v>
      </c>
      <c r="H41" s="298"/>
    </row>
    <row r="42" spans="1:14" s="22" customFormat="1" ht="18.75">
      <c r="A42" s="51" t="s">
        <v>623</v>
      </c>
      <c r="B42" s="7"/>
      <c r="C42" s="8" t="s">
        <v>136</v>
      </c>
      <c r="D42" s="8" t="s">
        <v>139</v>
      </c>
      <c r="E42" s="7" t="s">
        <v>579</v>
      </c>
      <c r="F42" s="300"/>
      <c r="G42" s="29">
        <f>SUM(G43)</f>
        <v>0</v>
      </c>
      <c r="H42" s="298"/>
    </row>
    <row r="43" spans="1:14" s="22" customFormat="1" ht="63">
      <c r="A43" s="51" t="s">
        <v>200</v>
      </c>
      <c r="B43" s="7"/>
      <c r="C43" s="8" t="s">
        <v>136</v>
      </c>
      <c r="D43" s="8" t="s">
        <v>139</v>
      </c>
      <c r="E43" s="7" t="s">
        <v>579</v>
      </c>
      <c r="F43" s="7">
        <v>100</v>
      </c>
      <c r="G43" s="29">
        <v>0</v>
      </c>
      <c r="H43" s="298"/>
    </row>
    <row r="44" spans="1:14" s="22" customFormat="1" ht="18.75">
      <c r="A44" s="51" t="s">
        <v>260</v>
      </c>
      <c r="B44" s="7"/>
      <c r="C44" s="8" t="s">
        <v>136</v>
      </c>
      <c r="D44" s="8" t="s">
        <v>139</v>
      </c>
      <c r="E44" s="7" t="s">
        <v>428</v>
      </c>
      <c r="F44" s="302"/>
      <c r="G44" s="29">
        <f>SUM(G45)</f>
        <v>215.4</v>
      </c>
      <c r="H44" s="298"/>
    </row>
    <row r="45" spans="1:14" s="22" customFormat="1" ht="63">
      <c r="A45" s="51" t="s">
        <v>200</v>
      </c>
      <c r="B45" s="7"/>
      <c r="C45" s="8" t="s">
        <v>136</v>
      </c>
      <c r="D45" s="8" t="s">
        <v>139</v>
      </c>
      <c r="E45" s="7" t="s">
        <v>428</v>
      </c>
      <c r="F45" s="7">
        <v>100</v>
      </c>
      <c r="G45" s="29">
        <v>215.4</v>
      </c>
      <c r="H45" s="298"/>
    </row>
    <row r="46" spans="1:14" s="22" customFormat="1" ht="18.75">
      <c r="A46" s="51" t="s">
        <v>261</v>
      </c>
      <c r="B46" s="7"/>
      <c r="C46" s="8" t="s">
        <v>136</v>
      </c>
      <c r="D46" s="8" t="s">
        <v>139</v>
      </c>
      <c r="E46" s="7" t="s">
        <v>429</v>
      </c>
      <c r="F46" s="302"/>
      <c r="G46" s="29">
        <f>SUM(G47:G48)</f>
        <v>113.8</v>
      </c>
      <c r="H46" s="298"/>
    </row>
    <row r="47" spans="1:14" s="22" customFormat="1" ht="63">
      <c r="A47" s="51" t="s">
        <v>200</v>
      </c>
      <c r="B47" s="7"/>
      <c r="C47" s="8" t="s">
        <v>136</v>
      </c>
      <c r="D47" s="8" t="s">
        <v>139</v>
      </c>
      <c r="E47" s="7" t="s">
        <v>429</v>
      </c>
      <c r="F47" s="7">
        <v>100</v>
      </c>
      <c r="G47" s="29">
        <v>112.6</v>
      </c>
      <c r="H47" s="298"/>
    </row>
    <row r="48" spans="1:14" s="22" customFormat="1" ht="31.5">
      <c r="A48" s="48" t="s">
        <v>519</v>
      </c>
      <c r="B48" s="107"/>
      <c r="C48" s="8" t="s">
        <v>136</v>
      </c>
      <c r="D48" s="8" t="s">
        <v>139</v>
      </c>
      <c r="E48" s="7" t="s">
        <v>429</v>
      </c>
      <c r="F48" s="107">
        <v>200</v>
      </c>
      <c r="G48" s="29">
        <v>1.2</v>
      </c>
      <c r="H48" s="303"/>
      <c r="I48" s="58"/>
      <c r="J48" s="279"/>
      <c r="K48" s="280"/>
      <c r="L48" s="281"/>
      <c r="M48" s="281"/>
      <c r="N48" s="282"/>
    </row>
    <row r="49" spans="1:8" s="78" customFormat="1" ht="15.75">
      <c r="A49" s="176" t="s">
        <v>737</v>
      </c>
      <c r="B49" s="36"/>
      <c r="C49" s="45" t="s">
        <v>136</v>
      </c>
      <c r="D49" s="45" t="s">
        <v>140</v>
      </c>
      <c r="E49" s="36"/>
      <c r="F49" s="36"/>
      <c r="G49" s="5">
        <f>SUM(G50)</f>
        <v>47.8</v>
      </c>
      <c r="H49" s="306"/>
    </row>
    <row r="50" spans="1:8" s="78" customFormat="1" ht="15.75">
      <c r="A50" s="10" t="s">
        <v>263</v>
      </c>
      <c r="B50" s="7"/>
      <c r="C50" s="8" t="s">
        <v>136</v>
      </c>
      <c r="D50" s="8" t="s">
        <v>140</v>
      </c>
      <c r="E50" s="7" t="s">
        <v>262</v>
      </c>
      <c r="F50" s="7"/>
      <c r="G50" s="29">
        <f>SUM(G51)</f>
        <v>47.8</v>
      </c>
      <c r="H50" s="306"/>
    </row>
    <row r="51" spans="1:8" s="78" customFormat="1" ht="15.75">
      <c r="A51" s="10" t="s">
        <v>265</v>
      </c>
      <c r="B51" s="7"/>
      <c r="C51" s="8" t="s">
        <v>136</v>
      </c>
      <c r="D51" s="8" t="s">
        <v>140</v>
      </c>
      <c r="E51" s="7" t="s">
        <v>264</v>
      </c>
      <c r="F51" s="7"/>
      <c r="G51" s="29">
        <f>SUM(G52)</f>
        <v>47.8</v>
      </c>
      <c r="H51" s="306"/>
    </row>
    <row r="52" spans="1:8" s="78" customFormat="1" ht="47.25">
      <c r="A52" s="10" t="s">
        <v>738</v>
      </c>
      <c r="B52" s="7"/>
      <c r="C52" s="8" t="s">
        <v>136</v>
      </c>
      <c r="D52" s="8" t="s">
        <v>140</v>
      </c>
      <c r="E52" s="7" t="s">
        <v>739</v>
      </c>
      <c r="F52" s="7"/>
      <c r="G52" s="29">
        <f>SUM(G53)</f>
        <v>47.8</v>
      </c>
      <c r="H52" s="306"/>
    </row>
    <row r="53" spans="1:8" s="22" customFormat="1" ht="31.5">
      <c r="A53" s="48" t="s">
        <v>519</v>
      </c>
      <c r="B53" s="7"/>
      <c r="C53" s="8" t="s">
        <v>136</v>
      </c>
      <c r="D53" s="8" t="s">
        <v>140</v>
      </c>
      <c r="E53" s="7" t="s">
        <v>739</v>
      </c>
      <c r="F53" s="7">
        <v>200</v>
      </c>
      <c r="G53" s="29">
        <v>47.8</v>
      </c>
      <c r="H53" s="298"/>
    </row>
    <row r="54" spans="1:8" s="22" customFormat="1" ht="15.75">
      <c r="A54" s="49" t="s">
        <v>540</v>
      </c>
      <c r="B54" s="36"/>
      <c r="C54" s="45" t="s">
        <v>136</v>
      </c>
      <c r="D54" s="45">
        <v>13</v>
      </c>
      <c r="E54" s="36"/>
      <c r="F54" s="36"/>
      <c r="G54" s="5">
        <f>SUM(G55,G59)</f>
        <v>8069</v>
      </c>
      <c r="H54" s="298"/>
    </row>
    <row r="55" spans="1:8" s="56" customFormat="1" ht="31.5">
      <c r="A55" s="50" t="s">
        <v>244</v>
      </c>
      <c r="B55" s="7"/>
      <c r="C55" s="8" t="s">
        <v>136</v>
      </c>
      <c r="D55" s="8" t="s">
        <v>3</v>
      </c>
      <c r="E55" s="7" t="s">
        <v>243</v>
      </c>
      <c r="F55" s="302"/>
      <c r="G55" s="29">
        <f>SUM(G56)</f>
        <v>1000</v>
      </c>
      <c r="H55" s="298"/>
    </row>
    <row r="56" spans="1:8" s="22" customFormat="1" ht="18.75">
      <c r="A56" s="50" t="s">
        <v>252</v>
      </c>
      <c r="B56" s="7"/>
      <c r="C56" s="8" t="s">
        <v>136</v>
      </c>
      <c r="D56" s="8" t="s">
        <v>3</v>
      </c>
      <c r="E56" s="7" t="s">
        <v>253</v>
      </c>
      <c r="F56" s="302"/>
      <c r="G56" s="29">
        <f>SUM(G57)</f>
        <v>1000</v>
      </c>
      <c r="H56" s="298"/>
    </row>
    <row r="57" spans="1:8" s="22" customFormat="1" ht="31.5">
      <c r="A57" s="51" t="s">
        <v>267</v>
      </c>
      <c r="B57" s="7"/>
      <c r="C57" s="8" t="s">
        <v>136</v>
      </c>
      <c r="D57" s="8" t="s">
        <v>3</v>
      </c>
      <c r="E57" s="7" t="s">
        <v>266</v>
      </c>
      <c r="F57" s="302"/>
      <c r="G57" s="29">
        <f>SUM(G58)</f>
        <v>1000</v>
      </c>
      <c r="H57" s="298"/>
    </row>
    <row r="58" spans="1:8" s="22" customFormat="1" ht="31.5">
      <c r="A58" s="48" t="s">
        <v>519</v>
      </c>
      <c r="B58" s="7"/>
      <c r="C58" s="8" t="s">
        <v>136</v>
      </c>
      <c r="D58" s="8" t="s">
        <v>3</v>
      </c>
      <c r="E58" s="7" t="s">
        <v>266</v>
      </c>
      <c r="F58" s="7">
        <v>200</v>
      </c>
      <c r="G58" s="29">
        <v>1000</v>
      </c>
      <c r="H58" s="298"/>
    </row>
    <row r="59" spans="1:8" s="56" customFormat="1" ht="31.5">
      <c r="A59" s="50" t="s">
        <v>258</v>
      </c>
      <c r="B59" s="7"/>
      <c r="C59" s="8" t="s">
        <v>136</v>
      </c>
      <c r="D59" s="8" t="s">
        <v>3</v>
      </c>
      <c r="E59" s="7" t="s">
        <v>256</v>
      </c>
      <c r="F59" s="302"/>
      <c r="G59" s="29">
        <f>SUM(G60)</f>
        <v>7069</v>
      </c>
      <c r="H59" s="298"/>
    </row>
    <row r="60" spans="1:8" s="22" customFormat="1" ht="31.5">
      <c r="A60" s="50" t="s">
        <v>259</v>
      </c>
      <c r="B60" s="7"/>
      <c r="C60" s="8" t="s">
        <v>136</v>
      </c>
      <c r="D60" s="8" t="s">
        <v>3</v>
      </c>
      <c r="E60" s="7" t="s">
        <v>257</v>
      </c>
      <c r="F60" s="302"/>
      <c r="G60" s="29">
        <f>SUM(G61,G63)</f>
        <v>7069</v>
      </c>
      <c r="H60" s="298"/>
    </row>
    <row r="61" spans="1:8" s="22" customFormat="1" ht="19.5" customHeight="1">
      <c r="A61" s="51" t="s">
        <v>269</v>
      </c>
      <c r="B61" s="7"/>
      <c r="C61" s="8" t="s">
        <v>136</v>
      </c>
      <c r="D61" s="8" t="s">
        <v>3</v>
      </c>
      <c r="E61" s="7" t="s">
        <v>268</v>
      </c>
      <c r="F61" s="302"/>
      <c r="G61" s="29">
        <f>SUM(G62:G62)</f>
        <v>6229</v>
      </c>
      <c r="H61" s="298"/>
    </row>
    <row r="62" spans="1:8" s="22" customFormat="1" ht="31.5">
      <c r="A62" s="48" t="s">
        <v>519</v>
      </c>
      <c r="B62" s="7"/>
      <c r="C62" s="8" t="s">
        <v>136</v>
      </c>
      <c r="D62" s="8" t="s">
        <v>3</v>
      </c>
      <c r="E62" s="7" t="s">
        <v>268</v>
      </c>
      <c r="F62" s="7">
        <v>200</v>
      </c>
      <c r="G62" s="29">
        <v>6229</v>
      </c>
      <c r="H62" s="298"/>
    </row>
    <row r="63" spans="1:8" s="22" customFormat="1" ht="15.75">
      <c r="A63" s="50" t="s">
        <v>331</v>
      </c>
      <c r="B63" s="7"/>
      <c r="C63" s="8" t="s">
        <v>136</v>
      </c>
      <c r="D63" s="8" t="s">
        <v>3</v>
      </c>
      <c r="E63" s="7" t="s">
        <v>332</v>
      </c>
      <c r="F63" s="7"/>
      <c r="G63" s="29">
        <f>SUM(G64:G66)</f>
        <v>840</v>
      </c>
      <c r="H63" s="298"/>
    </row>
    <row r="64" spans="1:8" s="22" customFormat="1" ht="31.5">
      <c r="A64" s="48" t="s">
        <v>519</v>
      </c>
      <c r="B64" s="7"/>
      <c r="C64" s="8" t="s">
        <v>136</v>
      </c>
      <c r="D64" s="8" t="s">
        <v>3</v>
      </c>
      <c r="E64" s="7" t="s">
        <v>332</v>
      </c>
      <c r="F64" s="7">
        <v>200</v>
      </c>
      <c r="G64" s="29">
        <v>40</v>
      </c>
      <c r="H64" s="298"/>
    </row>
    <row r="65" spans="1:8" s="22" customFormat="1" ht="15.75">
      <c r="A65" s="51" t="s">
        <v>199</v>
      </c>
      <c r="B65" s="7"/>
      <c r="C65" s="8" t="s">
        <v>136</v>
      </c>
      <c r="D65" s="8" t="s">
        <v>3</v>
      </c>
      <c r="E65" s="7" t="s">
        <v>332</v>
      </c>
      <c r="F65" s="7">
        <v>300</v>
      </c>
      <c r="G65" s="29">
        <v>800</v>
      </c>
      <c r="H65" s="298"/>
    </row>
    <row r="66" spans="1:8" s="22" customFormat="1" ht="15.75">
      <c r="A66" s="51" t="s">
        <v>197</v>
      </c>
      <c r="B66" s="7"/>
      <c r="C66" s="8" t="s">
        <v>136</v>
      </c>
      <c r="D66" s="8" t="s">
        <v>3</v>
      </c>
      <c r="E66" s="7" t="s">
        <v>332</v>
      </c>
      <c r="F66" s="7">
        <v>800</v>
      </c>
      <c r="G66" s="29">
        <v>0</v>
      </c>
      <c r="H66" s="298"/>
    </row>
    <row r="67" spans="1:8" s="22" customFormat="1" ht="31.5">
      <c r="A67" s="49" t="s">
        <v>91</v>
      </c>
      <c r="B67" s="36"/>
      <c r="C67" s="45" t="s">
        <v>138</v>
      </c>
      <c r="D67" s="45" t="s">
        <v>143</v>
      </c>
      <c r="E67" s="7"/>
      <c r="F67" s="7"/>
      <c r="G67" s="5">
        <f>SUM(G68,G77,G86,G91)</f>
        <v>7969.3</v>
      </c>
      <c r="H67" s="298"/>
    </row>
    <row r="68" spans="1:8" s="22" customFormat="1" ht="15.75">
      <c r="A68" s="49" t="s">
        <v>92</v>
      </c>
      <c r="B68" s="36"/>
      <c r="C68" s="45" t="s">
        <v>138</v>
      </c>
      <c r="D68" s="45" t="s">
        <v>139</v>
      </c>
      <c r="E68" s="36"/>
      <c r="F68" s="36"/>
      <c r="G68" s="5">
        <f>SUM(G69)</f>
        <v>1918.9</v>
      </c>
      <c r="H68" s="298"/>
    </row>
    <row r="69" spans="1:8" s="56" customFormat="1" ht="31.5">
      <c r="A69" s="50" t="s">
        <v>244</v>
      </c>
      <c r="B69" s="7"/>
      <c r="C69" s="8" t="s">
        <v>138</v>
      </c>
      <c r="D69" s="8" t="s">
        <v>139</v>
      </c>
      <c r="E69" s="7" t="s">
        <v>243</v>
      </c>
      <c r="F69" s="302"/>
      <c r="G69" s="29">
        <f>SUM(G70)</f>
        <v>1918.9</v>
      </c>
      <c r="H69" s="298"/>
    </row>
    <row r="70" spans="1:8" s="22" customFormat="1" ht="18.75">
      <c r="A70" s="50" t="s">
        <v>252</v>
      </c>
      <c r="B70" s="7"/>
      <c r="C70" s="8" t="s">
        <v>138</v>
      </c>
      <c r="D70" s="8" t="s">
        <v>139</v>
      </c>
      <c r="E70" s="7" t="s">
        <v>253</v>
      </c>
      <c r="F70" s="302"/>
      <c r="G70" s="29">
        <f>SUM(G71,G74)</f>
        <v>1918.9</v>
      </c>
      <c r="H70" s="298"/>
    </row>
    <row r="71" spans="1:8" s="22" customFormat="1" ht="81" customHeight="1">
      <c r="A71" s="50" t="s">
        <v>622</v>
      </c>
      <c r="B71" s="7"/>
      <c r="C71" s="8" t="s">
        <v>138</v>
      </c>
      <c r="D71" s="8" t="s">
        <v>139</v>
      </c>
      <c r="E71" s="7" t="s">
        <v>430</v>
      </c>
      <c r="F71" s="302"/>
      <c r="G71" s="29">
        <f>SUM(G72:G73)</f>
        <v>969.3</v>
      </c>
      <c r="H71" s="298"/>
    </row>
    <row r="72" spans="1:8" s="22" customFormat="1" ht="63">
      <c r="A72" s="51" t="s">
        <v>200</v>
      </c>
      <c r="B72" s="7"/>
      <c r="C72" s="8" t="s">
        <v>138</v>
      </c>
      <c r="D72" s="8" t="s">
        <v>139</v>
      </c>
      <c r="E72" s="7" t="s">
        <v>430</v>
      </c>
      <c r="F72" s="7">
        <v>100</v>
      </c>
      <c r="G72" s="29">
        <v>969.3</v>
      </c>
      <c r="H72" s="298"/>
    </row>
    <row r="73" spans="1:8" s="22" customFormat="1" ht="31.5">
      <c r="A73" s="48" t="s">
        <v>519</v>
      </c>
      <c r="B73" s="7"/>
      <c r="C73" s="8" t="s">
        <v>138</v>
      </c>
      <c r="D73" s="8" t="s">
        <v>139</v>
      </c>
      <c r="E73" s="7" t="s">
        <v>430</v>
      </c>
      <c r="F73" s="7">
        <v>200</v>
      </c>
      <c r="G73" s="29">
        <v>0</v>
      </c>
      <c r="H73" s="298"/>
    </row>
    <row r="74" spans="1:8" s="22" customFormat="1" ht="47.25">
      <c r="A74" s="48" t="s">
        <v>685</v>
      </c>
      <c r="B74" s="7"/>
      <c r="C74" s="8" t="s">
        <v>138</v>
      </c>
      <c r="D74" s="8" t="s">
        <v>139</v>
      </c>
      <c r="E74" s="7" t="s">
        <v>684</v>
      </c>
      <c r="F74" s="7"/>
      <c r="G74" s="29">
        <f>G75+G76</f>
        <v>949.6</v>
      </c>
      <c r="H74" s="298"/>
    </row>
    <row r="75" spans="1:8" s="22" customFormat="1" ht="63">
      <c r="A75" s="51" t="s">
        <v>200</v>
      </c>
      <c r="B75" s="7"/>
      <c r="C75" s="8" t="s">
        <v>138</v>
      </c>
      <c r="D75" s="8" t="s">
        <v>139</v>
      </c>
      <c r="E75" s="7" t="s">
        <v>684</v>
      </c>
      <c r="F75" s="7">
        <v>100</v>
      </c>
      <c r="G75" s="29">
        <v>799.7</v>
      </c>
      <c r="H75" s="298"/>
    </row>
    <row r="76" spans="1:8" s="22" customFormat="1" ht="31.5">
      <c r="A76" s="48" t="s">
        <v>519</v>
      </c>
      <c r="B76" s="7"/>
      <c r="C76" s="8" t="s">
        <v>138</v>
      </c>
      <c r="D76" s="8" t="s">
        <v>139</v>
      </c>
      <c r="E76" s="7" t="s">
        <v>684</v>
      </c>
      <c r="F76" s="7">
        <v>200</v>
      </c>
      <c r="G76" s="29">
        <v>149.9</v>
      </c>
      <c r="H76" s="298"/>
    </row>
    <row r="77" spans="1:8" s="22" customFormat="1" ht="31.5">
      <c r="A77" s="49" t="s">
        <v>615</v>
      </c>
      <c r="B77" s="36"/>
      <c r="C77" s="45" t="s">
        <v>138</v>
      </c>
      <c r="D77" s="45" t="s">
        <v>145</v>
      </c>
      <c r="E77" s="36"/>
      <c r="F77" s="36"/>
      <c r="G77" s="5">
        <f>SUM(G78,G84)</f>
        <v>3903.7000000000003</v>
      </c>
      <c r="H77" s="298"/>
    </row>
    <row r="78" spans="1:8" s="56" customFormat="1" ht="31.5">
      <c r="A78" s="50" t="s">
        <v>244</v>
      </c>
      <c r="B78" s="7"/>
      <c r="C78" s="8" t="s">
        <v>138</v>
      </c>
      <c r="D78" s="8" t="s">
        <v>145</v>
      </c>
      <c r="E78" s="7" t="s">
        <v>243</v>
      </c>
      <c r="F78" s="302"/>
      <c r="G78" s="29">
        <f>SUM(G79)</f>
        <v>3850.8</v>
      </c>
      <c r="H78" s="298"/>
    </row>
    <row r="79" spans="1:8" s="22" customFormat="1" ht="18.75">
      <c r="A79" s="50" t="s">
        <v>252</v>
      </c>
      <c r="B79" s="7"/>
      <c r="C79" s="8" t="s">
        <v>138</v>
      </c>
      <c r="D79" s="8" t="s">
        <v>145</v>
      </c>
      <c r="E79" s="7" t="s">
        <v>253</v>
      </c>
      <c r="F79" s="302"/>
      <c r="G79" s="29">
        <f>SUM(G80,G82)</f>
        <v>3850.8</v>
      </c>
      <c r="H79" s="298"/>
    </row>
    <row r="80" spans="1:8" s="22" customFormat="1" ht="18.75">
      <c r="A80" s="50" t="s">
        <v>621</v>
      </c>
      <c r="B80" s="7"/>
      <c r="C80" s="8" t="s">
        <v>138</v>
      </c>
      <c r="D80" s="8" t="s">
        <v>145</v>
      </c>
      <c r="E80" s="7" t="s">
        <v>255</v>
      </c>
      <c r="F80" s="300"/>
      <c r="G80" s="29">
        <f>SUM(G81)</f>
        <v>380</v>
      </c>
      <c r="H80" s="298"/>
    </row>
    <row r="81" spans="1:8" s="22" customFormat="1" ht="63">
      <c r="A81" s="51" t="s">
        <v>200</v>
      </c>
      <c r="B81" s="7"/>
      <c r="C81" s="8" t="s">
        <v>138</v>
      </c>
      <c r="D81" s="8" t="s">
        <v>145</v>
      </c>
      <c r="E81" s="7" t="s">
        <v>255</v>
      </c>
      <c r="F81" s="7">
        <v>100</v>
      </c>
      <c r="G81" s="29">
        <v>380</v>
      </c>
      <c r="H81" s="298"/>
    </row>
    <row r="82" spans="1:8" s="22" customFormat="1" ht="31.5">
      <c r="A82" s="50" t="s">
        <v>617</v>
      </c>
      <c r="B82" s="7"/>
      <c r="C82" s="8" t="s">
        <v>138</v>
      </c>
      <c r="D82" s="8" t="s">
        <v>145</v>
      </c>
      <c r="E82" s="7" t="s">
        <v>616</v>
      </c>
      <c r="F82" s="302"/>
      <c r="G82" s="29">
        <f>SUM(G83)</f>
        <v>3470.8</v>
      </c>
      <c r="H82" s="298"/>
    </row>
    <row r="83" spans="1:8" s="22" customFormat="1" ht="63">
      <c r="A83" s="51" t="s">
        <v>200</v>
      </c>
      <c r="B83" s="7"/>
      <c r="C83" s="8" t="s">
        <v>138</v>
      </c>
      <c r="D83" s="8" t="s">
        <v>145</v>
      </c>
      <c r="E83" s="7" t="s">
        <v>616</v>
      </c>
      <c r="F83" s="7">
        <v>100</v>
      </c>
      <c r="G83" s="29">
        <v>3470.8</v>
      </c>
      <c r="H83" s="298"/>
    </row>
    <row r="84" spans="1:8" s="22" customFormat="1" ht="15.75">
      <c r="A84" s="50" t="s">
        <v>331</v>
      </c>
      <c r="B84" s="307"/>
      <c r="C84" s="8" t="s">
        <v>138</v>
      </c>
      <c r="D84" s="8" t="s">
        <v>145</v>
      </c>
      <c r="E84" s="8" t="s">
        <v>332</v>
      </c>
      <c r="F84" s="8"/>
      <c r="G84" s="29">
        <f>G85</f>
        <v>52.9</v>
      </c>
      <c r="H84" s="298"/>
    </row>
    <row r="85" spans="1:8" s="22" customFormat="1" ht="31.5">
      <c r="A85" s="48" t="s">
        <v>519</v>
      </c>
      <c r="B85" s="307"/>
      <c r="C85" s="8" t="s">
        <v>138</v>
      </c>
      <c r="D85" s="8" t="s">
        <v>145</v>
      </c>
      <c r="E85" s="8" t="s">
        <v>332</v>
      </c>
      <c r="F85" s="7">
        <v>200</v>
      </c>
      <c r="G85" s="29">
        <v>52.9</v>
      </c>
      <c r="H85" s="298"/>
    </row>
    <row r="86" spans="1:8" s="22" customFormat="1" ht="15.75">
      <c r="A86" s="49" t="s">
        <v>193</v>
      </c>
      <c r="B86" s="36"/>
      <c r="C86" s="45" t="s">
        <v>138</v>
      </c>
      <c r="D86" s="45" t="s">
        <v>4</v>
      </c>
      <c r="E86" s="36"/>
      <c r="F86" s="36"/>
      <c r="G86" s="5">
        <f>SUM(G87)</f>
        <v>2141.6999999999998</v>
      </c>
      <c r="H86" s="298"/>
    </row>
    <row r="87" spans="1:8" s="22" customFormat="1" ht="47.25">
      <c r="A87" s="50" t="s">
        <v>270</v>
      </c>
      <c r="B87" s="7"/>
      <c r="C87" s="8" t="s">
        <v>138</v>
      </c>
      <c r="D87" s="8" t="s">
        <v>4</v>
      </c>
      <c r="E87" s="7" t="s">
        <v>271</v>
      </c>
      <c r="F87" s="7"/>
      <c r="G87" s="29">
        <f>SUM(G88)</f>
        <v>2141.6999999999998</v>
      </c>
      <c r="H87" s="298"/>
    </row>
    <row r="88" spans="1:8" s="22" customFormat="1" ht="15.75">
      <c r="A88" s="50" t="s">
        <v>190</v>
      </c>
      <c r="B88" s="7"/>
      <c r="C88" s="8" t="s">
        <v>138</v>
      </c>
      <c r="D88" s="8" t="s">
        <v>4</v>
      </c>
      <c r="E88" s="7" t="s">
        <v>272</v>
      </c>
      <c r="F88" s="7"/>
      <c r="G88" s="29">
        <f>SUM(G90,G89)</f>
        <v>2141.6999999999998</v>
      </c>
      <c r="H88" s="298"/>
    </row>
    <row r="89" spans="1:8" s="22" customFormat="1" ht="31.5">
      <c r="A89" s="48" t="s">
        <v>519</v>
      </c>
      <c r="B89" s="7"/>
      <c r="C89" s="8" t="s">
        <v>138</v>
      </c>
      <c r="D89" s="8" t="s">
        <v>4</v>
      </c>
      <c r="E89" s="7" t="s">
        <v>272</v>
      </c>
      <c r="F89" s="7">
        <v>200</v>
      </c>
      <c r="G89" s="29">
        <v>241.7</v>
      </c>
      <c r="H89" s="298"/>
    </row>
    <row r="90" spans="1:8" s="22" customFormat="1" ht="15.75">
      <c r="A90" s="51" t="s">
        <v>197</v>
      </c>
      <c r="B90" s="7"/>
      <c r="C90" s="8" t="s">
        <v>138</v>
      </c>
      <c r="D90" s="8" t="s">
        <v>4</v>
      </c>
      <c r="E90" s="7" t="s">
        <v>272</v>
      </c>
      <c r="F90" s="7">
        <v>800</v>
      </c>
      <c r="G90" s="29">
        <v>1900</v>
      </c>
      <c r="H90" s="298"/>
    </row>
    <row r="91" spans="1:8" s="22" customFormat="1" ht="31.5">
      <c r="A91" s="49" t="s">
        <v>93</v>
      </c>
      <c r="B91" s="36"/>
      <c r="C91" s="45" t="s">
        <v>138</v>
      </c>
      <c r="D91" s="45">
        <v>14</v>
      </c>
      <c r="E91" s="36"/>
      <c r="F91" s="36"/>
      <c r="G91" s="5">
        <f>SUM(G92)</f>
        <v>5</v>
      </c>
      <c r="H91" s="298"/>
    </row>
    <row r="92" spans="1:8" s="22" customFormat="1" ht="63">
      <c r="A92" s="50" t="s">
        <v>274</v>
      </c>
      <c r="B92" s="7"/>
      <c r="C92" s="8" t="s">
        <v>138</v>
      </c>
      <c r="D92" s="8">
        <v>14</v>
      </c>
      <c r="E92" s="7" t="s">
        <v>273</v>
      </c>
      <c r="F92" s="7"/>
      <c r="G92" s="29">
        <f>SUM(G93)</f>
        <v>5</v>
      </c>
      <c r="H92" s="298"/>
    </row>
    <row r="93" spans="1:8" s="22" customFormat="1" ht="21.75" customHeight="1">
      <c r="A93" s="50" t="s">
        <v>94</v>
      </c>
      <c r="B93" s="7"/>
      <c r="C93" s="8" t="s">
        <v>138</v>
      </c>
      <c r="D93" s="8">
        <v>14</v>
      </c>
      <c r="E93" s="7" t="s">
        <v>275</v>
      </c>
      <c r="F93" s="7"/>
      <c r="G93" s="29">
        <f>SUM(G94)</f>
        <v>5</v>
      </c>
      <c r="H93" s="298"/>
    </row>
    <row r="94" spans="1:8" s="22" customFormat="1" ht="31.5">
      <c r="A94" s="48" t="s">
        <v>519</v>
      </c>
      <c r="B94" s="7"/>
      <c r="C94" s="8" t="s">
        <v>138</v>
      </c>
      <c r="D94" s="8">
        <v>14</v>
      </c>
      <c r="E94" s="7" t="s">
        <v>275</v>
      </c>
      <c r="F94" s="7">
        <v>200</v>
      </c>
      <c r="G94" s="29">
        <v>5</v>
      </c>
      <c r="H94" s="298"/>
    </row>
    <row r="95" spans="1:8" s="22" customFormat="1" ht="15.75">
      <c r="A95" s="49" t="s">
        <v>95</v>
      </c>
      <c r="B95" s="36"/>
      <c r="C95" s="45" t="s">
        <v>139</v>
      </c>
      <c r="D95" s="45" t="s">
        <v>143</v>
      </c>
      <c r="E95" s="36"/>
      <c r="F95" s="36"/>
      <c r="G95" s="5">
        <f>SUM(G96,G101,G107,G120)</f>
        <v>31700.800000000003</v>
      </c>
      <c r="H95" s="298"/>
    </row>
    <row r="96" spans="1:8" s="22" customFormat="1" ht="15.75">
      <c r="A96" s="49" t="s">
        <v>740</v>
      </c>
      <c r="B96" s="36"/>
      <c r="C96" s="45" t="s">
        <v>139</v>
      </c>
      <c r="D96" s="45" t="s">
        <v>140</v>
      </c>
      <c r="E96" s="36"/>
      <c r="F96" s="36"/>
      <c r="G96" s="5">
        <f>SUM(G97)</f>
        <v>938.5</v>
      </c>
      <c r="H96" s="298"/>
    </row>
    <row r="97" spans="1:8" s="22" customFormat="1" ht="35.25" customHeight="1">
      <c r="A97" s="50" t="s">
        <v>287</v>
      </c>
      <c r="B97" s="7"/>
      <c r="C97" s="8" t="s">
        <v>139</v>
      </c>
      <c r="D97" s="8" t="s">
        <v>140</v>
      </c>
      <c r="E97" s="7" t="s">
        <v>276</v>
      </c>
      <c r="F97" s="7"/>
      <c r="G97" s="29">
        <f>SUM(G98)</f>
        <v>938.5</v>
      </c>
      <c r="H97" s="298"/>
    </row>
    <row r="98" spans="1:8" s="22" customFormat="1" ht="31.5">
      <c r="A98" s="50" t="s">
        <v>741</v>
      </c>
      <c r="B98" s="7"/>
      <c r="C98" s="8" t="s">
        <v>139</v>
      </c>
      <c r="D98" s="8" t="s">
        <v>140</v>
      </c>
      <c r="E98" s="7" t="s">
        <v>742</v>
      </c>
      <c r="F98" s="7"/>
      <c r="G98" s="29">
        <f>SUM(G99)</f>
        <v>938.5</v>
      </c>
      <c r="H98" s="298"/>
    </row>
    <row r="99" spans="1:8" s="22" customFormat="1" ht="31.5">
      <c r="A99" s="50" t="s">
        <v>743</v>
      </c>
      <c r="B99" s="7"/>
      <c r="C99" s="8" t="s">
        <v>139</v>
      </c>
      <c r="D99" s="8" t="s">
        <v>140</v>
      </c>
      <c r="E99" s="7" t="s">
        <v>744</v>
      </c>
      <c r="F99" s="7"/>
      <c r="G99" s="29">
        <f>SUM(G100)</f>
        <v>938.5</v>
      </c>
      <c r="H99" s="298"/>
    </row>
    <row r="100" spans="1:8" s="22" customFormat="1" ht="31.5">
      <c r="A100" s="48" t="s">
        <v>519</v>
      </c>
      <c r="B100" s="7"/>
      <c r="C100" s="8" t="s">
        <v>139</v>
      </c>
      <c r="D100" s="8" t="s">
        <v>140</v>
      </c>
      <c r="E100" s="7" t="s">
        <v>744</v>
      </c>
      <c r="F100" s="7">
        <v>200</v>
      </c>
      <c r="G100" s="29">
        <v>938.5</v>
      </c>
      <c r="H100" s="298"/>
    </row>
    <row r="101" spans="1:8" s="22" customFormat="1" ht="15.75">
      <c r="A101" s="49" t="s">
        <v>97</v>
      </c>
      <c r="B101" s="36"/>
      <c r="C101" s="45" t="s">
        <v>139</v>
      </c>
      <c r="D101" s="45" t="s">
        <v>142</v>
      </c>
      <c r="E101" s="36"/>
      <c r="F101" s="36"/>
      <c r="G101" s="5">
        <f>SUM(G102)</f>
        <v>10526.6</v>
      </c>
      <c r="H101" s="298"/>
    </row>
    <row r="102" spans="1:8" s="22" customFormat="1" ht="34.5" customHeight="1">
      <c r="A102" s="50" t="s">
        <v>278</v>
      </c>
      <c r="B102" s="7"/>
      <c r="C102" s="8" t="s">
        <v>139</v>
      </c>
      <c r="D102" s="8" t="s">
        <v>142</v>
      </c>
      <c r="E102" s="7" t="s">
        <v>277</v>
      </c>
      <c r="F102" s="7"/>
      <c r="G102" s="29">
        <f>SUM(G103)</f>
        <v>10526.6</v>
      </c>
      <c r="H102" s="298"/>
    </row>
    <row r="103" spans="1:8" s="22" customFormat="1" ht="15.75">
      <c r="A103" s="50" t="s">
        <v>98</v>
      </c>
      <c r="B103" s="7"/>
      <c r="C103" s="8" t="s">
        <v>139</v>
      </c>
      <c r="D103" s="8" t="s">
        <v>142</v>
      </c>
      <c r="E103" s="7" t="s">
        <v>279</v>
      </c>
      <c r="F103" s="7"/>
      <c r="G103" s="29">
        <f>SUM(G105)</f>
        <v>10526.6</v>
      </c>
      <c r="H103" s="298"/>
    </row>
    <row r="104" spans="1:8" s="22" customFormat="1" ht="18.75" customHeight="1">
      <c r="A104" s="50" t="s">
        <v>280</v>
      </c>
      <c r="B104" s="7"/>
      <c r="C104" s="8" t="s">
        <v>139</v>
      </c>
      <c r="D104" s="8" t="s">
        <v>142</v>
      </c>
      <c r="E104" s="7" t="s">
        <v>281</v>
      </c>
      <c r="F104" s="7"/>
      <c r="G104" s="29">
        <f>SUM(G106)</f>
        <v>10526.6</v>
      </c>
      <c r="H104" s="298"/>
    </row>
    <row r="105" spans="1:8" s="22" customFormat="1" ht="15.75">
      <c r="A105" s="50" t="s">
        <v>99</v>
      </c>
      <c r="B105" s="7"/>
      <c r="C105" s="8" t="s">
        <v>139</v>
      </c>
      <c r="D105" s="8" t="s">
        <v>142</v>
      </c>
      <c r="E105" s="7" t="s">
        <v>282</v>
      </c>
      <c r="F105" s="7"/>
      <c r="G105" s="29">
        <f>SUM(G106)</f>
        <v>10526.6</v>
      </c>
      <c r="H105" s="298"/>
    </row>
    <row r="106" spans="1:8" s="22" customFormat="1" ht="31.5">
      <c r="A106" s="48" t="s">
        <v>519</v>
      </c>
      <c r="B106" s="7"/>
      <c r="C106" s="8" t="s">
        <v>139</v>
      </c>
      <c r="D106" s="8" t="s">
        <v>142</v>
      </c>
      <c r="E106" s="7" t="s">
        <v>282</v>
      </c>
      <c r="F106" s="7">
        <v>200</v>
      </c>
      <c r="G106" s="29">
        <v>10526.6</v>
      </c>
      <c r="H106" s="298"/>
    </row>
    <row r="107" spans="1:8" s="22" customFormat="1" ht="15.75">
      <c r="A107" s="49" t="s">
        <v>541</v>
      </c>
      <c r="B107" s="36"/>
      <c r="C107" s="45" t="s">
        <v>139</v>
      </c>
      <c r="D107" s="45" t="s">
        <v>145</v>
      </c>
      <c r="E107" s="36"/>
      <c r="F107" s="36"/>
      <c r="G107" s="5">
        <f>SUM(G108,G113)</f>
        <v>17671.2</v>
      </c>
      <c r="H107" s="298"/>
    </row>
    <row r="108" spans="1:8" s="22" customFormat="1" ht="34.5" customHeight="1">
      <c r="A108" s="50" t="s">
        <v>278</v>
      </c>
      <c r="B108" s="7"/>
      <c r="C108" s="8" t="s">
        <v>139</v>
      </c>
      <c r="D108" s="8" t="s">
        <v>145</v>
      </c>
      <c r="E108" s="7" t="s">
        <v>277</v>
      </c>
      <c r="F108" s="7"/>
      <c r="G108" s="29">
        <f>SUM(G109)</f>
        <v>6886.2</v>
      </c>
      <c r="H108" s="298"/>
    </row>
    <row r="109" spans="1:8" s="22" customFormat="1" ht="31.5">
      <c r="A109" s="50" t="s">
        <v>100</v>
      </c>
      <c r="B109" s="7"/>
      <c r="C109" s="8" t="s">
        <v>139</v>
      </c>
      <c r="D109" s="8" t="s">
        <v>145</v>
      </c>
      <c r="E109" s="7" t="s">
        <v>283</v>
      </c>
      <c r="F109" s="7"/>
      <c r="G109" s="29">
        <f>SUM(G111)</f>
        <v>6886.2</v>
      </c>
      <c r="H109" s="298"/>
    </row>
    <row r="110" spans="1:8" s="22" customFormat="1" ht="31.5">
      <c r="A110" s="50" t="s">
        <v>285</v>
      </c>
      <c r="B110" s="7"/>
      <c r="C110" s="8" t="s">
        <v>139</v>
      </c>
      <c r="D110" s="8" t="s">
        <v>145</v>
      </c>
      <c r="E110" s="7" t="s">
        <v>284</v>
      </c>
      <c r="F110" s="7"/>
      <c r="G110" s="29">
        <f>SUM(G112)</f>
        <v>6886.2</v>
      </c>
      <c r="H110" s="298"/>
    </row>
    <row r="111" spans="1:8" s="22" customFormat="1" ht="15.75">
      <c r="A111" s="50" t="s">
        <v>101</v>
      </c>
      <c r="B111" s="7"/>
      <c r="C111" s="8" t="s">
        <v>139</v>
      </c>
      <c r="D111" s="8" t="s">
        <v>145</v>
      </c>
      <c r="E111" s="7" t="s">
        <v>286</v>
      </c>
      <c r="F111" s="7"/>
      <c r="G111" s="29">
        <f>SUM(G112)</f>
        <v>6886.2</v>
      </c>
      <c r="H111" s="298"/>
    </row>
    <row r="112" spans="1:8" s="22" customFormat="1" ht="31.5">
      <c r="A112" s="48" t="s">
        <v>519</v>
      </c>
      <c r="B112" s="7"/>
      <c r="C112" s="8" t="s">
        <v>139</v>
      </c>
      <c r="D112" s="8" t="s">
        <v>145</v>
      </c>
      <c r="E112" s="7" t="s">
        <v>286</v>
      </c>
      <c r="F112" s="7">
        <v>200</v>
      </c>
      <c r="G112" s="29">
        <v>6886.2</v>
      </c>
      <c r="H112" s="298"/>
    </row>
    <row r="113" spans="1:8" s="22" customFormat="1" ht="47.25">
      <c r="A113" s="50" t="s">
        <v>287</v>
      </c>
      <c r="B113" s="7"/>
      <c r="C113" s="8" t="s">
        <v>139</v>
      </c>
      <c r="D113" s="8" t="s">
        <v>145</v>
      </c>
      <c r="E113" s="7" t="s">
        <v>276</v>
      </c>
      <c r="F113" s="7"/>
      <c r="G113" s="29">
        <f>SUM(G114,G117)</f>
        <v>10785</v>
      </c>
      <c r="H113" s="298"/>
    </row>
    <row r="114" spans="1:8" s="22" customFormat="1" ht="15.75">
      <c r="A114" s="50" t="s">
        <v>289</v>
      </c>
      <c r="B114" s="7"/>
      <c r="C114" s="8" t="s">
        <v>139</v>
      </c>
      <c r="D114" s="8" t="s">
        <v>145</v>
      </c>
      <c r="E114" s="7" t="s">
        <v>288</v>
      </c>
      <c r="F114" s="7"/>
      <c r="G114" s="29">
        <f>SUM(G115)</f>
        <v>10755</v>
      </c>
      <c r="H114" s="298"/>
    </row>
    <row r="115" spans="1:8" s="22" customFormat="1" ht="47.25">
      <c r="A115" s="50" t="s">
        <v>102</v>
      </c>
      <c r="B115" s="7"/>
      <c r="C115" s="8" t="s">
        <v>139</v>
      </c>
      <c r="D115" s="8" t="s">
        <v>145</v>
      </c>
      <c r="E115" s="7" t="s">
        <v>290</v>
      </c>
      <c r="F115" s="7"/>
      <c r="G115" s="29">
        <f>SUM(G116)</f>
        <v>10755</v>
      </c>
      <c r="H115" s="298"/>
    </row>
    <row r="116" spans="1:8" s="22" customFormat="1" ht="31.5">
      <c r="A116" s="48" t="s">
        <v>519</v>
      </c>
      <c r="B116" s="7"/>
      <c r="C116" s="8" t="s">
        <v>139</v>
      </c>
      <c r="D116" s="8" t="s">
        <v>145</v>
      </c>
      <c r="E116" s="7" t="s">
        <v>290</v>
      </c>
      <c r="F116" s="7">
        <v>200</v>
      </c>
      <c r="G116" s="29">
        <v>10755</v>
      </c>
      <c r="H116" s="298"/>
    </row>
    <row r="117" spans="1:8" s="22" customFormat="1" ht="33.75" customHeight="1">
      <c r="A117" s="50" t="s">
        <v>560</v>
      </c>
      <c r="B117" s="110"/>
      <c r="C117" s="7" t="s">
        <v>139</v>
      </c>
      <c r="D117" s="7" t="s">
        <v>145</v>
      </c>
      <c r="E117" s="7" t="s">
        <v>673</v>
      </c>
      <c r="F117" s="7"/>
      <c r="G117" s="29">
        <f>G118</f>
        <v>30</v>
      </c>
      <c r="H117" s="298"/>
    </row>
    <row r="118" spans="1:8" s="22" customFormat="1" ht="31.5">
      <c r="A118" s="50" t="s">
        <v>559</v>
      </c>
      <c r="B118" s="110"/>
      <c r="C118" s="7" t="s">
        <v>139</v>
      </c>
      <c r="D118" s="7" t="s">
        <v>145</v>
      </c>
      <c r="E118" s="7" t="s">
        <v>556</v>
      </c>
      <c r="F118" s="7"/>
      <c r="G118" s="29">
        <f>G119</f>
        <v>30</v>
      </c>
      <c r="H118" s="298"/>
    </row>
    <row r="119" spans="1:8" s="22" customFormat="1" ht="31.5">
      <c r="A119" s="48" t="s">
        <v>519</v>
      </c>
      <c r="B119" s="111"/>
      <c r="C119" s="7" t="s">
        <v>139</v>
      </c>
      <c r="D119" s="7" t="s">
        <v>145</v>
      </c>
      <c r="E119" s="7" t="s">
        <v>556</v>
      </c>
      <c r="F119" s="7">
        <v>200</v>
      </c>
      <c r="G119" s="29">
        <v>30</v>
      </c>
      <c r="H119" s="298"/>
    </row>
    <row r="120" spans="1:8" s="22" customFormat="1" ht="15.75">
      <c r="A120" s="49" t="s">
        <v>103</v>
      </c>
      <c r="B120" s="36"/>
      <c r="C120" s="45" t="s">
        <v>139</v>
      </c>
      <c r="D120" s="45">
        <v>12</v>
      </c>
      <c r="E120" s="36"/>
      <c r="F120" s="36"/>
      <c r="G120" s="5">
        <f>SUM(G121,G126)</f>
        <v>2564.5</v>
      </c>
      <c r="H120" s="298"/>
    </row>
    <row r="121" spans="1:8" s="22" customFormat="1" ht="31.5" customHeight="1">
      <c r="A121" s="50" t="s">
        <v>278</v>
      </c>
      <c r="B121" s="7"/>
      <c r="C121" s="8" t="s">
        <v>139</v>
      </c>
      <c r="D121" s="8" t="s">
        <v>2</v>
      </c>
      <c r="E121" s="7" t="s">
        <v>277</v>
      </c>
      <c r="F121" s="7"/>
      <c r="G121" s="29">
        <f>SUM(G122)</f>
        <v>900</v>
      </c>
      <c r="H121" s="298"/>
    </row>
    <row r="122" spans="1:8" s="22" customFormat="1" ht="15.75">
      <c r="A122" s="50" t="s">
        <v>196</v>
      </c>
      <c r="B122" s="7"/>
      <c r="C122" s="8" t="s">
        <v>139</v>
      </c>
      <c r="D122" s="8" t="s">
        <v>2</v>
      </c>
      <c r="E122" s="7" t="s">
        <v>291</v>
      </c>
      <c r="F122" s="7"/>
      <c r="G122" s="29">
        <f>SUM(G123)</f>
        <v>900</v>
      </c>
      <c r="H122" s="298"/>
    </row>
    <row r="123" spans="1:8" s="22" customFormat="1" ht="15.75">
      <c r="A123" s="50" t="s">
        <v>293</v>
      </c>
      <c r="B123" s="7"/>
      <c r="C123" s="8" t="s">
        <v>139</v>
      </c>
      <c r="D123" s="8" t="s">
        <v>2</v>
      </c>
      <c r="E123" s="7" t="s">
        <v>292</v>
      </c>
      <c r="F123" s="7"/>
      <c r="G123" s="29">
        <f>SUM(G125)</f>
        <v>900</v>
      </c>
      <c r="H123" s="298"/>
    </row>
    <row r="124" spans="1:8" s="22" customFormat="1" ht="15.75">
      <c r="A124" s="50" t="s">
        <v>194</v>
      </c>
      <c r="B124" s="7"/>
      <c r="C124" s="8" t="s">
        <v>139</v>
      </c>
      <c r="D124" s="8" t="s">
        <v>2</v>
      </c>
      <c r="E124" s="7" t="s">
        <v>294</v>
      </c>
      <c r="F124" s="7"/>
      <c r="G124" s="29">
        <f>SUM(G125)</f>
        <v>900</v>
      </c>
      <c r="H124" s="298"/>
    </row>
    <row r="125" spans="1:8" s="22" customFormat="1" ht="31.5">
      <c r="A125" s="48" t="s">
        <v>519</v>
      </c>
      <c r="B125" s="7"/>
      <c r="C125" s="8" t="s">
        <v>139</v>
      </c>
      <c r="D125" s="8" t="s">
        <v>2</v>
      </c>
      <c r="E125" s="7" t="s">
        <v>294</v>
      </c>
      <c r="F125" s="7">
        <v>200</v>
      </c>
      <c r="G125" s="29">
        <v>900</v>
      </c>
      <c r="H125" s="298"/>
    </row>
    <row r="126" spans="1:8" s="22" customFormat="1" ht="15.75">
      <c r="A126" s="50" t="s">
        <v>263</v>
      </c>
      <c r="B126" s="110"/>
      <c r="C126" s="8" t="s">
        <v>139</v>
      </c>
      <c r="D126" s="8" t="s">
        <v>2</v>
      </c>
      <c r="E126" s="8" t="s">
        <v>262</v>
      </c>
      <c r="F126" s="8"/>
      <c r="G126" s="29">
        <f>G127</f>
        <v>1664.5</v>
      </c>
      <c r="H126" s="298"/>
    </row>
    <row r="127" spans="1:8" s="22" customFormat="1" ht="15.75">
      <c r="A127" s="50" t="s">
        <v>265</v>
      </c>
      <c r="B127" s="110"/>
      <c r="C127" s="8" t="s">
        <v>139</v>
      </c>
      <c r="D127" s="8" t="s">
        <v>2</v>
      </c>
      <c r="E127" s="8" t="s">
        <v>264</v>
      </c>
      <c r="F127" s="8"/>
      <c r="G127" s="29">
        <f>SUM(,G128)</f>
        <v>1664.5</v>
      </c>
      <c r="H127" s="298"/>
    </row>
    <row r="128" spans="1:8" s="22" customFormat="1" ht="15.75">
      <c r="A128" s="50" t="s">
        <v>331</v>
      </c>
      <c r="B128" s="307"/>
      <c r="C128" s="8" t="s">
        <v>139</v>
      </c>
      <c r="D128" s="8" t="s">
        <v>2</v>
      </c>
      <c r="E128" s="8" t="s">
        <v>332</v>
      </c>
      <c r="F128" s="8"/>
      <c r="G128" s="29">
        <f>G129</f>
        <v>1664.5</v>
      </c>
      <c r="H128" s="298"/>
    </row>
    <row r="129" spans="1:8" s="22" customFormat="1" ht="15.75">
      <c r="A129" s="51" t="s">
        <v>197</v>
      </c>
      <c r="B129" s="307"/>
      <c r="C129" s="8" t="s">
        <v>139</v>
      </c>
      <c r="D129" s="8" t="s">
        <v>2</v>
      </c>
      <c r="E129" s="8" t="s">
        <v>332</v>
      </c>
      <c r="F129" s="7">
        <v>800</v>
      </c>
      <c r="G129" s="29">
        <v>1664.5</v>
      </c>
      <c r="H129" s="298"/>
    </row>
    <row r="130" spans="1:8" s="22" customFormat="1" ht="15.75">
      <c r="A130" s="49" t="s">
        <v>105</v>
      </c>
      <c r="B130" s="36"/>
      <c r="C130" s="45" t="s">
        <v>140</v>
      </c>
      <c r="D130" s="45" t="s">
        <v>143</v>
      </c>
      <c r="E130" s="36"/>
      <c r="F130" s="36"/>
      <c r="G130" s="5">
        <f>SUM(G131,G151,G172,G192)</f>
        <v>270914.3</v>
      </c>
      <c r="H130" s="298"/>
    </row>
    <row r="131" spans="1:8" s="22" customFormat="1" ht="15.75">
      <c r="A131" s="49" t="s">
        <v>106</v>
      </c>
      <c r="B131" s="36"/>
      <c r="C131" s="45" t="s">
        <v>140</v>
      </c>
      <c r="D131" s="45" t="s">
        <v>136</v>
      </c>
      <c r="E131" s="36"/>
      <c r="F131" s="36"/>
      <c r="G131" s="5">
        <f>SUM(G132)</f>
        <v>188117.80000000002</v>
      </c>
      <c r="H131" s="298"/>
    </row>
    <row r="132" spans="1:8" s="22" customFormat="1" ht="33.75" customHeight="1">
      <c r="A132" s="50" t="s">
        <v>287</v>
      </c>
      <c r="B132" s="7"/>
      <c r="C132" s="8" t="s">
        <v>140</v>
      </c>
      <c r="D132" s="8" t="s">
        <v>136</v>
      </c>
      <c r="E132" s="7" t="s">
        <v>276</v>
      </c>
      <c r="F132" s="36"/>
      <c r="G132" s="29">
        <f>SUM(G133,G136,G139,G141,G146)</f>
        <v>188117.80000000002</v>
      </c>
      <c r="H132" s="298"/>
    </row>
    <row r="133" spans="1:8" s="22" customFormat="1" ht="31.5">
      <c r="A133" s="50" t="s">
        <v>296</v>
      </c>
      <c r="B133" s="7"/>
      <c r="C133" s="8" t="s">
        <v>140</v>
      </c>
      <c r="D133" s="8" t="s">
        <v>136</v>
      </c>
      <c r="E133" s="7" t="s">
        <v>295</v>
      </c>
      <c r="F133" s="36"/>
      <c r="G133" s="29">
        <f>SUM(G134)</f>
        <v>11349.1</v>
      </c>
      <c r="H133" s="298"/>
    </row>
    <row r="134" spans="1:8" s="22" customFormat="1" ht="15.75">
      <c r="A134" s="50" t="s">
        <v>108</v>
      </c>
      <c r="B134" s="7"/>
      <c r="C134" s="8" t="s">
        <v>140</v>
      </c>
      <c r="D134" s="8" t="s">
        <v>136</v>
      </c>
      <c r="E134" s="7" t="s">
        <v>297</v>
      </c>
      <c r="F134" s="7"/>
      <c r="G134" s="29">
        <f>SUM(G135)</f>
        <v>11349.1</v>
      </c>
      <c r="H134" s="298"/>
    </row>
    <row r="135" spans="1:8" s="22" customFormat="1" ht="31.5">
      <c r="A135" s="50" t="s">
        <v>519</v>
      </c>
      <c r="B135" s="7"/>
      <c r="C135" s="8" t="s">
        <v>140</v>
      </c>
      <c r="D135" s="8" t="s">
        <v>136</v>
      </c>
      <c r="E135" s="7" t="s">
        <v>297</v>
      </c>
      <c r="F135" s="7">
        <v>200</v>
      </c>
      <c r="G135" s="29">
        <v>11349.1</v>
      </c>
      <c r="H135" s="298"/>
    </row>
    <row r="136" spans="1:8" s="22" customFormat="1" ht="31.5">
      <c r="A136" s="51" t="s">
        <v>563</v>
      </c>
      <c r="B136" s="7"/>
      <c r="C136" s="8" t="s">
        <v>140</v>
      </c>
      <c r="D136" s="8" t="s">
        <v>136</v>
      </c>
      <c r="E136" s="7" t="s">
        <v>564</v>
      </c>
      <c r="F136" s="7"/>
      <c r="G136" s="29">
        <f>G137</f>
        <v>7760</v>
      </c>
      <c r="H136" s="298"/>
    </row>
    <row r="137" spans="1:8" s="22" customFormat="1" ht="31.5">
      <c r="A137" s="51" t="s">
        <v>565</v>
      </c>
      <c r="B137" s="7"/>
      <c r="C137" s="8" t="s">
        <v>140</v>
      </c>
      <c r="D137" s="8" t="s">
        <v>136</v>
      </c>
      <c r="E137" s="7" t="s">
        <v>566</v>
      </c>
      <c r="F137" s="7"/>
      <c r="G137" s="29">
        <f>G138</f>
        <v>7760</v>
      </c>
      <c r="H137" s="298"/>
    </row>
    <row r="138" spans="1:8" s="22" customFormat="1" ht="31.5">
      <c r="A138" s="50" t="s">
        <v>519</v>
      </c>
      <c r="B138" s="7"/>
      <c r="C138" s="8" t="s">
        <v>140</v>
      </c>
      <c r="D138" s="8" t="s">
        <v>136</v>
      </c>
      <c r="E138" s="7" t="s">
        <v>566</v>
      </c>
      <c r="F138" s="7">
        <v>200</v>
      </c>
      <c r="G138" s="29">
        <v>7760</v>
      </c>
      <c r="H138" s="298"/>
    </row>
    <row r="139" spans="1:8" s="22" customFormat="1" ht="31.5">
      <c r="A139" s="50" t="s">
        <v>745</v>
      </c>
      <c r="B139" s="7"/>
      <c r="C139" s="8" t="s">
        <v>140</v>
      </c>
      <c r="D139" s="8" t="s">
        <v>136</v>
      </c>
      <c r="E139" s="7" t="s">
        <v>746</v>
      </c>
      <c r="F139" s="7"/>
      <c r="G139" s="29">
        <f>SUM(G140)</f>
        <v>33018</v>
      </c>
      <c r="H139" s="298"/>
    </row>
    <row r="140" spans="1:8" s="22" customFormat="1" ht="31.5">
      <c r="A140" s="50" t="s">
        <v>519</v>
      </c>
      <c r="B140" s="7"/>
      <c r="C140" s="8" t="s">
        <v>140</v>
      </c>
      <c r="D140" s="8" t="s">
        <v>136</v>
      </c>
      <c r="E140" s="7" t="s">
        <v>746</v>
      </c>
      <c r="F140" s="7">
        <v>200</v>
      </c>
      <c r="G140" s="29">
        <v>33018</v>
      </c>
      <c r="H140" s="298"/>
    </row>
    <row r="141" spans="1:8" s="22" customFormat="1" ht="31.5">
      <c r="A141" s="50" t="s">
        <v>719</v>
      </c>
      <c r="B141" s="7"/>
      <c r="C141" s="8" t="s">
        <v>140</v>
      </c>
      <c r="D141" s="8" t="s">
        <v>136</v>
      </c>
      <c r="E141" s="7" t="s">
        <v>717</v>
      </c>
      <c r="F141" s="7"/>
      <c r="G141" s="29">
        <f>SUM(G142,G144)</f>
        <v>117817.5</v>
      </c>
      <c r="H141" s="298"/>
    </row>
    <row r="142" spans="1:8" s="22" customFormat="1" ht="31.5">
      <c r="A142" s="50" t="s">
        <v>870</v>
      </c>
      <c r="B142" s="7"/>
      <c r="C142" s="8" t="s">
        <v>140</v>
      </c>
      <c r="D142" s="8" t="s">
        <v>136</v>
      </c>
      <c r="E142" s="7" t="s">
        <v>718</v>
      </c>
      <c r="F142" s="7"/>
      <c r="G142" s="29">
        <f>SUM(G143)</f>
        <v>117699.6</v>
      </c>
      <c r="H142" s="298"/>
    </row>
    <row r="143" spans="1:8" s="22" customFormat="1" ht="36.75" customHeight="1">
      <c r="A143" s="50" t="s">
        <v>720</v>
      </c>
      <c r="B143" s="7"/>
      <c r="C143" s="8" t="s">
        <v>140</v>
      </c>
      <c r="D143" s="8" t="s">
        <v>136</v>
      </c>
      <c r="E143" s="7" t="s">
        <v>718</v>
      </c>
      <c r="F143" s="7">
        <v>400</v>
      </c>
      <c r="G143" s="29">
        <v>117699.6</v>
      </c>
      <c r="H143" s="298"/>
    </row>
    <row r="144" spans="1:8" s="22" customFormat="1" ht="63">
      <c r="A144" s="50" t="s">
        <v>871</v>
      </c>
      <c r="B144" s="7"/>
      <c r="C144" s="8" t="s">
        <v>140</v>
      </c>
      <c r="D144" s="8" t="s">
        <v>136</v>
      </c>
      <c r="E144" s="7" t="s">
        <v>721</v>
      </c>
      <c r="F144" s="7"/>
      <c r="G144" s="29">
        <f>SUM(G145)</f>
        <v>117.9</v>
      </c>
      <c r="H144" s="298"/>
    </row>
    <row r="145" spans="1:8" s="22" customFormat="1" ht="36.75" customHeight="1">
      <c r="A145" s="50" t="s">
        <v>720</v>
      </c>
      <c r="B145" s="7"/>
      <c r="C145" s="8" t="s">
        <v>140</v>
      </c>
      <c r="D145" s="8" t="s">
        <v>136</v>
      </c>
      <c r="E145" s="7" t="s">
        <v>721</v>
      </c>
      <c r="F145" s="7">
        <v>400</v>
      </c>
      <c r="G145" s="29">
        <v>117.9</v>
      </c>
      <c r="H145" s="298"/>
    </row>
    <row r="146" spans="1:8" s="22" customFormat="1" ht="49.5" customHeight="1">
      <c r="A146" s="50" t="s">
        <v>907</v>
      </c>
      <c r="B146" s="7"/>
      <c r="C146" s="8" t="s">
        <v>140</v>
      </c>
      <c r="D146" s="8" t="s">
        <v>136</v>
      </c>
      <c r="E146" s="7" t="s">
        <v>904</v>
      </c>
      <c r="F146" s="7"/>
      <c r="G146" s="29">
        <f>G147+G149</f>
        <v>18173.2</v>
      </c>
      <c r="H146" s="298"/>
    </row>
    <row r="147" spans="1:8" s="22" customFormat="1" ht="48" customHeight="1">
      <c r="A147" s="50" t="s">
        <v>908</v>
      </c>
      <c r="B147" s="7"/>
      <c r="C147" s="8" t="s">
        <v>140</v>
      </c>
      <c r="D147" s="8" t="s">
        <v>136</v>
      </c>
      <c r="E147" s="7" t="s">
        <v>905</v>
      </c>
      <c r="F147" s="7"/>
      <c r="G147" s="29">
        <f>G148</f>
        <v>18155</v>
      </c>
      <c r="H147" s="298"/>
    </row>
    <row r="148" spans="1:8" s="22" customFormat="1" ht="36.75" customHeight="1">
      <c r="A148" s="50" t="s">
        <v>519</v>
      </c>
      <c r="B148" s="7"/>
      <c r="C148" s="8" t="s">
        <v>140</v>
      </c>
      <c r="D148" s="8" t="s">
        <v>136</v>
      </c>
      <c r="E148" s="7" t="s">
        <v>905</v>
      </c>
      <c r="F148" s="7">
        <v>200</v>
      </c>
      <c r="G148" s="29">
        <v>18155</v>
      </c>
      <c r="H148" s="298"/>
    </row>
    <row r="149" spans="1:8" s="22" customFormat="1" ht="63.75" customHeight="1">
      <c r="A149" s="50" t="s">
        <v>909</v>
      </c>
      <c r="B149" s="7"/>
      <c r="C149" s="8" t="s">
        <v>140</v>
      </c>
      <c r="D149" s="8" t="s">
        <v>136</v>
      </c>
      <c r="E149" s="7" t="s">
        <v>906</v>
      </c>
      <c r="F149" s="7"/>
      <c r="G149" s="29">
        <f>G150</f>
        <v>18.2</v>
      </c>
      <c r="H149" s="298"/>
    </row>
    <row r="150" spans="1:8" s="22" customFormat="1" ht="36.75" customHeight="1">
      <c r="A150" s="50" t="s">
        <v>519</v>
      </c>
      <c r="B150" s="7"/>
      <c r="C150" s="8" t="s">
        <v>140</v>
      </c>
      <c r="D150" s="8" t="s">
        <v>136</v>
      </c>
      <c r="E150" s="7" t="s">
        <v>906</v>
      </c>
      <c r="F150" s="7">
        <v>200</v>
      </c>
      <c r="G150" s="29">
        <v>18.2</v>
      </c>
      <c r="H150" s="298"/>
    </row>
    <row r="151" spans="1:8" s="22" customFormat="1" ht="15.75">
      <c r="A151" s="49" t="s">
        <v>109</v>
      </c>
      <c r="B151" s="36"/>
      <c r="C151" s="45" t="s">
        <v>140</v>
      </c>
      <c r="D151" s="45" t="s">
        <v>137</v>
      </c>
      <c r="E151" s="36"/>
      <c r="F151" s="36"/>
      <c r="G151" s="5">
        <f>SUM(G152,G168)</f>
        <v>51866.6</v>
      </c>
      <c r="H151" s="298"/>
    </row>
    <row r="152" spans="1:8" s="22" customFormat="1" ht="47.25">
      <c r="A152" s="50" t="s">
        <v>299</v>
      </c>
      <c r="B152" s="7"/>
      <c r="C152" s="8" t="s">
        <v>140</v>
      </c>
      <c r="D152" s="8" t="s">
        <v>137</v>
      </c>
      <c r="E152" s="7" t="s">
        <v>298</v>
      </c>
      <c r="F152" s="7"/>
      <c r="G152" s="29">
        <f>SUM(G153,G157,G161)</f>
        <v>42617.7</v>
      </c>
      <c r="H152" s="298"/>
    </row>
    <row r="153" spans="1:8" s="22" customFormat="1" ht="31.5">
      <c r="A153" s="50" t="s">
        <v>96</v>
      </c>
      <c r="B153" s="7"/>
      <c r="C153" s="8" t="s">
        <v>140</v>
      </c>
      <c r="D153" s="8" t="s">
        <v>137</v>
      </c>
      <c r="E153" s="7" t="s">
        <v>300</v>
      </c>
      <c r="F153" s="7"/>
      <c r="G153" s="29">
        <f>SUM(G154)</f>
        <v>10184.5</v>
      </c>
      <c r="H153" s="298"/>
    </row>
    <row r="154" spans="1:8" s="22" customFormat="1" ht="15.75">
      <c r="A154" s="50" t="s">
        <v>302</v>
      </c>
      <c r="B154" s="7"/>
      <c r="C154" s="8" t="s">
        <v>140</v>
      </c>
      <c r="D154" s="8" t="s">
        <v>137</v>
      </c>
      <c r="E154" s="7" t="s">
        <v>301</v>
      </c>
      <c r="F154" s="7"/>
      <c r="G154" s="29">
        <f>SUM(G155)</f>
        <v>10184.5</v>
      </c>
      <c r="H154" s="298"/>
    </row>
    <row r="155" spans="1:8" s="22" customFormat="1" ht="15.75">
      <c r="A155" s="50" t="s">
        <v>20</v>
      </c>
      <c r="B155" s="7"/>
      <c r="C155" s="8" t="s">
        <v>140</v>
      </c>
      <c r="D155" s="8" t="s">
        <v>137</v>
      </c>
      <c r="E155" s="7" t="s">
        <v>303</v>
      </c>
      <c r="F155" s="36"/>
      <c r="G155" s="29">
        <f>SUM(G156)</f>
        <v>10184.5</v>
      </c>
      <c r="H155" s="298"/>
    </row>
    <row r="156" spans="1:8" s="22" customFormat="1" ht="15.75">
      <c r="A156" s="50" t="s">
        <v>197</v>
      </c>
      <c r="B156" s="7"/>
      <c r="C156" s="8" t="s">
        <v>140</v>
      </c>
      <c r="D156" s="8" t="s">
        <v>137</v>
      </c>
      <c r="E156" s="7" t="s">
        <v>303</v>
      </c>
      <c r="F156" s="7">
        <v>800</v>
      </c>
      <c r="G156" s="29">
        <v>10184.5</v>
      </c>
      <c r="H156" s="298"/>
    </row>
    <row r="157" spans="1:8" s="22" customFormat="1" ht="31.5">
      <c r="A157" s="50" t="s">
        <v>107</v>
      </c>
      <c r="B157" s="7"/>
      <c r="C157" s="8" t="s">
        <v>140</v>
      </c>
      <c r="D157" s="8" t="s">
        <v>137</v>
      </c>
      <c r="E157" s="7" t="s">
        <v>304</v>
      </c>
      <c r="F157" s="7"/>
      <c r="G157" s="29">
        <f>SUM(G158)</f>
        <v>30003.5</v>
      </c>
      <c r="H157" s="298"/>
    </row>
    <row r="158" spans="1:8" s="22" customFormat="1" ht="15.75">
      <c r="A158" s="50" t="s">
        <v>306</v>
      </c>
      <c r="B158" s="7"/>
      <c r="C158" s="8" t="s">
        <v>140</v>
      </c>
      <c r="D158" s="8" t="s">
        <v>137</v>
      </c>
      <c r="E158" s="7" t="s">
        <v>305</v>
      </c>
      <c r="F158" s="7"/>
      <c r="G158" s="29">
        <f>SUM(G159)</f>
        <v>30003.5</v>
      </c>
      <c r="H158" s="298"/>
    </row>
    <row r="159" spans="1:8" s="22" customFormat="1" ht="34.5" customHeight="1">
      <c r="A159" s="50" t="s">
        <v>20</v>
      </c>
      <c r="B159" s="7"/>
      <c r="C159" s="8" t="s">
        <v>140</v>
      </c>
      <c r="D159" s="8" t="s">
        <v>137</v>
      </c>
      <c r="E159" s="7" t="s">
        <v>307</v>
      </c>
      <c r="F159" s="36"/>
      <c r="G159" s="29">
        <f>SUM(G160)</f>
        <v>30003.5</v>
      </c>
      <c r="H159" s="298"/>
    </row>
    <row r="160" spans="1:8" s="22" customFormat="1" ht="15.75">
      <c r="A160" s="50" t="s">
        <v>197</v>
      </c>
      <c r="B160" s="7"/>
      <c r="C160" s="8" t="s">
        <v>140</v>
      </c>
      <c r="D160" s="8" t="s">
        <v>137</v>
      </c>
      <c r="E160" s="7" t="s">
        <v>307</v>
      </c>
      <c r="F160" s="7">
        <v>800</v>
      </c>
      <c r="G160" s="29">
        <v>30003.5</v>
      </c>
      <c r="H160" s="298"/>
    </row>
    <row r="161" spans="1:8" s="22" customFormat="1" ht="31.5">
      <c r="A161" s="10" t="s">
        <v>919</v>
      </c>
      <c r="B161" s="7"/>
      <c r="C161" s="8" t="s">
        <v>140</v>
      </c>
      <c r="D161" s="8" t="s">
        <v>137</v>
      </c>
      <c r="E161" s="7" t="s">
        <v>918</v>
      </c>
      <c r="F161" s="7"/>
      <c r="G161" s="29">
        <f>G162+G165</f>
        <v>2429.6999999999998</v>
      </c>
      <c r="H161" s="298"/>
    </row>
    <row r="162" spans="1:8" s="22" customFormat="1" ht="57" customHeight="1">
      <c r="A162" s="10" t="s">
        <v>915</v>
      </c>
      <c r="B162" s="7"/>
      <c r="C162" s="8" t="s">
        <v>140</v>
      </c>
      <c r="D162" s="8" t="s">
        <v>137</v>
      </c>
      <c r="E162" s="7" t="s">
        <v>910</v>
      </c>
      <c r="F162" s="7"/>
      <c r="G162" s="29">
        <f>G163</f>
        <v>1519.9</v>
      </c>
      <c r="H162" s="298"/>
    </row>
    <row r="163" spans="1:8" s="22" customFormat="1" ht="31.5">
      <c r="A163" s="10" t="s">
        <v>916</v>
      </c>
      <c r="B163" s="7"/>
      <c r="C163" s="8" t="s">
        <v>140</v>
      </c>
      <c r="D163" s="8" t="s">
        <v>137</v>
      </c>
      <c r="E163" s="7" t="s">
        <v>911</v>
      </c>
      <c r="F163" s="7"/>
      <c r="G163" s="29">
        <f>G164</f>
        <v>1519.9</v>
      </c>
      <c r="H163" s="298"/>
    </row>
    <row r="164" spans="1:8" s="22" customFormat="1" ht="31.5">
      <c r="A164" s="10" t="s">
        <v>519</v>
      </c>
      <c r="B164" s="7"/>
      <c r="C164" s="8" t="s">
        <v>140</v>
      </c>
      <c r="D164" s="8" t="s">
        <v>137</v>
      </c>
      <c r="E164" s="7" t="s">
        <v>911</v>
      </c>
      <c r="F164" s="7">
        <v>200</v>
      </c>
      <c r="G164" s="29">
        <v>1519.9</v>
      </c>
      <c r="H164" s="298"/>
    </row>
    <row r="165" spans="1:8" s="22" customFormat="1" ht="47.25">
      <c r="A165" s="10" t="s">
        <v>917</v>
      </c>
      <c r="B165" s="7"/>
      <c r="C165" s="8" t="s">
        <v>912</v>
      </c>
      <c r="D165" s="8" t="s">
        <v>137</v>
      </c>
      <c r="E165" s="7" t="s">
        <v>913</v>
      </c>
      <c r="F165" s="7"/>
      <c r="G165" s="29">
        <f>G166</f>
        <v>909.8</v>
      </c>
      <c r="H165" s="298"/>
    </row>
    <row r="166" spans="1:8" s="22" customFormat="1" ht="31.5">
      <c r="A166" s="10" t="s">
        <v>916</v>
      </c>
      <c r="B166" s="7"/>
      <c r="C166" s="8" t="s">
        <v>140</v>
      </c>
      <c r="D166" s="8" t="s">
        <v>137</v>
      </c>
      <c r="E166" s="7" t="s">
        <v>914</v>
      </c>
      <c r="F166" s="7"/>
      <c r="G166" s="29">
        <f>G167</f>
        <v>909.8</v>
      </c>
      <c r="H166" s="298"/>
    </row>
    <row r="167" spans="1:8" s="22" customFormat="1" ht="31.5">
      <c r="A167" s="10" t="s">
        <v>519</v>
      </c>
      <c r="B167" s="7"/>
      <c r="C167" s="8" t="s">
        <v>140</v>
      </c>
      <c r="D167" s="8" t="s">
        <v>137</v>
      </c>
      <c r="E167" s="7" t="s">
        <v>914</v>
      </c>
      <c r="F167" s="7">
        <v>200</v>
      </c>
      <c r="G167" s="29">
        <v>909.8</v>
      </c>
      <c r="H167" s="298"/>
    </row>
    <row r="168" spans="1:8" s="22" customFormat="1" ht="32.25" customHeight="1">
      <c r="A168" s="112" t="s">
        <v>287</v>
      </c>
      <c r="B168" s="7"/>
      <c r="C168" s="8" t="s">
        <v>140</v>
      </c>
      <c r="D168" s="8" t="s">
        <v>137</v>
      </c>
      <c r="E168" s="7" t="s">
        <v>276</v>
      </c>
      <c r="F168" s="7"/>
      <c r="G168" s="29">
        <f>G169</f>
        <v>9248.9</v>
      </c>
      <c r="H168" s="298"/>
    </row>
    <row r="169" spans="1:8" s="22" customFormat="1" ht="31.5">
      <c r="A169" s="50" t="s">
        <v>687</v>
      </c>
      <c r="B169" s="7"/>
      <c r="C169" s="8" t="s">
        <v>140</v>
      </c>
      <c r="D169" s="8" t="s">
        <v>137</v>
      </c>
      <c r="E169" s="7" t="s">
        <v>686</v>
      </c>
      <c r="F169" s="7"/>
      <c r="G169" s="29">
        <f>SUM(G170)</f>
        <v>9248.9</v>
      </c>
      <c r="H169" s="298"/>
    </row>
    <row r="170" spans="1:8" s="22" customFormat="1" ht="31.5">
      <c r="A170" s="50" t="s">
        <v>558</v>
      </c>
      <c r="B170" s="7"/>
      <c r="C170" s="8" t="s">
        <v>140</v>
      </c>
      <c r="D170" s="8" t="s">
        <v>137</v>
      </c>
      <c r="E170" s="7" t="s">
        <v>557</v>
      </c>
      <c r="F170" s="7"/>
      <c r="G170" s="29">
        <f>G171</f>
        <v>9248.9</v>
      </c>
      <c r="H170" s="298"/>
    </row>
    <row r="171" spans="1:8" s="22" customFormat="1" ht="31.5">
      <c r="A171" s="10" t="s">
        <v>519</v>
      </c>
      <c r="B171" s="7"/>
      <c r="C171" s="8" t="s">
        <v>140</v>
      </c>
      <c r="D171" s="8" t="s">
        <v>137</v>
      </c>
      <c r="E171" s="7" t="s">
        <v>557</v>
      </c>
      <c r="F171" s="7">
        <v>200</v>
      </c>
      <c r="G171" s="29">
        <v>9248.9</v>
      </c>
      <c r="H171" s="298"/>
    </row>
    <row r="172" spans="1:8" s="22" customFormat="1" ht="15.75">
      <c r="A172" s="49" t="s">
        <v>110</v>
      </c>
      <c r="B172" s="36"/>
      <c r="C172" s="45" t="s">
        <v>140</v>
      </c>
      <c r="D172" s="45" t="s">
        <v>138</v>
      </c>
      <c r="E172" s="36"/>
      <c r="F172" s="36"/>
      <c r="G172" s="5">
        <f>SUM(G173)</f>
        <v>27387.599999999999</v>
      </c>
      <c r="H172" s="298"/>
    </row>
    <row r="173" spans="1:8" s="22" customFormat="1" ht="18" customHeight="1">
      <c r="A173" s="50" t="s">
        <v>287</v>
      </c>
      <c r="B173" s="7"/>
      <c r="C173" s="8" t="s">
        <v>140</v>
      </c>
      <c r="D173" s="8" t="s">
        <v>138</v>
      </c>
      <c r="E173" s="7" t="s">
        <v>276</v>
      </c>
      <c r="F173" s="7"/>
      <c r="G173" s="29">
        <f>SUM(G174,G177,G180,G183,G186,G189)</f>
        <v>27387.599999999999</v>
      </c>
      <c r="H173" s="298"/>
    </row>
    <row r="174" spans="1:8" s="22" customFormat="1" ht="15.75">
      <c r="A174" s="50" t="s">
        <v>309</v>
      </c>
      <c r="B174" s="7"/>
      <c r="C174" s="8" t="s">
        <v>140</v>
      </c>
      <c r="D174" s="8" t="s">
        <v>138</v>
      </c>
      <c r="E174" s="7" t="s">
        <v>308</v>
      </c>
      <c r="F174" s="36"/>
      <c r="G174" s="29">
        <f>SUM(G175)</f>
        <v>3341.6</v>
      </c>
      <c r="H174" s="298"/>
    </row>
    <row r="175" spans="1:8" s="22" customFormat="1" ht="15.75">
      <c r="A175" s="50" t="s">
        <v>111</v>
      </c>
      <c r="B175" s="7"/>
      <c r="C175" s="8" t="s">
        <v>140</v>
      </c>
      <c r="D175" s="8" t="s">
        <v>138</v>
      </c>
      <c r="E175" s="7" t="s">
        <v>310</v>
      </c>
      <c r="F175" s="7"/>
      <c r="G175" s="29">
        <f>SUM(G176)</f>
        <v>3341.6</v>
      </c>
      <c r="H175" s="298"/>
    </row>
    <row r="176" spans="1:8" s="22" customFormat="1" ht="21" customHeight="1">
      <c r="A176" s="50" t="s">
        <v>519</v>
      </c>
      <c r="B176" s="7"/>
      <c r="C176" s="8" t="s">
        <v>140</v>
      </c>
      <c r="D176" s="8" t="s">
        <v>138</v>
      </c>
      <c r="E176" s="7" t="s">
        <v>310</v>
      </c>
      <c r="F176" s="7">
        <v>200</v>
      </c>
      <c r="G176" s="29">
        <v>3341.6</v>
      </c>
      <c r="H176" s="298"/>
    </row>
    <row r="177" spans="1:9" s="22" customFormat="1" ht="15.75">
      <c r="A177" s="50" t="s">
        <v>312</v>
      </c>
      <c r="B177" s="7"/>
      <c r="C177" s="8" t="s">
        <v>140</v>
      </c>
      <c r="D177" s="8" t="s">
        <v>138</v>
      </c>
      <c r="E177" s="7" t="s">
        <v>311</v>
      </c>
      <c r="F177" s="36"/>
      <c r="G177" s="29">
        <f>SUM(G178)</f>
        <v>293.39999999999998</v>
      </c>
      <c r="H177" s="298"/>
    </row>
    <row r="178" spans="1:9" s="22" customFormat="1" ht="15.75">
      <c r="A178" s="50" t="s">
        <v>191</v>
      </c>
      <c r="B178" s="7"/>
      <c r="C178" s="8" t="s">
        <v>140</v>
      </c>
      <c r="D178" s="8" t="s">
        <v>138</v>
      </c>
      <c r="E178" s="7" t="s">
        <v>313</v>
      </c>
      <c r="F178" s="7"/>
      <c r="G178" s="29">
        <f>SUM(G179)</f>
        <v>293.39999999999998</v>
      </c>
      <c r="H178" s="298"/>
    </row>
    <row r="179" spans="1:9" s="22" customFormat="1" ht="31.5">
      <c r="A179" s="50" t="s">
        <v>519</v>
      </c>
      <c r="B179" s="7"/>
      <c r="C179" s="8" t="s">
        <v>140</v>
      </c>
      <c r="D179" s="8" t="s">
        <v>138</v>
      </c>
      <c r="E179" s="7" t="s">
        <v>313</v>
      </c>
      <c r="F179" s="7">
        <v>200</v>
      </c>
      <c r="G179" s="29">
        <v>293.39999999999998</v>
      </c>
      <c r="H179" s="298"/>
    </row>
    <row r="180" spans="1:9" s="22" customFormat="1" ht="16.5" customHeight="1">
      <c r="A180" s="50" t="s">
        <v>315</v>
      </c>
      <c r="B180" s="7"/>
      <c r="C180" s="8" t="s">
        <v>140</v>
      </c>
      <c r="D180" s="8" t="s">
        <v>138</v>
      </c>
      <c r="E180" s="7" t="s">
        <v>314</v>
      </c>
      <c r="F180" s="36"/>
      <c r="G180" s="29">
        <f>SUM(G181)</f>
        <v>650.9</v>
      </c>
      <c r="H180" s="298"/>
      <c r="I180" s="299"/>
    </row>
    <row r="181" spans="1:9" s="22" customFormat="1" ht="15.75">
      <c r="A181" s="52" t="s">
        <v>185</v>
      </c>
      <c r="B181" s="7"/>
      <c r="C181" s="8" t="s">
        <v>140</v>
      </c>
      <c r="D181" s="8" t="s">
        <v>138</v>
      </c>
      <c r="E181" s="7" t="s">
        <v>316</v>
      </c>
      <c r="F181" s="7"/>
      <c r="G181" s="29">
        <f>G182</f>
        <v>650.9</v>
      </c>
      <c r="H181" s="298"/>
      <c r="I181" s="299"/>
    </row>
    <row r="182" spans="1:9" s="22" customFormat="1" ht="31.5">
      <c r="A182" s="50" t="s">
        <v>519</v>
      </c>
      <c r="B182" s="7"/>
      <c r="C182" s="8" t="s">
        <v>140</v>
      </c>
      <c r="D182" s="8" t="s">
        <v>138</v>
      </c>
      <c r="E182" s="7" t="s">
        <v>316</v>
      </c>
      <c r="F182" s="7">
        <v>200</v>
      </c>
      <c r="G182" s="29">
        <v>650.9</v>
      </c>
      <c r="H182" s="298"/>
      <c r="I182" s="299"/>
    </row>
    <row r="183" spans="1:9" s="22" customFormat="1" ht="17.25" customHeight="1">
      <c r="A183" s="50" t="s">
        <v>318</v>
      </c>
      <c r="B183" s="7"/>
      <c r="C183" s="8" t="s">
        <v>140</v>
      </c>
      <c r="D183" s="8" t="s">
        <v>138</v>
      </c>
      <c r="E183" s="7" t="s">
        <v>317</v>
      </c>
      <c r="F183" s="36"/>
      <c r="G183" s="29">
        <f>SUM(G184)</f>
        <v>3501.5</v>
      </c>
      <c r="H183" s="298"/>
      <c r="I183" s="299"/>
    </row>
    <row r="184" spans="1:9" s="22" customFormat="1" ht="31.5">
      <c r="A184" s="50" t="s">
        <v>112</v>
      </c>
      <c r="B184" s="7"/>
      <c r="C184" s="8" t="s">
        <v>140</v>
      </c>
      <c r="D184" s="8" t="s">
        <v>138</v>
      </c>
      <c r="E184" s="7" t="s">
        <v>319</v>
      </c>
      <c r="F184" s="7"/>
      <c r="G184" s="29">
        <f>SUM(G185)</f>
        <v>3501.5</v>
      </c>
      <c r="H184" s="298"/>
      <c r="I184" s="299"/>
    </row>
    <row r="185" spans="1:9" s="22" customFormat="1" ht="31.5">
      <c r="A185" s="50" t="s">
        <v>519</v>
      </c>
      <c r="B185" s="7"/>
      <c r="C185" s="8" t="s">
        <v>140</v>
      </c>
      <c r="D185" s="8" t="s">
        <v>138</v>
      </c>
      <c r="E185" s="7" t="s">
        <v>319</v>
      </c>
      <c r="F185" s="7">
        <v>200</v>
      </c>
      <c r="G185" s="29">
        <v>3501.5</v>
      </c>
      <c r="H185" s="298"/>
      <c r="I185" s="299"/>
    </row>
    <row r="186" spans="1:9" s="22" customFormat="1" ht="31.5">
      <c r="A186" s="50" t="s">
        <v>321</v>
      </c>
      <c r="B186" s="7"/>
      <c r="C186" s="8" t="s">
        <v>140</v>
      </c>
      <c r="D186" s="8" t="s">
        <v>138</v>
      </c>
      <c r="E186" s="7" t="s">
        <v>320</v>
      </c>
      <c r="F186" s="36"/>
      <c r="G186" s="29">
        <f>SUM(G187)</f>
        <v>4407.3</v>
      </c>
      <c r="H186" s="298"/>
      <c r="I186" s="299"/>
    </row>
    <row r="187" spans="1:9" s="22" customFormat="1" ht="15.75">
      <c r="A187" s="52" t="s">
        <v>195</v>
      </c>
      <c r="B187" s="7"/>
      <c r="C187" s="8" t="s">
        <v>140</v>
      </c>
      <c r="D187" s="8" t="s">
        <v>138</v>
      </c>
      <c r="E187" s="7" t="s">
        <v>322</v>
      </c>
      <c r="F187" s="7"/>
      <c r="G187" s="29">
        <f>G188</f>
        <v>4407.3</v>
      </c>
      <c r="H187" s="298"/>
      <c r="I187" s="299"/>
    </row>
    <row r="188" spans="1:9" s="22" customFormat="1" ht="31.5">
      <c r="A188" s="50" t="s">
        <v>519</v>
      </c>
      <c r="B188" s="7"/>
      <c r="C188" s="8" t="s">
        <v>140</v>
      </c>
      <c r="D188" s="8" t="s">
        <v>138</v>
      </c>
      <c r="E188" s="7" t="s">
        <v>322</v>
      </c>
      <c r="F188" s="7">
        <v>200</v>
      </c>
      <c r="G188" s="29">
        <v>4407.3</v>
      </c>
      <c r="H188" s="298"/>
      <c r="I188" s="299"/>
    </row>
    <row r="189" spans="1:9" s="22" customFormat="1" ht="47.25">
      <c r="A189" s="10" t="s">
        <v>983</v>
      </c>
      <c r="B189" s="7"/>
      <c r="C189" s="8" t="s">
        <v>140</v>
      </c>
      <c r="D189" s="8" t="s">
        <v>138</v>
      </c>
      <c r="E189" s="7" t="s">
        <v>946</v>
      </c>
      <c r="F189" s="7"/>
      <c r="G189" s="29">
        <f>SUM(G190)</f>
        <v>15192.9</v>
      </c>
      <c r="H189" s="298"/>
      <c r="I189" s="299"/>
    </row>
    <row r="190" spans="1:9" s="22" customFormat="1" ht="31.5">
      <c r="A190" s="10" t="s">
        <v>984</v>
      </c>
      <c r="B190" s="7"/>
      <c r="C190" s="8" t="s">
        <v>140</v>
      </c>
      <c r="D190" s="8" t="s">
        <v>138</v>
      </c>
      <c r="E190" s="7" t="s">
        <v>975</v>
      </c>
      <c r="F190" s="7"/>
      <c r="G190" s="29">
        <f>SUM(G191)</f>
        <v>15192.9</v>
      </c>
      <c r="H190" s="298"/>
      <c r="I190" s="299"/>
    </row>
    <row r="191" spans="1:9" s="22" customFormat="1" ht="31.5">
      <c r="A191" s="50" t="s">
        <v>519</v>
      </c>
      <c r="B191" s="7"/>
      <c r="C191" s="8" t="s">
        <v>140</v>
      </c>
      <c r="D191" s="8" t="s">
        <v>138</v>
      </c>
      <c r="E191" s="7" t="s">
        <v>975</v>
      </c>
      <c r="F191" s="7">
        <v>200</v>
      </c>
      <c r="G191" s="29">
        <v>15192.9</v>
      </c>
      <c r="H191" s="298"/>
      <c r="I191" s="299"/>
    </row>
    <row r="192" spans="1:9" s="22" customFormat="1" ht="18" customHeight="1">
      <c r="A192" s="49" t="s">
        <v>192</v>
      </c>
      <c r="B192" s="36"/>
      <c r="C192" s="45" t="s">
        <v>140</v>
      </c>
      <c r="D192" s="45" t="s">
        <v>140</v>
      </c>
      <c r="E192" s="36"/>
      <c r="F192" s="36"/>
      <c r="G192" s="5">
        <f>SUM(G193)</f>
        <v>3542.3</v>
      </c>
      <c r="H192" s="298"/>
      <c r="I192" s="299"/>
    </row>
    <row r="193" spans="1:14" s="22" customFormat="1" ht="47.25">
      <c r="A193" s="50" t="s">
        <v>299</v>
      </c>
      <c r="B193" s="7"/>
      <c r="C193" s="8" t="s">
        <v>140</v>
      </c>
      <c r="D193" s="8" t="s">
        <v>140</v>
      </c>
      <c r="E193" s="7" t="s">
        <v>298</v>
      </c>
      <c r="F193" s="7"/>
      <c r="G193" s="29">
        <f>SUM(,G194)</f>
        <v>3542.3</v>
      </c>
      <c r="H193" s="298"/>
      <c r="I193" s="299"/>
    </row>
    <row r="194" spans="1:14" s="22" customFormat="1" ht="31.5">
      <c r="A194" s="50" t="s">
        <v>107</v>
      </c>
      <c r="B194" s="7"/>
      <c r="C194" s="8" t="s">
        <v>140</v>
      </c>
      <c r="D194" s="8" t="s">
        <v>140</v>
      </c>
      <c r="E194" s="7" t="s">
        <v>304</v>
      </c>
      <c r="F194" s="7"/>
      <c r="G194" s="29">
        <f>SUM(G195)</f>
        <v>3542.3</v>
      </c>
      <c r="H194" s="298"/>
      <c r="I194" s="299"/>
    </row>
    <row r="195" spans="1:14" s="22" customFormat="1" ht="15.75">
      <c r="A195" s="50" t="s">
        <v>325</v>
      </c>
      <c r="B195" s="7"/>
      <c r="C195" s="8" t="s">
        <v>140</v>
      </c>
      <c r="D195" s="8" t="s">
        <v>140</v>
      </c>
      <c r="E195" s="7" t="s">
        <v>323</v>
      </c>
      <c r="F195" s="7"/>
      <c r="G195" s="29">
        <f>SUM(G196)</f>
        <v>3542.3</v>
      </c>
      <c r="H195" s="298"/>
    </row>
    <row r="196" spans="1:14" s="22" customFormat="1" ht="15.75">
      <c r="A196" s="50" t="s">
        <v>20</v>
      </c>
      <c r="B196" s="7"/>
      <c r="C196" s="8" t="s">
        <v>140</v>
      </c>
      <c r="D196" s="8" t="s">
        <v>140</v>
      </c>
      <c r="E196" s="7" t="s">
        <v>324</v>
      </c>
      <c r="F196" s="36"/>
      <c r="G196" s="29">
        <f>SUM(G197)</f>
        <v>3542.3</v>
      </c>
      <c r="H196" s="298"/>
    </row>
    <row r="197" spans="1:14" s="22" customFormat="1" ht="15.75">
      <c r="A197" s="50" t="s">
        <v>197</v>
      </c>
      <c r="B197" s="7"/>
      <c r="C197" s="8" t="s">
        <v>140</v>
      </c>
      <c r="D197" s="8" t="s">
        <v>140</v>
      </c>
      <c r="E197" s="7" t="s">
        <v>324</v>
      </c>
      <c r="F197" s="7">
        <v>800</v>
      </c>
      <c r="G197" s="29">
        <v>3542.3</v>
      </c>
      <c r="H197" s="298"/>
    </row>
    <row r="198" spans="1:14" s="22" customFormat="1" ht="15.75">
      <c r="A198" s="49" t="s">
        <v>123</v>
      </c>
      <c r="B198" s="7"/>
      <c r="C198" s="45" t="s">
        <v>4</v>
      </c>
      <c r="D198" s="45" t="s">
        <v>143</v>
      </c>
      <c r="E198" s="7"/>
      <c r="F198" s="7"/>
      <c r="G198" s="5">
        <f>SUM(G199,G204,G211)</f>
        <v>7144.7</v>
      </c>
      <c r="H198" s="298"/>
    </row>
    <row r="199" spans="1:14" s="22" customFormat="1" ht="15.75">
      <c r="A199" s="49" t="s">
        <v>125</v>
      </c>
      <c r="B199" s="7"/>
      <c r="C199" s="45" t="s">
        <v>4</v>
      </c>
      <c r="D199" s="45" t="s">
        <v>138</v>
      </c>
      <c r="E199" s="7"/>
      <c r="F199" s="7"/>
      <c r="G199" s="5">
        <f>SUM(G200)</f>
        <v>1600</v>
      </c>
      <c r="H199" s="298"/>
    </row>
    <row r="200" spans="1:14" s="56" customFormat="1" ht="15.75">
      <c r="A200" s="50" t="s">
        <v>263</v>
      </c>
      <c r="B200" s="7"/>
      <c r="C200" s="8" t="s">
        <v>4</v>
      </c>
      <c r="D200" s="8" t="s">
        <v>138</v>
      </c>
      <c r="E200" s="7" t="s">
        <v>262</v>
      </c>
      <c r="F200" s="7"/>
      <c r="G200" s="29">
        <f>SUM(G201)</f>
        <v>1600</v>
      </c>
      <c r="H200" s="298"/>
    </row>
    <row r="201" spans="1:14" s="22" customFormat="1" ht="15.75">
      <c r="A201" s="50" t="s">
        <v>265</v>
      </c>
      <c r="B201" s="7"/>
      <c r="C201" s="8" t="s">
        <v>4</v>
      </c>
      <c r="D201" s="8" t="s">
        <v>138</v>
      </c>
      <c r="E201" s="7" t="s">
        <v>264</v>
      </c>
      <c r="F201" s="7"/>
      <c r="G201" s="29">
        <f>SUM(G202)</f>
        <v>1600</v>
      </c>
      <c r="H201" s="298"/>
    </row>
    <row r="202" spans="1:14" s="78" customFormat="1" ht="15.75">
      <c r="A202" s="50" t="s">
        <v>331</v>
      </c>
      <c r="B202" s="7"/>
      <c r="C202" s="8" t="s">
        <v>4</v>
      </c>
      <c r="D202" s="8" t="s">
        <v>138</v>
      </c>
      <c r="E202" s="7" t="s">
        <v>332</v>
      </c>
      <c r="F202" s="7"/>
      <c r="G202" s="29">
        <f>SUM(G203)</f>
        <v>1600</v>
      </c>
      <c r="H202" s="306"/>
    </row>
    <row r="203" spans="1:14" s="22" customFormat="1" ht="15.75">
      <c r="A203" s="51" t="s">
        <v>199</v>
      </c>
      <c r="B203" s="7"/>
      <c r="C203" s="8" t="s">
        <v>4</v>
      </c>
      <c r="D203" s="8" t="s">
        <v>138</v>
      </c>
      <c r="E203" s="7" t="s">
        <v>332</v>
      </c>
      <c r="F203" s="7">
        <v>300</v>
      </c>
      <c r="G203" s="29">
        <v>1600</v>
      </c>
      <c r="H203" s="298"/>
    </row>
    <row r="204" spans="1:14" s="22" customFormat="1" ht="15.75">
      <c r="A204" s="119" t="s">
        <v>126</v>
      </c>
      <c r="B204" s="120"/>
      <c r="C204" s="121">
        <v>10</v>
      </c>
      <c r="D204" s="121" t="s">
        <v>139</v>
      </c>
      <c r="E204" s="121"/>
      <c r="F204" s="121"/>
      <c r="G204" s="5">
        <f>SUM(G205)</f>
        <v>5544.7</v>
      </c>
      <c r="H204" s="303"/>
      <c r="I204" s="58"/>
      <c r="J204" s="279"/>
      <c r="K204" s="280"/>
      <c r="L204" s="281"/>
      <c r="M204" s="281"/>
      <c r="N204" s="282"/>
    </row>
    <row r="205" spans="1:14" s="22" customFormat="1" ht="15.75">
      <c r="A205" s="122" t="s">
        <v>263</v>
      </c>
      <c r="B205" s="81"/>
      <c r="C205" s="82">
        <v>10</v>
      </c>
      <c r="D205" s="82" t="s">
        <v>139</v>
      </c>
      <c r="E205" s="82" t="s">
        <v>262</v>
      </c>
      <c r="F205" s="82"/>
      <c r="G205" s="29">
        <f>SUM(G206)</f>
        <v>5544.7</v>
      </c>
      <c r="H205" s="305"/>
      <c r="I205" s="59"/>
      <c r="J205" s="59"/>
      <c r="K205" s="59"/>
      <c r="L205" s="59"/>
      <c r="M205" s="59"/>
      <c r="N205" s="59"/>
    </row>
    <row r="206" spans="1:14" s="22" customFormat="1" ht="15.75">
      <c r="A206" s="122" t="s">
        <v>265</v>
      </c>
      <c r="B206" s="81"/>
      <c r="C206" s="82">
        <v>10</v>
      </c>
      <c r="D206" s="82" t="s">
        <v>139</v>
      </c>
      <c r="E206" s="82" t="s">
        <v>264</v>
      </c>
      <c r="F206" s="82"/>
      <c r="G206" s="29">
        <f>SUM(G207,G209)</f>
        <v>5544.7</v>
      </c>
      <c r="H206" s="298"/>
    </row>
    <row r="207" spans="1:14" s="22" customFormat="1" ht="63">
      <c r="A207" s="122" t="s">
        <v>940</v>
      </c>
      <c r="B207" s="81"/>
      <c r="C207" s="292">
        <v>10</v>
      </c>
      <c r="D207" s="292" t="s">
        <v>139</v>
      </c>
      <c r="E207" s="292" t="s">
        <v>939</v>
      </c>
      <c r="F207" s="82"/>
      <c r="G207" s="29">
        <f>SUM(G208)</f>
        <v>2542.1999999999998</v>
      </c>
      <c r="H207" s="298"/>
    </row>
    <row r="208" spans="1:14" s="22" customFormat="1" ht="31.5">
      <c r="A208" s="198" t="s">
        <v>705</v>
      </c>
      <c r="B208" s="81"/>
      <c r="C208" s="292">
        <v>10</v>
      </c>
      <c r="D208" s="292" t="s">
        <v>139</v>
      </c>
      <c r="E208" s="292" t="s">
        <v>939</v>
      </c>
      <c r="F208" s="82">
        <v>400</v>
      </c>
      <c r="G208" s="29">
        <v>2542.1999999999998</v>
      </c>
      <c r="H208" s="298"/>
    </row>
    <row r="209" spans="1:10" s="22" customFormat="1" ht="63">
      <c r="A209" s="122" t="s">
        <v>688</v>
      </c>
      <c r="B209" s="81"/>
      <c r="C209" s="82">
        <v>10</v>
      </c>
      <c r="D209" s="82" t="s">
        <v>139</v>
      </c>
      <c r="E209" s="82" t="s">
        <v>689</v>
      </c>
      <c r="F209" s="82"/>
      <c r="G209" s="29">
        <f>SUM(G210)</f>
        <v>3002.5</v>
      </c>
      <c r="H209" s="298"/>
    </row>
    <row r="210" spans="1:10" s="22" customFormat="1" ht="31.5">
      <c r="A210" s="198" t="s">
        <v>705</v>
      </c>
      <c r="B210" s="81"/>
      <c r="C210" s="82">
        <v>10</v>
      </c>
      <c r="D210" s="82" t="s">
        <v>139</v>
      </c>
      <c r="E210" s="82" t="s">
        <v>689</v>
      </c>
      <c r="F210" s="82">
        <v>400</v>
      </c>
      <c r="G210" s="83">
        <v>3002.5</v>
      </c>
      <c r="H210" s="298"/>
    </row>
    <row r="211" spans="1:10" s="22" customFormat="1" ht="15.75">
      <c r="A211" s="176" t="s">
        <v>127</v>
      </c>
      <c r="B211" s="36"/>
      <c r="C211" s="45">
        <v>10</v>
      </c>
      <c r="D211" s="45" t="s">
        <v>144</v>
      </c>
      <c r="E211" s="36"/>
      <c r="F211" s="36"/>
      <c r="G211" s="123">
        <f>G212</f>
        <v>0</v>
      </c>
      <c r="H211" s="298"/>
    </row>
    <row r="212" spans="1:10" s="22" customFormat="1" ht="47.25">
      <c r="A212" s="10" t="s">
        <v>353</v>
      </c>
      <c r="B212" s="7"/>
      <c r="C212" s="8">
        <v>10</v>
      </c>
      <c r="D212" s="8" t="s">
        <v>144</v>
      </c>
      <c r="E212" s="8" t="s">
        <v>352</v>
      </c>
      <c r="F212" s="7"/>
      <c r="G212" s="84">
        <f>G213</f>
        <v>0</v>
      </c>
      <c r="H212" s="298"/>
    </row>
    <row r="213" spans="1:10" s="22" customFormat="1" ht="47.25">
      <c r="A213" s="10" t="s">
        <v>115</v>
      </c>
      <c r="B213" s="7"/>
      <c r="C213" s="8">
        <v>10</v>
      </c>
      <c r="D213" s="8" t="s">
        <v>144</v>
      </c>
      <c r="E213" s="7" t="s">
        <v>690</v>
      </c>
      <c r="F213" s="7"/>
      <c r="G213" s="84">
        <f>G214</f>
        <v>0</v>
      </c>
      <c r="H213" s="308"/>
      <c r="I213" s="293"/>
      <c r="J213" s="293"/>
    </row>
    <row r="214" spans="1:10" s="56" customFormat="1" ht="63">
      <c r="A214" s="213" t="s">
        <v>691</v>
      </c>
      <c r="B214" s="7"/>
      <c r="C214" s="8">
        <v>10</v>
      </c>
      <c r="D214" s="8" t="s">
        <v>144</v>
      </c>
      <c r="E214" s="7" t="s">
        <v>692</v>
      </c>
      <c r="F214" s="7"/>
      <c r="G214" s="84">
        <f>SUM(G215,G217)</f>
        <v>0</v>
      </c>
      <c r="H214" s="298"/>
    </row>
    <row r="215" spans="1:10" s="22" customFormat="1" ht="31.5">
      <c r="A215" s="213" t="s">
        <v>693</v>
      </c>
      <c r="B215" s="7"/>
      <c r="C215" s="8">
        <v>10</v>
      </c>
      <c r="D215" s="8" t="s">
        <v>144</v>
      </c>
      <c r="E215" s="7" t="s">
        <v>694</v>
      </c>
      <c r="F215" s="7"/>
      <c r="G215" s="84">
        <f>G216</f>
        <v>0</v>
      </c>
      <c r="H215" s="298"/>
    </row>
    <row r="216" spans="1:10" s="22" customFormat="1" ht="31.5">
      <c r="A216" s="198" t="s">
        <v>705</v>
      </c>
      <c r="B216" s="7"/>
      <c r="C216" s="8">
        <v>10</v>
      </c>
      <c r="D216" s="8" t="s">
        <v>144</v>
      </c>
      <c r="E216" s="7" t="s">
        <v>694</v>
      </c>
      <c r="F216" s="82">
        <v>400</v>
      </c>
      <c r="G216" s="84">
        <v>0</v>
      </c>
      <c r="H216" s="298"/>
    </row>
    <row r="217" spans="1:10" s="22" customFormat="1" ht="31.5">
      <c r="A217" s="213" t="s">
        <v>695</v>
      </c>
      <c r="B217" s="7"/>
      <c r="C217" s="8">
        <v>10</v>
      </c>
      <c r="D217" s="8" t="s">
        <v>144</v>
      </c>
      <c r="E217" s="7" t="s">
        <v>696</v>
      </c>
      <c r="F217" s="7"/>
      <c r="G217" s="84">
        <f>G218</f>
        <v>0</v>
      </c>
      <c r="H217" s="298"/>
    </row>
    <row r="218" spans="1:10" s="56" customFormat="1" ht="31.5">
      <c r="A218" s="198" t="s">
        <v>705</v>
      </c>
      <c r="B218" s="7"/>
      <c r="C218" s="8">
        <v>10</v>
      </c>
      <c r="D218" s="8" t="s">
        <v>144</v>
      </c>
      <c r="E218" s="7" t="s">
        <v>696</v>
      </c>
      <c r="F218" s="82">
        <v>400</v>
      </c>
      <c r="G218" s="84">
        <v>0</v>
      </c>
      <c r="H218" s="298"/>
    </row>
    <row r="219" spans="1:10" s="22" customFormat="1" ht="31.5">
      <c r="A219" s="49" t="s">
        <v>515</v>
      </c>
      <c r="B219" s="36">
        <v>802</v>
      </c>
      <c r="C219" s="8"/>
      <c r="D219" s="8"/>
      <c r="E219" s="7"/>
      <c r="F219" s="7"/>
      <c r="G219" s="5">
        <f>SUM(G220,G242,G280)</f>
        <v>97818.400000000009</v>
      </c>
      <c r="H219" s="298"/>
    </row>
    <row r="220" spans="1:10" s="22" customFormat="1" ht="15.75">
      <c r="A220" s="49" t="s">
        <v>86</v>
      </c>
      <c r="B220" s="36"/>
      <c r="C220" s="45" t="s">
        <v>136</v>
      </c>
      <c r="D220" s="45" t="s">
        <v>143</v>
      </c>
      <c r="E220" s="7"/>
      <c r="F220" s="7"/>
      <c r="G220" s="5">
        <f>SUM(G221,G233)</f>
        <v>38464.199999999997</v>
      </c>
      <c r="H220" s="298"/>
    </row>
    <row r="221" spans="1:10" s="22" customFormat="1" ht="47.25">
      <c r="A221" s="49" t="s">
        <v>88</v>
      </c>
      <c r="B221" s="309"/>
      <c r="C221" s="45" t="s">
        <v>136</v>
      </c>
      <c r="D221" s="45" t="s">
        <v>144</v>
      </c>
      <c r="E221" s="36"/>
      <c r="F221" s="36"/>
      <c r="G221" s="5">
        <f>SUM(G222)</f>
        <v>31634</v>
      </c>
      <c r="H221" s="298"/>
    </row>
    <row r="222" spans="1:10" s="22" customFormat="1" ht="31.5">
      <c r="A222" s="50" t="s">
        <v>258</v>
      </c>
      <c r="B222" s="7"/>
      <c r="C222" s="8" t="s">
        <v>136</v>
      </c>
      <c r="D222" s="8" t="s">
        <v>144</v>
      </c>
      <c r="E222" s="7" t="s">
        <v>256</v>
      </c>
      <c r="F222" s="302"/>
      <c r="G222" s="29">
        <f>SUM(G223)</f>
        <v>31634</v>
      </c>
      <c r="H222" s="298"/>
    </row>
    <row r="223" spans="1:10" s="22" customFormat="1" ht="31.5">
      <c r="A223" s="50" t="s">
        <v>259</v>
      </c>
      <c r="B223" s="7"/>
      <c r="C223" s="8" t="s">
        <v>136</v>
      </c>
      <c r="D223" s="8" t="s">
        <v>144</v>
      </c>
      <c r="E223" s="7" t="s">
        <v>257</v>
      </c>
      <c r="F223" s="302"/>
      <c r="G223" s="29">
        <f>SUM(G224,G228,G231)</f>
        <v>31634</v>
      </c>
      <c r="H223" s="298"/>
    </row>
    <row r="224" spans="1:10" s="22" customFormat="1" ht="31.5">
      <c r="A224" s="51" t="s">
        <v>327</v>
      </c>
      <c r="B224" s="7"/>
      <c r="C224" s="8" t="s">
        <v>136</v>
      </c>
      <c r="D224" s="8" t="s">
        <v>144</v>
      </c>
      <c r="E224" s="7" t="s">
        <v>326</v>
      </c>
      <c r="F224" s="302"/>
      <c r="G224" s="29">
        <f>SUM(G225:G227)</f>
        <v>26656.400000000001</v>
      </c>
      <c r="H224" s="298"/>
    </row>
    <row r="225" spans="1:8" s="22" customFormat="1" ht="63">
      <c r="A225" s="51" t="s">
        <v>200</v>
      </c>
      <c r="B225" s="7"/>
      <c r="C225" s="8" t="s">
        <v>136</v>
      </c>
      <c r="D225" s="8" t="s">
        <v>144</v>
      </c>
      <c r="E225" s="7" t="s">
        <v>326</v>
      </c>
      <c r="F225" s="7">
        <v>100</v>
      </c>
      <c r="G225" s="29">
        <v>20460.400000000001</v>
      </c>
      <c r="H225" s="298"/>
    </row>
    <row r="226" spans="1:8" s="22" customFormat="1" ht="31.5">
      <c r="A226" s="48" t="s">
        <v>519</v>
      </c>
      <c r="B226" s="107"/>
      <c r="C226" s="8" t="s">
        <v>136</v>
      </c>
      <c r="D226" s="8" t="s">
        <v>144</v>
      </c>
      <c r="E226" s="7" t="s">
        <v>326</v>
      </c>
      <c r="F226" s="107">
        <v>200</v>
      </c>
      <c r="G226" s="29">
        <v>6035.6</v>
      </c>
      <c r="H226" s="298"/>
    </row>
    <row r="227" spans="1:8" s="22" customFormat="1" ht="15.75">
      <c r="A227" s="51" t="s">
        <v>197</v>
      </c>
      <c r="B227" s="7"/>
      <c r="C227" s="8" t="s">
        <v>136</v>
      </c>
      <c r="D227" s="8" t="s">
        <v>144</v>
      </c>
      <c r="E227" s="7" t="s">
        <v>326</v>
      </c>
      <c r="F227" s="7">
        <v>800</v>
      </c>
      <c r="G227" s="29">
        <v>160.4</v>
      </c>
      <c r="H227" s="298"/>
    </row>
    <row r="228" spans="1:8" s="22" customFormat="1" ht="63">
      <c r="A228" s="51" t="s">
        <v>201</v>
      </c>
      <c r="B228" s="7"/>
      <c r="C228" s="8" t="s">
        <v>136</v>
      </c>
      <c r="D228" s="8" t="s">
        <v>144</v>
      </c>
      <c r="E228" s="7" t="s">
        <v>328</v>
      </c>
      <c r="F228" s="7"/>
      <c r="G228" s="29">
        <f>SUM(G229:G230)</f>
        <v>3142.6</v>
      </c>
      <c r="H228" s="298"/>
    </row>
    <row r="229" spans="1:8" s="22" customFormat="1" ht="63">
      <c r="A229" s="51" t="s">
        <v>200</v>
      </c>
      <c r="B229" s="7"/>
      <c r="C229" s="8" t="s">
        <v>136</v>
      </c>
      <c r="D229" s="8" t="s">
        <v>144</v>
      </c>
      <c r="E229" s="7" t="s">
        <v>328</v>
      </c>
      <c r="F229" s="7">
        <v>100</v>
      </c>
      <c r="G229" s="29">
        <v>2679</v>
      </c>
      <c r="H229" s="298"/>
    </row>
    <row r="230" spans="1:8" s="22" customFormat="1" ht="31.5">
      <c r="A230" s="48" t="s">
        <v>519</v>
      </c>
      <c r="B230" s="7"/>
      <c r="C230" s="8" t="s">
        <v>136</v>
      </c>
      <c r="D230" s="8" t="s">
        <v>144</v>
      </c>
      <c r="E230" s="7" t="s">
        <v>328</v>
      </c>
      <c r="F230" s="7">
        <v>200</v>
      </c>
      <c r="G230" s="29">
        <v>463.6</v>
      </c>
      <c r="H230" s="298"/>
    </row>
    <row r="231" spans="1:8" s="22" customFormat="1" ht="18.75">
      <c r="A231" s="50" t="s">
        <v>621</v>
      </c>
      <c r="B231" s="7"/>
      <c r="C231" s="8" t="s">
        <v>136</v>
      </c>
      <c r="D231" s="8" t="s">
        <v>144</v>
      </c>
      <c r="E231" s="7" t="s">
        <v>329</v>
      </c>
      <c r="F231" s="300"/>
      <c r="G231" s="29">
        <f>SUM(G232)</f>
        <v>1835</v>
      </c>
      <c r="H231" s="298"/>
    </row>
    <row r="232" spans="1:8" s="22" customFormat="1" ht="63">
      <c r="A232" s="51" t="s">
        <v>200</v>
      </c>
      <c r="B232" s="7"/>
      <c r="C232" s="8" t="s">
        <v>136</v>
      </c>
      <c r="D232" s="8" t="s">
        <v>144</v>
      </c>
      <c r="E232" s="7" t="s">
        <v>329</v>
      </c>
      <c r="F232" s="7">
        <v>100</v>
      </c>
      <c r="G232" s="29">
        <v>1835</v>
      </c>
      <c r="H232" s="298"/>
    </row>
    <row r="233" spans="1:8" s="22" customFormat="1" ht="15.75">
      <c r="A233" s="49" t="s">
        <v>90</v>
      </c>
      <c r="B233" s="309"/>
      <c r="C233" s="45" t="s">
        <v>136</v>
      </c>
      <c r="D233" s="45">
        <v>11</v>
      </c>
      <c r="E233" s="36"/>
      <c r="F233" s="36"/>
      <c r="G233" s="5">
        <f>SUM(G234,G238)</f>
        <v>6830.2</v>
      </c>
      <c r="H233" s="298"/>
    </row>
    <row r="234" spans="1:8" s="22" customFormat="1" ht="31.5">
      <c r="A234" s="50" t="s">
        <v>258</v>
      </c>
      <c r="B234" s="7"/>
      <c r="C234" s="8" t="s">
        <v>136</v>
      </c>
      <c r="D234" s="8" t="s">
        <v>426</v>
      </c>
      <c r="E234" s="7" t="s">
        <v>256</v>
      </c>
      <c r="F234" s="302"/>
      <c r="G234" s="29">
        <f>SUM(G235)</f>
        <v>891.9</v>
      </c>
      <c r="H234" s="298"/>
    </row>
    <row r="235" spans="1:8" s="22" customFormat="1" ht="31.5">
      <c r="A235" s="50" t="s">
        <v>259</v>
      </c>
      <c r="B235" s="7"/>
      <c r="C235" s="8" t="s">
        <v>136</v>
      </c>
      <c r="D235" s="8" t="s">
        <v>426</v>
      </c>
      <c r="E235" s="7" t="s">
        <v>257</v>
      </c>
      <c r="F235" s="302"/>
      <c r="G235" s="29">
        <f>SUM(G236)</f>
        <v>891.9</v>
      </c>
      <c r="H235" s="298"/>
    </row>
    <row r="236" spans="1:8" s="22" customFormat="1" ht="18.75">
      <c r="A236" s="50" t="s">
        <v>623</v>
      </c>
      <c r="B236" s="7"/>
      <c r="C236" s="8" t="s">
        <v>136</v>
      </c>
      <c r="D236" s="8" t="s">
        <v>426</v>
      </c>
      <c r="E236" s="7" t="s">
        <v>330</v>
      </c>
      <c r="F236" s="300"/>
      <c r="G236" s="29">
        <f>SUM(G237)</f>
        <v>891.9</v>
      </c>
      <c r="H236" s="298"/>
    </row>
    <row r="237" spans="1:8" s="22" customFormat="1" ht="15.75">
      <c r="A237" s="50" t="s">
        <v>197</v>
      </c>
      <c r="B237" s="7"/>
      <c r="C237" s="8" t="s">
        <v>136</v>
      </c>
      <c r="D237" s="8" t="s">
        <v>426</v>
      </c>
      <c r="E237" s="7" t="s">
        <v>330</v>
      </c>
      <c r="F237" s="7">
        <v>800</v>
      </c>
      <c r="G237" s="29">
        <v>891.9</v>
      </c>
      <c r="H237" s="298"/>
    </row>
    <row r="238" spans="1:8" s="22" customFormat="1" ht="15.75">
      <c r="A238" s="50" t="s">
        <v>263</v>
      </c>
      <c r="B238" s="7"/>
      <c r="C238" s="8" t="s">
        <v>136</v>
      </c>
      <c r="D238" s="8" t="s">
        <v>426</v>
      </c>
      <c r="E238" s="7" t="s">
        <v>262</v>
      </c>
      <c r="F238" s="7"/>
      <c r="G238" s="29">
        <f>SUM(G239)</f>
        <v>5938.3</v>
      </c>
      <c r="H238" s="298"/>
    </row>
    <row r="239" spans="1:8" s="22" customFormat="1" ht="15.75">
      <c r="A239" s="50" t="s">
        <v>265</v>
      </c>
      <c r="B239" s="7"/>
      <c r="C239" s="8" t="s">
        <v>136</v>
      </c>
      <c r="D239" s="8" t="s">
        <v>426</v>
      </c>
      <c r="E239" s="7" t="s">
        <v>264</v>
      </c>
      <c r="F239" s="7"/>
      <c r="G239" s="29">
        <f>SUM(G240)</f>
        <v>5938.3</v>
      </c>
      <c r="H239" s="298"/>
    </row>
    <row r="240" spans="1:8" s="22" customFormat="1" ht="18.75">
      <c r="A240" s="50" t="s">
        <v>331</v>
      </c>
      <c r="B240" s="7"/>
      <c r="C240" s="8" t="s">
        <v>136</v>
      </c>
      <c r="D240" s="8" t="s">
        <v>426</v>
      </c>
      <c r="E240" s="7" t="s">
        <v>332</v>
      </c>
      <c r="F240" s="300"/>
      <c r="G240" s="29">
        <f>SUM(G241)</f>
        <v>5938.3</v>
      </c>
      <c r="H240" s="298"/>
    </row>
    <row r="241" spans="1:8" s="22" customFormat="1" ht="15.75">
      <c r="A241" s="50" t="s">
        <v>197</v>
      </c>
      <c r="B241" s="7"/>
      <c r="C241" s="8" t="s">
        <v>136</v>
      </c>
      <c r="D241" s="8" t="s">
        <v>426</v>
      </c>
      <c r="E241" s="7" t="s">
        <v>332</v>
      </c>
      <c r="F241" s="7">
        <v>800</v>
      </c>
      <c r="G241" s="29">
        <v>5938.3</v>
      </c>
      <c r="H241" s="298"/>
    </row>
    <row r="242" spans="1:8" s="22" customFormat="1" ht="15.75">
      <c r="A242" s="49" t="s">
        <v>95</v>
      </c>
      <c r="B242" s="309"/>
      <c r="C242" s="45" t="s">
        <v>139</v>
      </c>
      <c r="D242" s="45" t="s">
        <v>143</v>
      </c>
      <c r="E242" s="36"/>
      <c r="F242" s="36"/>
      <c r="G242" s="5">
        <f>SUM(G243)</f>
        <v>49650.500000000007</v>
      </c>
      <c r="H242" s="298"/>
    </row>
    <row r="243" spans="1:8" s="22" customFormat="1" ht="15.75">
      <c r="A243" s="49" t="s">
        <v>103</v>
      </c>
      <c r="B243" s="309"/>
      <c r="C243" s="45" t="s">
        <v>139</v>
      </c>
      <c r="D243" s="45">
        <v>12</v>
      </c>
      <c r="E243" s="36"/>
      <c r="F243" s="36"/>
      <c r="G243" s="5">
        <f>SUM(G244,G249,G274)</f>
        <v>49650.500000000007</v>
      </c>
      <c r="H243" s="298"/>
    </row>
    <row r="244" spans="1:8" s="22" customFormat="1" ht="50.25" customHeight="1">
      <c r="A244" s="50" t="s">
        <v>333</v>
      </c>
      <c r="B244" s="309"/>
      <c r="C244" s="8" t="s">
        <v>139</v>
      </c>
      <c r="D244" s="8">
        <v>12</v>
      </c>
      <c r="E244" s="7" t="s">
        <v>334</v>
      </c>
      <c r="F244" s="7"/>
      <c r="G244" s="29">
        <f>SUM(G245)</f>
        <v>100</v>
      </c>
      <c r="H244" s="298"/>
    </row>
    <row r="245" spans="1:8" s="22" customFormat="1" ht="31.5">
      <c r="A245" s="50" t="s">
        <v>104</v>
      </c>
      <c r="B245" s="309"/>
      <c r="C245" s="8" t="s">
        <v>139</v>
      </c>
      <c r="D245" s="8">
        <v>12</v>
      </c>
      <c r="E245" s="7" t="s">
        <v>335</v>
      </c>
      <c r="F245" s="7"/>
      <c r="G245" s="29">
        <f>SUM(G247)</f>
        <v>100</v>
      </c>
      <c r="H245" s="298"/>
    </row>
    <row r="246" spans="1:8" s="22" customFormat="1" ht="31.5">
      <c r="A246" s="50" t="s">
        <v>336</v>
      </c>
      <c r="B246" s="7"/>
      <c r="C246" s="8" t="s">
        <v>139</v>
      </c>
      <c r="D246" s="8">
        <v>12</v>
      </c>
      <c r="E246" s="7" t="s">
        <v>337</v>
      </c>
      <c r="F246" s="7"/>
      <c r="G246" s="29">
        <f>SUM(G248)</f>
        <v>100</v>
      </c>
      <c r="H246" s="298"/>
    </row>
    <row r="247" spans="1:8" s="22" customFormat="1" ht="31.5">
      <c r="A247" s="51" t="s">
        <v>338</v>
      </c>
      <c r="B247" s="309"/>
      <c r="C247" s="8" t="s">
        <v>139</v>
      </c>
      <c r="D247" s="8">
        <v>12</v>
      </c>
      <c r="E247" s="7" t="s">
        <v>339</v>
      </c>
      <c r="F247" s="7"/>
      <c r="G247" s="29">
        <f>SUM(G248)</f>
        <v>100</v>
      </c>
      <c r="H247" s="298"/>
    </row>
    <row r="248" spans="1:8" s="22" customFormat="1" ht="15.75">
      <c r="A248" s="50" t="s">
        <v>197</v>
      </c>
      <c r="B248" s="309"/>
      <c r="C248" s="8" t="s">
        <v>139</v>
      </c>
      <c r="D248" s="8">
        <v>12</v>
      </c>
      <c r="E248" s="7" t="s">
        <v>339</v>
      </c>
      <c r="F248" s="7">
        <v>800</v>
      </c>
      <c r="G248" s="29">
        <v>100</v>
      </c>
      <c r="H248" s="298"/>
    </row>
    <row r="249" spans="1:8" s="22" customFormat="1" ht="47.25">
      <c r="A249" s="50" t="s">
        <v>341</v>
      </c>
      <c r="B249" s="309"/>
      <c r="C249" s="8" t="s">
        <v>139</v>
      </c>
      <c r="D249" s="8">
        <v>12</v>
      </c>
      <c r="E249" s="7" t="s">
        <v>340</v>
      </c>
      <c r="F249" s="7"/>
      <c r="G249" s="29">
        <f>SUM(G256,G250,G262,G268)</f>
        <v>45243.600000000006</v>
      </c>
      <c r="H249" s="298"/>
    </row>
    <row r="250" spans="1:8" s="22" customFormat="1" ht="31.5">
      <c r="A250" s="50" t="s">
        <v>345</v>
      </c>
      <c r="B250" s="309"/>
      <c r="C250" s="8" t="s">
        <v>139</v>
      </c>
      <c r="D250" s="8">
        <v>12</v>
      </c>
      <c r="E250" s="7" t="s">
        <v>342</v>
      </c>
      <c r="F250" s="7"/>
      <c r="G250" s="29">
        <f>SUM(G251)</f>
        <v>0</v>
      </c>
      <c r="H250" s="298"/>
    </row>
    <row r="251" spans="1:8" s="22" customFormat="1" ht="31.5">
      <c r="A251" s="50" t="s">
        <v>747</v>
      </c>
      <c r="B251" s="7"/>
      <c r="C251" s="8" t="s">
        <v>139</v>
      </c>
      <c r="D251" s="8">
        <v>12</v>
      </c>
      <c r="E251" s="7" t="s">
        <v>346</v>
      </c>
      <c r="F251" s="7"/>
      <c r="G251" s="29">
        <f>SUM(G252,G254)</f>
        <v>0</v>
      </c>
      <c r="H251" s="298"/>
    </row>
    <row r="252" spans="1:8" s="56" customFormat="1" ht="31.5">
      <c r="A252" s="50" t="s">
        <v>569</v>
      </c>
      <c r="B252" s="309"/>
      <c r="C252" s="8" t="s">
        <v>139</v>
      </c>
      <c r="D252" s="8">
        <v>12</v>
      </c>
      <c r="E252" s="7" t="s">
        <v>568</v>
      </c>
      <c r="F252" s="7"/>
      <c r="G252" s="29">
        <f>SUM(G253)</f>
        <v>0</v>
      </c>
      <c r="H252" s="298"/>
    </row>
    <row r="253" spans="1:8" s="22" customFormat="1" ht="15.75">
      <c r="A253" s="50" t="s">
        <v>197</v>
      </c>
      <c r="B253" s="309"/>
      <c r="C253" s="8" t="s">
        <v>139</v>
      </c>
      <c r="D253" s="8">
        <v>12</v>
      </c>
      <c r="E253" s="7" t="s">
        <v>568</v>
      </c>
      <c r="F253" s="7">
        <v>800</v>
      </c>
      <c r="G253" s="29">
        <v>0</v>
      </c>
      <c r="H253" s="298"/>
    </row>
    <row r="254" spans="1:8" s="22" customFormat="1" ht="48.75" customHeight="1">
      <c r="A254" s="50" t="s">
        <v>571</v>
      </c>
      <c r="B254" s="309"/>
      <c r="C254" s="8" t="s">
        <v>139</v>
      </c>
      <c r="D254" s="8">
        <v>12</v>
      </c>
      <c r="E254" s="7" t="s">
        <v>570</v>
      </c>
      <c r="F254" s="7"/>
      <c r="G254" s="29">
        <f>SUM(G255)</f>
        <v>0</v>
      </c>
      <c r="H254" s="298"/>
    </row>
    <row r="255" spans="1:8" s="22" customFormat="1" ht="15.75">
      <c r="A255" s="50" t="s">
        <v>197</v>
      </c>
      <c r="B255" s="309"/>
      <c r="C255" s="8" t="s">
        <v>139</v>
      </c>
      <c r="D255" s="8">
        <v>12</v>
      </c>
      <c r="E255" s="7" t="s">
        <v>570</v>
      </c>
      <c r="F255" s="7">
        <v>800</v>
      </c>
      <c r="G255" s="29">
        <v>0</v>
      </c>
      <c r="H255" s="298"/>
    </row>
    <row r="256" spans="1:8" s="22" customFormat="1" ht="31.5">
      <c r="A256" s="50" t="s">
        <v>345</v>
      </c>
      <c r="B256" s="309"/>
      <c r="C256" s="8" t="s">
        <v>139</v>
      </c>
      <c r="D256" s="8" t="s">
        <v>2</v>
      </c>
      <c r="E256" s="7" t="s">
        <v>342</v>
      </c>
      <c r="F256" s="7"/>
      <c r="G256" s="29">
        <f>G257</f>
        <v>11663.300000000001</v>
      </c>
      <c r="H256" s="298"/>
    </row>
    <row r="257" spans="1:8" s="22" customFormat="1" ht="31.5">
      <c r="A257" s="50" t="s">
        <v>922</v>
      </c>
      <c r="B257" s="309"/>
      <c r="C257" s="8" t="s">
        <v>139</v>
      </c>
      <c r="D257" s="8" t="s">
        <v>2</v>
      </c>
      <c r="E257" s="7" t="s">
        <v>346</v>
      </c>
      <c r="F257" s="7"/>
      <c r="G257" s="29">
        <f>G259+G261</f>
        <v>11663.300000000001</v>
      </c>
      <c r="H257" s="298"/>
    </row>
    <row r="258" spans="1:8" s="22" customFormat="1" ht="31.5">
      <c r="A258" s="50" t="s">
        <v>569</v>
      </c>
      <c r="B258" s="309"/>
      <c r="C258" s="8" t="s">
        <v>139</v>
      </c>
      <c r="D258" s="8" t="s">
        <v>2</v>
      </c>
      <c r="E258" s="7" t="s">
        <v>568</v>
      </c>
      <c r="F258" s="7"/>
      <c r="G258" s="29">
        <f>G259</f>
        <v>11543.6</v>
      </c>
      <c r="H258" s="298"/>
    </row>
    <row r="259" spans="1:8" s="22" customFormat="1" ht="15.75">
      <c r="A259" s="50" t="s">
        <v>197</v>
      </c>
      <c r="B259" s="309"/>
      <c r="C259" s="8" t="s">
        <v>139</v>
      </c>
      <c r="D259" s="8" t="s">
        <v>2</v>
      </c>
      <c r="E259" s="7" t="s">
        <v>568</v>
      </c>
      <c r="F259" s="7">
        <v>800</v>
      </c>
      <c r="G259" s="29">
        <v>11543.6</v>
      </c>
      <c r="H259" s="298"/>
    </row>
    <row r="260" spans="1:8" s="22" customFormat="1" ht="47.25" customHeight="1">
      <c r="A260" s="50" t="s">
        <v>923</v>
      </c>
      <c r="B260" s="309"/>
      <c r="C260" s="8" t="s">
        <v>139</v>
      </c>
      <c r="D260" s="8" t="s">
        <v>920</v>
      </c>
      <c r="E260" s="7" t="s">
        <v>921</v>
      </c>
      <c r="F260" s="7"/>
      <c r="G260" s="29">
        <f>G261</f>
        <v>119.7</v>
      </c>
      <c r="H260" s="298"/>
    </row>
    <row r="261" spans="1:8" s="22" customFormat="1" ht="15.75">
      <c r="A261" s="50" t="s">
        <v>197</v>
      </c>
      <c r="B261" s="309"/>
      <c r="C261" s="8" t="s">
        <v>139</v>
      </c>
      <c r="D261" s="8" t="s">
        <v>2</v>
      </c>
      <c r="E261" s="7" t="s">
        <v>921</v>
      </c>
      <c r="F261" s="7">
        <v>800</v>
      </c>
      <c r="G261" s="29">
        <v>119.7</v>
      </c>
      <c r="H261" s="298"/>
    </row>
    <row r="262" spans="1:8" s="22" customFormat="1" ht="47.25">
      <c r="A262" s="50" t="s">
        <v>711</v>
      </c>
      <c r="B262" s="309"/>
      <c r="C262" s="8" t="s">
        <v>139</v>
      </c>
      <c r="D262" s="8">
        <v>12</v>
      </c>
      <c r="E262" s="7" t="s">
        <v>347</v>
      </c>
      <c r="F262" s="7"/>
      <c r="G262" s="29">
        <f>SUM(G263)</f>
        <v>33420</v>
      </c>
      <c r="H262" s="298"/>
    </row>
    <row r="263" spans="1:8" s="22" customFormat="1" ht="47.25">
      <c r="A263" s="50" t="s">
        <v>715</v>
      </c>
      <c r="B263" s="7"/>
      <c r="C263" s="8" t="s">
        <v>139</v>
      </c>
      <c r="D263" s="8">
        <v>12</v>
      </c>
      <c r="E263" s="7" t="s">
        <v>348</v>
      </c>
      <c r="F263" s="7"/>
      <c r="G263" s="29">
        <f>SUM(G264,G266)</f>
        <v>33420</v>
      </c>
      <c r="H263" s="298"/>
    </row>
    <row r="264" spans="1:8" s="56" customFormat="1" ht="31.5">
      <c r="A264" s="50" t="s">
        <v>624</v>
      </c>
      <c r="B264" s="7"/>
      <c r="C264" s="8" t="s">
        <v>139</v>
      </c>
      <c r="D264" s="8">
        <v>12</v>
      </c>
      <c r="E264" s="7" t="s">
        <v>349</v>
      </c>
      <c r="F264" s="7"/>
      <c r="G264" s="29">
        <f>SUM(G265)</f>
        <v>33085.800000000003</v>
      </c>
      <c r="H264" s="298"/>
    </row>
    <row r="265" spans="1:8" s="56" customFormat="1" ht="15.75">
      <c r="A265" s="50" t="s">
        <v>197</v>
      </c>
      <c r="B265" s="309"/>
      <c r="C265" s="8" t="s">
        <v>139</v>
      </c>
      <c r="D265" s="8">
        <v>12</v>
      </c>
      <c r="E265" s="7" t="s">
        <v>349</v>
      </c>
      <c r="F265" s="7">
        <v>800</v>
      </c>
      <c r="G265" s="29">
        <v>33085.800000000003</v>
      </c>
      <c r="H265" s="298"/>
    </row>
    <row r="266" spans="1:8" s="22" customFormat="1" ht="47.25" customHeight="1">
      <c r="A266" s="50" t="s">
        <v>562</v>
      </c>
      <c r="B266" s="7"/>
      <c r="C266" s="8" t="s">
        <v>139</v>
      </c>
      <c r="D266" s="8">
        <v>12</v>
      </c>
      <c r="E266" s="7" t="s">
        <v>561</v>
      </c>
      <c r="F266" s="7"/>
      <c r="G266" s="29">
        <f>SUM(G267)</f>
        <v>334.2</v>
      </c>
      <c r="H266" s="298"/>
    </row>
    <row r="267" spans="1:8" s="22" customFormat="1" ht="15.75">
      <c r="A267" s="50" t="s">
        <v>197</v>
      </c>
      <c r="B267" s="309"/>
      <c r="C267" s="8" t="s">
        <v>139</v>
      </c>
      <c r="D267" s="8">
        <v>12</v>
      </c>
      <c r="E267" s="7" t="s">
        <v>561</v>
      </c>
      <c r="F267" s="7">
        <v>800</v>
      </c>
      <c r="G267" s="29">
        <v>334.2</v>
      </c>
      <c r="H267" s="298"/>
    </row>
    <row r="268" spans="1:8" s="22" customFormat="1" ht="31.5">
      <c r="A268" s="50" t="s">
        <v>581</v>
      </c>
      <c r="B268" s="309"/>
      <c r="C268" s="8" t="s">
        <v>139</v>
      </c>
      <c r="D268" s="8">
        <v>12</v>
      </c>
      <c r="E268" s="7" t="s">
        <v>580</v>
      </c>
      <c r="F268" s="7"/>
      <c r="G268" s="29">
        <f>SUM(G269)</f>
        <v>160.30000000000001</v>
      </c>
      <c r="H268" s="298"/>
    </row>
    <row r="269" spans="1:8" s="56" customFormat="1" ht="31.5">
      <c r="A269" s="50" t="s">
        <v>582</v>
      </c>
      <c r="B269" s="7"/>
      <c r="C269" s="8" t="s">
        <v>139</v>
      </c>
      <c r="D269" s="8">
        <v>12</v>
      </c>
      <c r="E269" s="7" t="s">
        <v>584</v>
      </c>
      <c r="F269" s="7"/>
      <c r="G269" s="29">
        <f>SUM(G270,G272)</f>
        <v>160.30000000000001</v>
      </c>
      <c r="H269" s="298"/>
    </row>
    <row r="270" spans="1:8" s="22" customFormat="1" ht="31.5">
      <c r="A270" s="50" t="s">
        <v>583</v>
      </c>
      <c r="B270" s="7"/>
      <c r="C270" s="8" t="s">
        <v>139</v>
      </c>
      <c r="D270" s="8">
        <v>12</v>
      </c>
      <c r="E270" s="7" t="s">
        <v>585</v>
      </c>
      <c r="F270" s="7"/>
      <c r="G270" s="29">
        <f>SUM(G271)</f>
        <v>158.4</v>
      </c>
      <c r="H270" s="298"/>
    </row>
    <row r="271" spans="1:8" s="22" customFormat="1" ht="15.75">
      <c r="A271" s="50" t="s">
        <v>197</v>
      </c>
      <c r="B271" s="309"/>
      <c r="C271" s="8" t="s">
        <v>139</v>
      </c>
      <c r="D271" s="8">
        <v>12</v>
      </c>
      <c r="E271" s="7" t="s">
        <v>585</v>
      </c>
      <c r="F271" s="7">
        <v>800</v>
      </c>
      <c r="G271" s="29">
        <v>158.4</v>
      </c>
      <c r="H271" s="298"/>
    </row>
    <row r="272" spans="1:8" s="22" customFormat="1" ht="47.25">
      <c r="A272" s="50" t="s">
        <v>587</v>
      </c>
      <c r="B272" s="7"/>
      <c r="C272" s="8" t="s">
        <v>139</v>
      </c>
      <c r="D272" s="8">
        <v>12</v>
      </c>
      <c r="E272" s="7" t="s">
        <v>586</v>
      </c>
      <c r="F272" s="7"/>
      <c r="G272" s="29">
        <f>SUM(G273)</f>
        <v>1.9</v>
      </c>
      <c r="H272" s="298"/>
    </row>
    <row r="273" spans="1:8" s="22" customFormat="1" ht="15.75">
      <c r="A273" s="50" t="s">
        <v>197</v>
      </c>
      <c r="B273" s="309"/>
      <c r="C273" s="8" t="s">
        <v>139</v>
      </c>
      <c r="D273" s="8">
        <v>12</v>
      </c>
      <c r="E273" s="7" t="s">
        <v>586</v>
      </c>
      <c r="F273" s="7">
        <v>800</v>
      </c>
      <c r="G273" s="29">
        <v>1.9</v>
      </c>
      <c r="H273" s="298"/>
    </row>
    <row r="274" spans="1:8" s="22" customFormat="1" ht="15.75">
      <c r="A274" s="50" t="s">
        <v>263</v>
      </c>
      <c r="B274" s="7"/>
      <c r="C274" s="8" t="s">
        <v>139</v>
      </c>
      <c r="D274" s="8">
        <v>12</v>
      </c>
      <c r="E274" s="7" t="s">
        <v>262</v>
      </c>
      <c r="F274" s="7"/>
      <c r="G274" s="29">
        <f>SUM(G275)</f>
        <v>4306.9000000000005</v>
      </c>
      <c r="H274" s="298"/>
    </row>
    <row r="275" spans="1:8" s="22" customFormat="1" ht="15.75">
      <c r="A275" s="50" t="s">
        <v>265</v>
      </c>
      <c r="B275" s="7"/>
      <c r="C275" s="8" t="s">
        <v>139</v>
      </c>
      <c r="D275" s="8">
        <v>12</v>
      </c>
      <c r="E275" s="7" t="s">
        <v>264</v>
      </c>
      <c r="F275" s="7"/>
      <c r="G275" s="29">
        <f>SUM(G276,G278)</f>
        <v>4306.9000000000005</v>
      </c>
      <c r="H275" s="298"/>
    </row>
    <row r="276" spans="1:8" s="22" customFormat="1" ht="47.25">
      <c r="A276" s="50" t="s">
        <v>573</v>
      </c>
      <c r="B276" s="7"/>
      <c r="C276" s="8" t="s">
        <v>139</v>
      </c>
      <c r="D276" s="8">
        <v>12</v>
      </c>
      <c r="E276" s="7" t="s">
        <v>572</v>
      </c>
      <c r="F276" s="300"/>
      <c r="G276" s="29">
        <f>SUM(G277)</f>
        <v>4302.1000000000004</v>
      </c>
      <c r="H276" s="298"/>
    </row>
    <row r="277" spans="1:8" s="22" customFormat="1" ht="15.75">
      <c r="A277" s="50" t="s">
        <v>197</v>
      </c>
      <c r="B277" s="7"/>
      <c r="C277" s="8" t="s">
        <v>139</v>
      </c>
      <c r="D277" s="8">
        <v>12</v>
      </c>
      <c r="E277" s="7" t="s">
        <v>572</v>
      </c>
      <c r="F277" s="7">
        <v>800</v>
      </c>
      <c r="G277" s="29">
        <v>4302.1000000000004</v>
      </c>
      <c r="H277" s="298"/>
    </row>
    <row r="278" spans="1:8" s="22" customFormat="1" ht="63.75" customHeight="1">
      <c r="A278" s="50" t="s">
        <v>575</v>
      </c>
      <c r="B278" s="7"/>
      <c r="C278" s="8" t="s">
        <v>139</v>
      </c>
      <c r="D278" s="8">
        <v>12</v>
      </c>
      <c r="E278" s="7" t="s">
        <v>574</v>
      </c>
      <c r="F278" s="300"/>
      <c r="G278" s="29">
        <f>SUM(G279)</f>
        <v>4.8</v>
      </c>
      <c r="H278" s="298"/>
    </row>
    <row r="279" spans="1:8" s="22" customFormat="1" ht="15.75">
      <c r="A279" s="21" t="s">
        <v>197</v>
      </c>
      <c r="B279" s="6"/>
      <c r="C279" s="14" t="s">
        <v>139</v>
      </c>
      <c r="D279" s="14">
        <v>12</v>
      </c>
      <c r="E279" s="6" t="s">
        <v>574</v>
      </c>
      <c r="F279" s="6">
        <v>800</v>
      </c>
      <c r="G279" s="29">
        <v>4.8</v>
      </c>
      <c r="H279" s="269"/>
    </row>
    <row r="280" spans="1:8" s="22" customFormat="1" ht="15.75">
      <c r="A280" s="24" t="s">
        <v>123</v>
      </c>
      <c r="B280" s="37"/>
      <c r="C280" s="105">
        <v>10</v>
      </c>
      <c r="D280" s="105" t="s">
        <v>143</v>
      </c>
      <c r="E280" s="104"/>
      <c r="F280" s="104"/>
      <c r="G280" s="5">
        <f>SUM(G281)</f>
        <v>9703.7000000000007</v>
      </c>
      <c r="H280" s="269"/>
    </row>
    <row r="281" spans="1:8" s="22" customFormat="1" ht="15.75">
      <c r="A281" s="24" t="s">
        <v>124</v>
      </c>
      <c r="B281" s="118"/>
      <c r="C281" s="105">
        <v>10</v>
      </c>
      <c r="D281" s="105" t="s">
        <v>136</v>
      </c>
      <c r="E281" s="104"/>
      <c r="F281" s="104"/>
      <c r="G281" s="5">
        <f>SUM(G282)</f>
        <v>9703.7000000000007</v>
      </c>
      <c r="H281" s="269"/>
    </row>
    <row r="282" spans="1:8" s="22" customFormat="1" ht="15.75">
      <c r="A282" s="50" t="s">
        <v>263</v>
      </c>
      <c r="B282" s="7"/>
      <c r="C282" s="14">
        <v>10</v>
      </c>
      <c r="D282" s="14" t="s">
        <v>136</v>
      </c>
      <c r="E282" s="7" t="s">
        <v>262</v>
      </c>
      <c r="F282" s="7"/>
      <c r="G282" s="29">
        <f>SUM(G284)</f>
        <v>9703.7000000000007</v>
      </c>
      <c r="H282" s="269"/>
    </row>
    <row r="283" spans="1:8" s="22" customFormat="1" ht="15.75">
      <c r="A283" s="50" t="s">
        <v>503</v>
      </c>
      <c r="B283" s="7"/>
      <c r="C283" s="14" t="s">
        <v>4</v>
      </c>
      <c r="D283" s="14" t="s">
        <v>136</v>
      </c>
      <c r="E283" s="7" t="s">
        <v>502</v>
      </c>
      <c r="F283" s="7"/>
      <c r="G283" s="29">
        <f>G284</f>
        <v>9703.7000000000007</v>
      </c>
      <c r="H283" s="269"/>
    </row>
    <row r="284" spans="1:8" s="22" customFormat="1" ht="31.5">
      <c r="A284" s="21" t="s">
        <v>344</v>
      </c>
      <c r="B284" s="118"/>
      <c r="C284" s="14">
        <v>10</v>
      </c>
      <c r="D284" s="14" t="s">
        <v>136</v>
      </c>
      <c r="E284" s="6" t="s">
        <v>343</v>
      </c>
      <c r="F284" s="104"/>
      <c r="G284" s="29">
        <f>SUM(G285)</f>
        <v>9703.7000000000007</v>
      </c>
      <c r="H284" s="269"/>
    </row>
    <row r="285" spans="1:8" s="22" customFormat="1" ht="15.75">
      <c r="A285" s="35" t="s">
        <v>199</v>
      </c>
      <c r="B285" s="37"/>
      <c r="C285" s="14">
        <v>10</v>
      </c>
      <c r="D285" s="14" t="s">
        <v>136</v>
      </c>
      <c r="E285" s="6" t="s">
        <v>343</v>
      </c>
      <c r="F285" s="6">
        <v>300</v>
      </c>
      <c r="G285" s="29">
        <v>9703.7000000000007</v>
      </c>
      <c r="H285" s="269"/>
    </row>
    <row r="286" spans="1:8" s="22" customFormat="1" ht="31.5">
      <c r="A286" s="24" t="s">
        <v>411</v>
      </c>
      <c r="B286" s="132">
        <v>803</v>
      </c>
      <c r="C286" s="14"/>
      <c r="D286" s="14"/>
      <c r="E286" s="6"/>
      <c r="F286" s="6"/>
      <c r="G286" s="5">
        <f>SUM(G287,G294,G400,G434,G461)</f>
        <v>783562.20000000007</v>
      </c>
      <c r="H286" s="269"/>
    </row>
    <row r="287" spans="1:8" s="22" customFormat="1" ht="15.75">
      <c r="A287" s="133" t="s">
        <v>86</v>
      </c>
      <c r="B287" s="37"/>
      <c r="C287" s="105" t="s">
        <v>136</v>
      </c>
      <c r="D287" s="105" t="s">
        <v>143</v>
      </c>
      <c r="E287" s="104"/>
      <c r="F287" s="6"/>
      <c r="G287" s="27">
        <f>SUM(G288)</f>
        <v>1575.8</v>
      </c>
      <c r="H287" s="269"/>
    </row>
    <row r="288" spans="1:8" s="22" customFormat="1" ht="47.25">
      <c r="A288" s="134" t="s">
        <v>539</v>
      </c>
      <c r="B288" s="108"/>
      <c r="C288" s="45" t="s">
        <v>136</v>
      </c>
      <c r="D288" s="45" t="s">
        <v>139</v>
      </c>
      <c r="E288" s="36"/>
      <c r="F288" s="36"/>
      <c r="G288" s="5">
        <f>SUM(G289)</f>
        <v>1575.8</v>
      </c>
      <c r="H288" s="269"/>
    </row>
    <row r="289" spans="1:9" s="22" customFormat="1" ht="31.5">
      <c r="A289" s="21" t="s">
        <v>258</v>
      </c>
      <c r="B289" s="6"/>
      <c r="C289" s="8" t="s">
        <v>136</v>
      </c>
      <c r="D289" s="8" t="s">
        <v>139</v>
      </c>
      <c r="E289" s="6" t="s">
        <v>256</v>
      </c>
      <c r="F289" s="30"/>
      <c r="G289" s="29">
        <f>SUM(G290)</f>
        <v>1575.8</v>
      </c>
      <c r="H289" s="269"/>
    </row>
    <row r="290" spans="1:9" s="22" customFormat="1" ht="31.5">
      <c r="A290" s="21" t="s">
        <v>259</v>
      </c>
      <c r="B290" s="6"/>
      <c r="C290" s="8" t="s">
        <v>136</v>
      </c>
      <c r="D290" s="8" t="s">
        <v>139</v>
      </c>
      <c r="E290" s="6" t="s">
        <v>257</v>
      </c>
      <c r="F290" s="30"/>
      <c r="G290" s="29">
        <f>SUM(G291)</f>
        <v>1575.8</v>
      </c>
      <c r="H290" s="269"/>
    </row>
    <row r="291" spans="1:9" s="22" customFormat="1" ht="18" customHeight="1">
      <c r="A291" s="35" t="s">
        <v>351</v>
      </c>
      <c r="B291" s="6"/>
      <c r="C291" s="8" t="s">
        <v>136</v>
      </c>
      <c r="D291" s="8" t="s">
        <v>139</v>
      </c>
      <c r="E291" s="6" t="s">
        <v>350</v>
      </c>
      <c r="F291" s="30"/>
      <c r="G291" s="29">
        <f>SUM(G292:G293)</f>
        <v>1575.8</v>
      </c>
      <c r="H291" s="269"/>
    </row>
    <row r="292" spans="1:9" s="22" customFormat="1" ht="63">
      <c r="A292" s="35" t="s">
        <v>200</v>
      </c>
      <c r="B292" s="6"/>
      <c r="C292" s="8" t="s">
        <v>136</v>
      </c>
      <c r="D292" s="8" t="s">
        <v>139</v>
      </c>
      <c r="E292" s="6" t="s">
        <v>350</v>
      </c>
      <c r="F292" s="6">
        <v>100</v>
      </c>
      <c r="G292" s="29">
        <v>1549.8</v>
      </c>
      <c r="H292" s="269"/>
    </row>
    <row r="293" spans="1:9" s="22" customFormat="1" ht="31.5">
      <c r="A293" s="21" t="s">
        <v>519</v>
      </c>
      <c r="B293" s="108"/>
      <c r="C293" s="8" t="s">
        <v>136</v>
      </c>
      <c r="D293" s="8" t="s">
        <v>139</v>
      </c>
      <c r="E293" s="6" t="s">
        <v>350</v>
      </c>
      <c r="F293" s="7">
        <v>200</v>
      </c>
      <c r="G293" s="29">
        <v>26</v>
      </c>
      <c r="H293" s="269"/>
    </row>
    <row r="294" spans="1:9" s="22" customFormat="1" ht="15.75">
      <c r="A294" s="24" t="s">
        <v>113</v>
      </c>
      <c r="B294" s="104"/>
      <c r="C294" s="105" t="s">
        <v>141</v>
      </c>
      <c r="D294" s="105" t="s">
        <v>143</v>
      </c>
      <c r="E294" s="104"/>
      <c r="F294" s="104"/>
      <c r="G294" s="5">
        <f>SUM(G295,G314,G342,G366,G380)</f>
        <v>604945.69999999995</v>
      </c>
      <c r="H294" s="269"/>
    </row>
    <row r="295" spans="1:9" s="22" customFormat="1" ht="15.75">
      <c r="A295" s="24" t="s">
        <v>114</v>
      </c>
      <c r="B295" s="104"/>
      <c r="C295" s="105" t="s">
        <v>141</v>
      </c>
      <c r="D295" s="105" t="s">
        <v>136</v>
      </c>
      <c r="E295" s="104"/>
      <c r="F295" s="104"/>
      <c r="G295" s="5">
        <f>SUM(G296,G310)</f>
        <v>64690</v>
      </c>
      <c r="H295" s="269"/>
      <c r="I295" s="289"/>
    </row>
    <row r="296" spans="1:9" s="22" customFormat="1" ht="47.25">
      <c r="A296" s="21" t="s">
        <v>353</v>
      </c>
      <c r="B296" s="6"/>
      <c r="C296" s="14" t="s">
        <v>141</v>
      </c>
      <c r="D296" s="14" t="s">
        <v>136</v>
      </c>
      <c r="E296" s="6" t="s">
        <v>352</v>
      </c>
      <c r="F296" s="6"/>
      <c r="G296" s="29">
        <f>SUM(G297,G307)</f>
        <v>64690</v>
      </c>
      <c r="H296" s="269"/>
    </row>
    <row r="297" spans="1:9" s="22" customFormat="1" ht="47.25">
      <c r="A297" s="21" t="s">
        <v>115</v>
      </c>
      <c r="B297" s="6"/>
      <c r="C297" s="14" t="s">
        <v>141</v>
      </c>
      <c r="D297" s="14" t="s">
        <v>136</v>
      </c>
      <c r="E297" s="6" t="s">
        <v>354</v>
      </c>
      <c r="F297" s="6"/>
      <c r="G297" s="29">
        <f>SUM(G298,G301,G304)</f>
        <v>51416.9</v>
      </c>
      <c r="H297" s="269"/>
    </row>
    <row r="298" spans="1:9" s="22" customFormat="1" ht="126.75" customHeight="1">
      <c r="A298" s="50" t="s">
        <v>356</v>
      </c>
      <c r="B298" s="7"/>
      <c r="C298" s="14" t="s">
        <v>141</v>
      </c>
      <c r="D298" s="14" t="s">
        <v>136</v>
      </c>
      <c r="E298" s="6" t="s">
        <v>355</v>
      </c>
      <c r="F298" s="7"/>
      <c r="G298" s="29">
        <f>SUM(G299)</f>
        <v>48616.9</v>
      </c>
      <c r="H298" s="269"/>
    </row>
    <row r="299" spans="1:9" s="22" customFormat="1" ht="31.5">
      <c r="A299" s="21" t="s">
        <v>626</v>
      </c>
      <c r="B299" s="6"/>
      <c r="C299" s="14" t="s">
        <v>141</v>
      </c>
      <c r="D299" s="14" t="s">
        <v>136</v>
      </c>
      <c r="E299" s="6" t="s">
        <v>625</v>
      </c>
      <c r="F299" s="6"/>
      <c r="G299" s="29">
        <f>SUM(G300)</f>
        <v>48616.9</v>
      </c>
      <c r="H299" s="269"/>
    </row>
    <row r="300" spans="1:9" s="22" customFormat="1" ht="31.5">
      <c r="A300" s="35" t="s">
        <v>198</v>
      </c>
      <c r="B300" s="6"/>
      <c r="C300" s="14" t="s">
        <v>141</v>
      </c>
      <c r="D300" s="14" t="s">
        <v>136</v>
      </c>
      <c r="E300" s="6" t="s">
        <v>625</v>
      </c>
      <c r="F300" s="6">
        <v>600</v>
      </c>
      <c r="G300" s="29">
        <v>48616.9</v>
      </c>
      <c r="H300" s="269"/>
    </row>
    <row r="301" spans="1:9" s="22" customFormat="1" ht="47.25">
      <c r="A301" s="50" t="s">
        <v>413</v>
      </c>
      <c r="B301" s="7"/>
      <c r="C301" s="14" t="s">
        <v>141</v>
      </c>
      <c r="D301" s="14" t="s">
        <v>136</v>
      </c>
      <c r="E301" s="6" t="s">
        <v>358</v>
      </c>
      <c r="F301" s="7"/>
      <c r="G301" s="29">
        <f>SUM(G302)</f>
        <v>2800</v>
      </c>
      <c r="H301" s="269"/>
    </row>
    <row r="302" spans="1:9" s="22" customFormat="1" ht="18.75">
      <c r="A302" s="21" t="s">
        <v>621</v>
      </c>
      <c r="B302" s="6"/>
      <c r="C302" s="14" t="s">
        <v>141</v>
      </c>
      <c r="D302" s="14" t="s">
        <v>136</v>
      </c>
      <c r="E302" s="6" t="s">
        <v>357</v>
      </c>
      <c r="F302" s="46"/>
      <c r="G302" s="29">
        <f>SUM(G303)</f>
        <v>2800</v>
      </c>
      <c r="H302" s="269"/>
    </row>
    <row r="303" spans="1:9" s="22" customFormat="1" ht="31.5">
      <c r="A303" s="35" t="s">
        <v>198</v>
      </c>
      <c r="B303" s="6"/>
      <c r="C303" s="14" t="s">
        <v>141</v>
      </c>
      <c r="D303" s="14" t="s">
        <v>136</v>
      </c>
      <c r="E303" s="6" t="s">
        <v>357</v>
      </c>
      <c r="F303" s="6">
        <v>600</v>
      </c>
      <c r="G303" s="29">
        <v>2800</v>
      </c>
      <c r="H303" s="269"/>
    </row>
    <row r="304" spans="1:9" s="22" customFormat="1" ht="31.5">
      <c r="A304" s="21" t="s">
        <v>552</v>
      </c>
      <c r="B304" s="53"/>
      <c r="C304" s="14" t="s">
        <v>141</v>
      </c>
      <c r="D304" s="14" t="s">
        <v>136</v>
      </c>
      <c r="E304" s="14" t="s">
        <v>550</v>
      </c>
      <c r="F304" s="55"/>
      <c r="G304" s="29">
        <f>G305</f>
        <v>0</v>
      </c>
      <c r="H304" s="269"/>
    </row>
    <row r="305" spans="1:9" s="22" customFormat="1" ht="15.75">
      <c r="A305" s="21" t="s">
        <v>623</v>
      </c>
      <c r="B305" s="53"/>
      <c r="C305" s="14" t="s">
        <v>141</v>
      </c>
      <c r="D305" s="14" t="s">
        <v>136</v>
      </c>
      <c r="E305" s="14" t="s">
        <v>553</v>
      </c>
      <c r="F305" s="54"/>
      <c r="G305" s="29">
        <f>G306</f>
        <v>0</v>
      </c>
      <c r="H305" s="269"/>
    </row>
    <row r="306" spans="1:9" s="22" customFormat="1" ht="31.5">
      <c r="A306" s="21" t="s">
        <v>198</v>
      </c>
      <c r="B306" s="53"/>
      <c r="C306" s="14" t="s">
        <v>141</v>
      </c>
      <c r="D306" s="14" t="s">
        <v>136</v>
      </c>
      <c r="E306" s="14" t="s">
        <v>553</v>
      </c>
      <c r="F306" s="53">
        <v>600</v>
      </c>
      <c r="G306" s="29">
        <v>0</v>
      </c>
      <c r="H306" s="269"/>
    </row>
    <row r="307" spans="1:9" s="22" customFormat="1" ht="34.5" customHeight="1">
      <c r="A307" s="21" t="s">
        <v>116</v>
      </c>
      <c r="B307" s="6"/>
      <c r="C307" s="14" t="s">
        <v>141</v>
      </c>
      <c r="D307" s="14" t="s">
        <v>136</v>
      </c>
      <c r="E307" s="6" t="s">
        <v>359</v>
      </c>
      <c r="F307" s="6"/>
      <c r="G307" s="29">
        <f>SUM(G308)</f>
        <v>13273.1</v>
      </c>
      <c r="H307" s="269"/>
      <c r="I307" s="276"/>
    </row>
    <row r="308" spans="1:9" s="22" customFormat="1" ht="31.5">
      <c r="A308" s="35" t="s">
        <v>203</v>
      </c>
      <c r="B308" s="6"/>
      <c r="C308" s="14" t="s">
        <v>141</v>
      </c>
      <c r="D308" s="14" t="s">
        <v>136</v>
      </c>
      <c r="E308" s="6" t="s">
        <v>627</v>
      </c>
      <c r="F308" s="6"/>
      <c r="G308" s="29">
        <f>SUM(G309)</f>
        <v>13273.1</v>
      </c>
      <c r="H308" s="269"/>
    </row>
    <row r="309" spans="1:9" s="22" customFormat="1" ht="31.5">
      <c r="A309" s="35" t="s">
        <v>198</v>
      </c>
      <c r="B309" s="6"/>
      <c r="C309" s="14" t="s">
        <v>141</v>
      </c>
      <c r="D309" s="14" t="s">
        <v>136</v>
      </c>
      <c r="E309" s="6" t="s">
        <v>627</v>
      </c>
      <c r="F309" s="6">
        <v>600</v>
      </c>
      <c r="G309" s="29">
        <v>13273.1</v>
      </c>
      <c r="H309" s="269"/>
    </row>
    <row r="310" spans="1:9" s="22" customFormat="1" ht="15.75">
      <c r="A310" s="50" t="s">
        <v>263</v>
      </c>
      <c r="B310" s="7"/>
      <c r="C310" s="113" t="s">
        <v>141</v>
      </c>
      <c r="D310" s="113" t="s">
        <v>136</v>
      </c>
      <c r="E310" s="113" t="s">
        <v>262</v>
      </c>
      <c r="F310" s="114"/>
      <c r="G310" s="29">
        <f>G311</f>
        <v>0</v>
      </c>
      <c r="H310" s="269"/>
    </row>
    <row r="311" spans="1:9" s="22" customFormat="1" ht="15.75">
      <c r="A311" s="50" t="s">
        <v>265</v>
      </c>
      <c r="B311" s="7"/>
      <c r="C311" s="113" t="s">
        <v>141</v>
      </c>
      <c r="D311" s="113" t="s">
        <v>136</v>
      </c>
      <c r="E311" s="113" t="s">
        <v>264</v>
      </c>
      <c r="F311" s="114"/>
      <c r="G311" s="29">
        <f>G312</f>
        <v>0</v>
      </c>
      <c r="H311" s="269"/>
    </row>
    <row r="312" spans="1:9" s="22" customFormat="1" ht="15.75">
      <c r="A312" s="50" t="s">
        <v>331</v>
      </c>
      <c r="B312" s="7"/>
      <c r="C312" s="113" t="s">
        <v>141</v>
      </c>
      <c r="D312" s="113" t="s">
        <v>136</v>
      </c>
      <c r="E312" s="113" t="s">
        <v>332</v>
      </c>
      <c r="F312" s="114"/>
      <c r="G312" s="29">
        <f>SUM(G313)</f>
        <v>0</v>
      </c>
      <c r="H312" s="269"/>
    </row>
    <row r="313" spans="1:9" s="22" customFormat="1" ht="31.5">
      <c r="A313" s="35" t="s">
        <v>198</v>
      </c>
      <c r="B313" s="6"/>
      <c r="C313" s="113" t="s">
        <v>141</v>
      </c>
      <c r="D313" s="113" t="s">
        <v>136</v>
      </c>
      <c r="E313" s="113" t="s">
        <v>332</v>
      </c>
      <c r="F313" s="6">
        <v>600</v>
      </c>
      <c r="G313" s="29">
        <v>0</v>
      </c>
      <c r="H313" s="269"/>
    </row>
    <row r="314" spans="1:9" s="22" customFormat="1" ht="15.75">
      <c r="A314" s="24" t="s">
        <v>117</v>
      </c>
      <c r="B314" s="104"/>
      <c r="C314" s="105" t="s">
        <v>141</v>
      </c>
      <c r="D314" s="105" t="s">
        <v>137</v>
      </c>
      <c r="E314" s="104"/>
      <c r="F314" s="104"/>
      <c r="G314" s="5">
        <f>SUM(G315,G338)</f>
        <v>440997.9</v>
      </c>
      <c r="H314" s="269"/>
    </row>
    <row r="315" spans="1:9" s="22" customFormat="1" ht="47.25">
      <c r="A315" s="21" t="s">
        <v>353</v>
      </c>
      <c r="B315" s="6"/>
      <c r="C315" s="14" t="s">
        <v>141</v>
      </c>
      <c r="D315" s="14" t="s">
        <v>137</v>
      </c>
      <c r="E315" s="6" t="s">
        <v>352</v>
      </c>
      <c r="F315" s="6"/>
      <c r="G315" s="29">
        <f>SUM(G316,G333)</f>
        <v>440997.9</v>
      </c>
      <c r="H315" s="269"/>
    </row>
    <row r="316" spans="1:9" s="22" customFormat="1" ht="47.25">
      <c r="A316" s="21" t="s">
        <v>115</v>
      </c>
      <c r="B316" s="6"/>
      <c r="C316" s="14" t="s">
        <v>141</v>
      </c>
      <c r="D316" s="14" t="s">
        <v>137</v>
      </c>
      <c r="E316" s="6" t="s">
        <v>354</v>
      </c>
      <c r="F316" s="6"/>
      <c r="G316" s="29">
        <f>SUM(G317,G322,G325,G328)</f>
        <v>335444.5</v>
      </c>
      <c r="H316" s="269"/>
    </row>
    <row r="317" spans="1:9" s="22" customFormat="1" ht="127.5" customHeight="1">
      <c r="A317" s="50" t="s">
        <v>356</v>
      </c>
      <c r="B317" s="7"/>
      <c r="C317" s="14" t="s">
        <v>141</v>
      </c>
      <c r="D317" s="14" t="s">
        <v>137</v>
      </c>
      <c r="E317" s="6" t="s">
        <v>355</v>
      </c>
      <c r="F317" s="7"/>
      <c r="G317" s="29">
        <f>SUM(G318,G320)</f>
        <v>320825.5</v>
      </c>
      <c r="H317" s="269"/>
    </row>
    <row r="318" spans="1:9" s="22" customFormat="1" ht="47.25">
      <c r="A318" s="21" t="s">
        <v>629</v>
      </c>
      <c r="B318" s="6"/>
      <c r="C318" s="14" t="s">
        <v>141</v>
      </c>
      <c r="D318" s="14" t="s">
        <v>137</v>
      </c>
      <c r="E318" s="6" t="s">
        <v>628</v>
      </c>
      <c r="F318" s="6"/>
      <c r="G318" s="29">
        <f>SUM(G319)</f>
        <v>279222.7</v>
      </c>
      <c r="H318" s="269"/>
    </row>
    <row r="319" spans="1:9" s="22" customFormat="1" ht="31.5">
      <c r="A319" s="35" t="s">
        <v>198</v>
      </c>
      <c r="B319" s="6"/>
      <c r="C319" s="14" t="s">
        <v>141</v>
      </c>
      <c r="D319" s="14" t="s">
        <v>137</v>
      </c>
      <c r="E319" s="6" t="s">
        <v>628</v>
      </c>
      <c r="F319" s="6">
        <v>600</v>
      </c>
      <c r="G319" s="29">
        <v>279222.7</v>
      </c>
      <c r="H319" s="269"/>
    </row>
    <row r="320" spans="1:9" s="22" customFormat="1" ht="47.25">
      <c r="A320" s="21" t="s">
        <v>631</v>
      </c>
      <c r="B320" s="6"/>
      <c r="C320" s="14" t="s">
        <v>141</v>
      </c>
      <c r="D320" s="14" t="s">
        <v>137</v>
      </c>
      <c r="E320" s="6" t="s">
        <v>630</v>
      </c>
      <c r="F320" s="6"/>
      <c r="G320" s="29">
        <f>SUM(G321)</f>
        <v>41602.800000000003</v>
      </c>
      <c r="H320" s="269"/>
    </row>
    <row r="321" spans="1:8" s="22" customFormat="1" ht="31.5">
      <c r="A321" s="35" t="s">
        <v>198</v>
      </c>
      <c r="B321" s="6"/>
      <c r="C321" s="14" t="s">
        <v>141</v>
      </c>
      <c r="D321" s="14" t="s">
        <v>137</v>
      </c>
      <c r="E321" s="6" t="s">
        <v>630</v>
      </c>
      <c r="F321" s="6">
        <v>600</v>
      </c>
      <c r="G321" s="29">
        <v>41602.800000000003</v>
      </c>
      <c r="H321" s="269"/>
    </row>
    <row r="322" spans="1:8" s="22" customFormat="1" ht="47.25">
      <c r="A322" s="50" t="s">
        <v>413</v>
      </c>
      <c r="B322" s="7"/>
      <c r="C322" s="14" t="s">
        <v>141</v>
      </c>
      <c r="D322" s="14" t="s">
        <v>137</v>
      </c>
      <c r="E322" s="6" t="s">
        <v>358</v>
      </c>
      <c r="F322" s="7"/>
      <c r="G322" s="29">
        <f>SUM(G323)</f>
        <v>13899.2</v>
      </c>
      <c r="H322" s="269"/>
    </row>
    <row r="323" spans="1:8" s="22" customFormat="1" ht="18.75">
      <c r="A323" s="21" t="s">
        <v>621</v>
      </c>
      <c r="B323" s="6"/>
      <c r="C323" s="14" t="s">
        <v>141</v>
      </c>
      <c r="D323" s="14" t="s">
        <v>137</v>
      </c>
      <c r="E323" s="6" t="s">
        <v>357</v>
      </c>
      <c r="F323" s="46"/>
      <c r="G323" s="29">
        <f>SUM(G324)</f>
        <v>13899.2</v>
      </c>
      <c r="H323" s="269"/>
    </row>
    <row r="324" spans="1:8" s="22" customFormat="1" ht="31.5">
      <c r="A324" s="35" t="s">
        <v>198</v>
      </c>
      <c r="B324" s="6"/>
      <c r="C324" s="14" t="s">
        <v>141</v>
      </c>
      <c r="D324" s="14" t="s">
        <v>137</v>
      </c>
      <c r="E324" s="6" t="s">
        <v>357</v>
      </c>
      <c r="F324" s="6">
        <v>600</v>
      </c>
      <c r="G324" s="29">
        <v>13899.2</v>
      </c>
      <c r="H324" s="269"/>
    </row>
    <row r="325" spans="1:8" s="22" customFormat="1" ht="31.5">
      <c r="A325" s="35" t="s">
        <v>552</v>
      </c>
      <c r="B325" s="6"/>
      <c r="C325" s="14" t="s">
        <v>141</v>
      </c>
      <c r="D325" s="14" t="s">
        <v>137</v>
      </c>
      <c r="E325" s="6" t="s">
        <v>550</v>
      </c>
      <c r="F325" s="6"/>
      <c r="G325" s="29">
        <f>SUM(G326)</f>
        <v>719.8</v>
      </c>
      <c r="H325" s="269"/>
    </row>
    <row r="326" spans="1:8" s="22" customFormat="1" ht="15.75">
      <c r="A326" s="35" t="s">
        <v>623</v>
      </c>
      <c r="B326" s="6"/>
      <c r="C326" s="14" t="s">
        <v>141</v>
      </c>
      <c r="D326" s="14" t="s">
        <v>137</v>
      </c>
      <c r="E326" s="6" t="s">
        <v>553</v>
      </c>
      <c r="F326" s="6"/>
      <c r="G326" s="29">
        <f>SUM(G327)</f>
        <v>719.8</v>
      </c>
      <c r="H326" s="269"/>
    </row>
    <row r="327" spans="1:8" s="22" customFormat="1" ht="31.5">
      <c r="A327" s="35" t="s">
        <v>198</v>
      </c>
      <c r="B327" s="6"/>
      <c r="C327" s="14" t="s">
        <v>141</v>
      </c>
      <c r="D327" s="14" t="s">
        <v>137</v>
      </c>
      <c r="E327" s="6" t="s">
        <v>553</v>
      </c>
      <c r="F327" s="6">
        <v>600</v>
      </c>
      <c r="G327" s="29">
        <v>719.8</v>
      </c>
      <c r="H327" s="269"/>
    </row>
    <row r="328" spans="1:8" s="22" customFormat="1" ht="48" customHeight="1">
      <c r="A328" s="35" t="s">
        <v>578</v>
      </c>
      <c r="B328" s="6"/>
      <c r="C328" s="14" t="s">
        <v>141</v>
      </c>
      <c r="D328" s="14" t="s">
        <v>137</v>
      </c>
      <c r="E328" s="6" t="s">
        <v>577</v>
      </c>
      <c r="F328" s="6"/>
      <c r="G328" s="29">
        <f>SUM(G329,G331)</f>
        <v>0</v>
      </c>
      <c r="H328" s="269"/>
    </row>
    <row r="329" spans="1:8" s="22" customFormat="1" ht="47.25" customHeight="1">
      <c r="A329" s="50" t="s">
        <v>697</v>
      </c>
      <c r="B329" s="6"/>
      <c r="C329" s="14" t="s">
        <v>141</v>
      </c>
      <c r="D329" s="14" t="s">
        <v>137</v>
      </c>
      <c r="E329" s="6" t="s">
        <v>699</v>
      </c>
      <c r="F329" s="6"/>
      <c r="G329" s="29">
        <f>SUM(G330)</f>
        <v>0</v>
      </c>
      <c r="H329" s="269"/>
    </row>
    <row r="330" spans="1:8" s="22" customFormat="1" ht="31.5">
      <c r="A330" s="35" t="s">
        <v>198</v>
      </c>
      <c r="B330" s="6"/>
      <c r="C330" s="14" t="s">
        <v>141</v>
      </c>
      <c r="D330" s="14" t="s">
        <v>137</v>
      </c>
      <c r="E330" s="6" t="s">
        <v>699</v>
      </c>
      <c r="F330" s="6">
        <v>600</v>
      </c>
      <c r="G330" s="29">
        <v>0</v>
      </c>
      <c r="H330" s="269"/>
    </row>
    <row r="331" spans="1:8" s="22" customFormat="1" ht="45.75" customHeight="1">
      <c r="A331" s="50" t="s">
        <v>698</v>
      </c>
      <c r="B331" s="6"/>
      <c r="C331" s="14" t="s">
        <v>141</v>
      </c>
      <c r="D331" s="14" t="s">
        <v>137</v>
      </c>
      <c r="E331" s="6" t="s">
        <v>700</v>
      </c>
      <c r="F331" s="6"/>
      <c r="G331" s="29">
        <f>SUM(G332)</f>
        <v>0</v>
      </c>
      <c r="H331" s="269"/>
    </row>
    <row r="332" spans="1:8" s="22" customFormat="1" ht="31.5">
      <c r="A332" s="35" t="s">
        <v>198</v>
      </c>
      <c r="B332" s="6"/>
      <c r="C332" s="14" t="s">
        <v>141</v>
      </c>
      <c r="D332" s="14" t="s">
        <v>137</v>
      </c>
      <c r="E332" s="6" t="s">
        <v>700</v>
      </c>
      <c r="F332" s="6">
        <v>600</v>
      </c>
      <c r="G332" s="29">
        <v>0</v>
      </c>
      <c r="H332" s="269"/>
    </row>
    <row r="333" spans="1:8" s="22" customFormat="1" ht="30.75" customHeight="1">
      <c r="A333" s="21" t="s">
        <v>116</v>
      </c>
      <c r="B333" s="6"/>
      <c r="C333" s="14" t="s">
        <v>141</v>
      </c>
      <c r="D333" s="14" t="s">
        <v>137</v>
      </c>
      <c r="E333" s="6" t="s">
        <v>359</v>
      </c>
      <c r="F333" s="6"/>
      <c r="G333" s="29">
        <f>SUM(G334,G336)</f>
        <v>105553.4</v>
      </c>
      <c r="H333" s="269"/>
    </row>
    <row r="334" spans="1:8" s="22" customFormat="1" ht="31.5">
      <c r="A334" s="35" t="s">
        <v>633</v>
      </c>
      <c r="B334" s="6"/>
      <c r="C334" s="14" t="s">
        <v>141</v>
      </c>
      <c r="D334" s="14" t="s">
        <v>137</v>
      </c>
      <c r="E334" s="6" t="s">
        <v>632</v>
      </c>
      <c r="F334" s="6"/>
      <c r="G334" s="29">
        <f>SUM(G335:G335)</f>
        <v>93506</v>
      </c>
      <c r="H334" s="269"/>
    </row>
    <row r="335" spans="1:8" s="22" customFormat="1" ht="31.5">
      <c r="A335" s="35" t="s">
        <v>198</v>
      </c>
      <c r="B335" s="6"/>
      <c r="C335" s="14" t="s">
        <v>141</v>
      </c>
      <c r="D335" s="14" t="s">
        <v>137</v>
      </c>
      <c r="E335" s="6" t="s">
        <v>632</v>
      </c>
      <c r="F335" s="6">
        <v>600</v>
      </c>
      <c r="G335" s="29">
        <v>93506</v>
      </c>
      <c r="H335" s="269"/>
    </row>
    <row r="336" spans="1:8" s="22" customFormat="1" ht="31.5" customHeight="1">
      <c r="A336" s="35" t="s">
        <v>635</v>
      </c>
      <c r="B336" s="6"/>
      <c r="C336" s="14" t="s">
        <v>141</v>
      </c>
      <c r="D336" s="14" t="s">
        <v>137</v>
      </c>
      <c r="E336" s="6" t="s">
        <v>634</v>
      </c>
      <c r="F336" s="6"/>
      <c r="G336" s="29">
        <f>SUM(G337)</f>
        <v>12047.4</v>
      </c>
      <c r="H336" s="269"/>
    </row>
    <row r="337" spans="1:8" s="22" customFormat="1" ht="31.5">
      <c r="A337" s="35" t="s">
        <v>198</v>
      </c>
      <c r="B337" s="6"/>
      <c r="C337" s="14" t="s">
        <v>141</v>
      </c>
      <c r="D337" s="14" t="s">
        <v>137</v>
      </c>
      <c r="E337" s="6" t="s">
        <v>634</v>
      </c>
      <c r="F337" s="6">
        <v>600</v>
      </c>
      <c r="G337" s="29">
        <v>12047.4</v>
      </c>
      <c r="H337" s="269"/>
    </row>
    <row r="338" spans="1:8" s="22" customFormat="1" ht="15.75">
      <c r="A338" s="112" t="s">
        <v>263</v>
      </c>
      <c r="B338" s="115"/>
      <c r="C338" s="116" t="s">
        <v>141</v>
      </c>
      <c r="D338" s="116" t="s">
        <v>137</v>
      </c>
      <c r="E338" s="116" t="s">
        <v>262</v>
      </c>
      <c r="F338" s="117"/>
      <c r="G338" s="165">
        <f>G339</f>
        <v>0</v>
      </c>
      <c r="H338" s="269"/>
    </row>
    <row r="339" spans="1:8" s="22" customFormat="1" ht="15.75">
      <c r="A339" s="112" t="s">
        <v>265</v>
      </c>
      <c r="B339" s="115"/>
      <c r="C339" s="116" t="s">
        <v>141</v>
      </c>
      <c r="D339" s="116" t="s">
        <v>137</v>
      </c>
      <c r="E339" s="116" t="s">
        <v>264</v>
      </c>
      <c r="F339" s="117"/>
      <c r="G339" s="165">
        <f>G340</f>
        <v>0</v>
      </c>
      <c r="H339" s="269"/>
    </row>
    <row r="340" spans="1:8" s="22" customFormat="1" ht="15.75">
      <c r="A340" s="50" t="s">
        <v>331</v>
      </c>
      <c r="B340" s="7"/>
      <c r="C340" s="113" t="s">
        <v>141</v>
      </c>
      <c r="D340" s="113" t="s">
        <v>137</v>
      </c>
      <c r="E340" s="113" t="s">
        <v>332</v>
      </c>
      <c r="F340" s="114"/>
      <c r="G340" s="29">
        <f>SUM(G341)</f>
        <v>0</v>
      </c>
      <c r="H340" s="269"/>
    </row>
    <row r="341" spans="1:8" s="22" customFormat="1" ht="31.5">
      <c r="A341" s="35" t="s">
        <v>198</v>
      </c>
      <c r="B341" s="6"/>
      <c r="C341" s="113" t="s">
        <v>141</v>
      </c>
      <c r="D341" s="113" t="s">
        <v>137</v>
      </c>
      <c r="E341" s="113" t="s">
        <v>332</v>
      </c>
      <c r="F341" s="6">
        <v>600</v>
      </c>
      <c r="G341" s="29">
        <v>0</v>
      </c>
      <c r="H341" s="269"/>
    </row>
    <row r="342" spans="1:8" s="22" customFormat="1" ht="15.75">
      <c r="A342" s="24" t="s">
        <v>618</v>
      </c>
      <c r="B342" s="104"/>
      <c r="C342" s="105" t="s">
        <v>141</v>
      </c>
      <c r="D342" s="105" t="s">
        <v>138</v>
      </c>
      <c r="E342" s="104"/>
      <c r="F342" s="104"/>
      <c r="G342" s="5">
        <f>SUM(G343,G362)</f>
        <v>83335.399999999994</v>
      </c>
      <c r="H342" s="269"/>
    </row>
    <row r="343" spans="1:8" s="22" customFormat="1" ht="47.25">
      <c r="A343" s="21" t="s">
        <v>353</v>
      </c>
      <c r="B343" s="6"/>
      <c r="C343" s="14" t="s">
        <v>141</v>
      </c>
      <c r="D343" s="14" t="s">
        <v>138</v>
      </c>
      <c r="E343" s="6" t="s">
        <v>352</v>
      </c>
      <c r="F343" s="6"/>
      <c r="G343" s="29">
        <f>SUM(G344,G359)</f>
        <v>83207.399999999994</v>
      </c>
      <c r="H343" s="269"/>
    </row>
    <row r="344" spans="1:8" s="22" customFormat="1" ht="47.25">
      <c r="A344" s="21" t="s">
        <v>115</v>
      </c>
      <c r="B344" s="6"/>
      <c r="C344" s="14" t="s">
        <v>141</v>
      </c>
      <c r="D344" s="14" t="s">
        <v>138</v>
      </c>
      <c r="E344" s="6" t="s">
        <v>354</v>
      </c>
      <c r="F344" s="6"/>
      <c r="G344" s="29">
        <f>SUM(G345,G348,G351,G354)</f>
        <v>73589.5</v>
      </c>
      <c r="H344" s="269"/>
    </row>
    <row r="345" spans="1:8" s="22" customFormat="1" ht="132" customHeight="1">
      <c r="A345" s="50" t="s">
        <v>356</v>
      </c>
      <c r="B345" s="7"/>
      <c r="C345" s="14" t="s">
        <v>141</v>
      </c>
      <c r="D345" s="14" t="s">
        <v>138</v>
      </c>
      <c r="E345" s="6" t="s">
        <v>355</v>
      </c>
      <c r="F345" s="7"/>
      <c r="G345" s="29">
        <f>SUM(G346)</f>
        <v>65840.5</v>
      </c>
      <c r="H345" s="269"/>
    </row>
    <row r="346" spans="1:8" s="22" customFormat="1" ht="31.5" customHeight="1">
      <c r="A346" s="21" t="s">
        <v>637</v>
      </c>
      <c r="B346" s="6"/>
      <c r="C346" s="14" t="s">
        <v>141</v>
      </c>
      <c r="D346" s="14" t="s">
        <v>138</v>
      </c>
      <c r="E346" s="6" t="s">
        <v>636</v>
      </c>
      <c r="F346" s="6"/>
      <c r="G346" s="29">
        <f>SUM(G347)</f>
        <v>65840.5</v>
      </c>
      <c r="H346" s="269"/>
    </row>
    <row r="347" spans="1:8" s="22" customFormat="1" ht="31.5">
      <c r="A347" s="35" t="s">
        <v>198</v>
      </c>
      <c r="B347" s="6"/>
      <c r="C347" s="14" t="s">
        <v>141</v>
      </c>
      <c r="D347" s="14" t="s">
        <v>138</v>
      </c>
      <c r="E347" s="6" t="s">
        <v>636</v>
      </c>
      <c r="F347" s="6">
        <v>600</v>
      </c>
      <c r="G347" s="29">
        <v>65840.5</v>
      </c>
      <c r="H347" s="269"/>
    </row>
    <row r="348" spans="1:8" s="22" customFormat="1" ht="47.25">
      <c r="A348" s="50" t="s">
        <v>413</v>
      </c>
      <c r="B348" s="7"/>
      <c r="C348" s="14" t="s">
        <v>141</v>
      </c>
      <c r="D348" s="14" t="s">
        <v>138</v>
      </c>
      <c r="E348" s="6" t="s">
        <v>358</v>
      </c>
      <c r="F348" s="7"/>
      <c r="G348" s="29">
        <f>SUM(G349)</f>
        <v>2450</v>
      </c>
      <c r="H348" s="269"/>
    </row>
    <row r="349" spans="1:8" s="22" customFormat="1" ht="18.75">
      <c r="A349" s="21" t="s">
        <v>621</v>
      </c>
      <c r="B349" s="6"/>
      <c r="C349" s="14" t="s">
        <v>141</v>
      </c>
      <c r="D349" s="14" t="s">
        <v>138</v>
      </c>
      <c r="E349" s="6" t="s">
        <v>357</v>
      </c>
      <c r="F349" s="46"/>
      <c r="G349" s="29">
        <f>SUM(G350)</f>
        <v>2450</v>
      </c>
      <c r="H349" s="269"/>
    </row>
    <row r="350" spans="1:8" s="22" customFormat="1" ht="31.5">
      <c r="A350" s="35" t="s">
        <v>198</v>
      </c>
      <c r="B350" s="6"/>
      <c r="C350" s="14" t="s">
        <v>141</v>
      </c>
      <c r="D350" s="14" t="s">
        <v>138</v>
      </c>
      <c r="E350" s="6" t="s">
        <v>357</v>
      </c>
      <c r="F350" s="6">
        <v>600</v>
      </c>
      <c r="G350" s="29">
        <v>2450</v>
      </c>
      <c r="H350" s="269"/>
    </row>
    <row r="351" spans="1:8" s="22" customFormat="1" ht="31.5">
      <c r="A351" s="35" t="s">
        <v>552</v>
      </c>
      <c r="B351" s="6"/>
      <c r="C351" s="14" t="s">
        <v>141</v>
      </c>
      <c r="D351" s="14" t="s">
        <v>138</v>
      </c>
      <c r="E351" s="6" t="s">
        <v>550</v>
      </c>
      <c r="F351" s="6"/>
      <c r="G351" s="29">
        <f>SUM(G352)</f>
        <v>248.5</v>
      </c>
      <c r="H351" s="269"/>
    </row>
    <row r="352" spans="1:8" s="22" customFormat="1" ht="15.75">
      <c r="A352" s="35" t="s">
        <v>623</v>
      </c>
      <c r="B352" s="6"/>
      <c r="C352" s="14" t="s">
        <v>141</v>
      </c>
      <c r="D352" s="14" t="s">
        <v>138</v>
      </c>
      <c r="E352" s="6" t="s">
        <v>553</v>
      </c>
      <c r="F352" s="6"/>
      <c r="G352" s="29">
        <f>SUM(G353)</f>
        <v>248.5</v>
      </c>
      <c r="H352" s="269"/>
    </row>
    <row r="353" spans="1:8" s="22" customFormat="1" ht="31.5">
      <c r="A353" s="35" t="s">
        <v>198</v>
      </c>
      <c r="B353" s="6"/>
      <c r="C353" s="14" t="s">
        <v>141</v>
      </c>
      <c r="D353" s="14" t="s">
        <v>138</v>
      </c>
      <c r="E353" s="6" t="s">
        <v>553</v>
      </c>
      <c r="F353" s="6">
        <v>600</v>
      </c>
      <c r="G353" s="29">
        <v>248.5</v>
      </c>
      <c r="H353" s="269"/>
    </row>
    <row r="354" spans="1:8" s="22" customFormat="1" ht="31.5">
      <c r="A354" s="80" t="s">
        <v>944</v>
      </c>
      <c r="B354" s="6"/>
      <c r="C354" s="14" t="s">
        <v>141</v>
      </c>
      <c r="D354" s="14" t="s">
        <v>138</v>
      </c>
      <c r="E354" s="6" t="s">
        <v>942</v>
      </c>
      <c r="F354" s="6"/>
      <c r="G354" s="29">
        <f>SUM(G355,G357)</f>
        <v>5050.5</v>
      </c>
      <c r="H354" s="269"/>
    </row>
    <row r="355" spans="1:8" s="22" customFormat="1" ht="31.5">
      <c r="A355" s="290" t="s">
        <v>947</v>
      </c>
      <c r="B355" s="6"/>
      <c r="C355" s="14" t="s">
        <v>141</v>
      </c>
      <c r="D355" s="14" t="s">
        <v>138</v>
      </c>
      <c r="E355" s="6" t="s">
        <v>948</v>
      </c>
      <c r="F355" s="6"/>
      <c r="G355" s="29">
        <f>SUM(G356)</f>
        <v>5000</v>
      </c>
      <c r="H355" s="269"/>
    </row>
    <row r="356" spans="1:8" s="22" customFormat="1" ht="31.5">
      <c r="A356" s="35" t="s">
        <v>198</v>
      </c>
      <c r="B356" s="6"/>
      <c r="C356" s="14" t="s">
        <v>141</v>
      </c>
      <c r="D356" s="14" t="s">
        <v>138</v>
      </c>
      <c r="E356" s="6" t="s">
        <v>948</v>
      </c>
      <c r="F356" s="6">
        <v>600</v>
      </c>
      <c r="G356" s="29">
        <v>5000</v>
      </c>
      <c r="H356" s="269"/>
    </row>
    <row r="357" spans="1:8" s="22" customFormat="1" ht="31.5">
      <c r="A357" s="35" t="s">
        <v>945</v>
      </c>
      <c r="B357" s="6"/>
      <c r="C357" s="14" t="s">
        <v>141</v>
      </c>
      <c r="D357" s="14" t="s">
        <v>138</v>
      </c>
      <c r="E357" s="6" t="s">
        <v>943</v>
      </c>
      <c r="F357" s="6"/>
      <c r="G357" s="29">
        <f>SUM(G358)</f>
        <v>50.5</v>
      </c>
      <c r="H357" s="269"/>
    </row>
    <row r="358" spans="1:8" s="22" customFormat="1" ht="31.5">
      <c r="A358" s="35" t="s">
        <v>198</v>
      </c>
      <c r="B358" s="6"/>
      <c r="C358" s="14" t="s">
        <v>141</v>
      </c>
      <c r="D358" s="14" t="s">
        <v>138</v>
      </c>
      <c r="E358" s="6" t="s">
        <v>943</v>
      </c>
      <c r="F358" s="6">
        <v>600</v>
      </c>
      <c r="G358" s="29">
        <v>50.5</v>
      </c>
      <c r="H358" s="269"/>
    </row>
    <row r="359" spans="1:8" s="22" customFormat="1" ht="31.5" customHeight="1">
      <c r="A359" s="21" t="s">
        <v>116</v>
      </c>
      <c r="B359" s="6"/>
      <c r="C359" s="14" t="s">
        <v>141</v>
      </c>
      <c r="D359" s="14" t="s">
        <v>138</v>
      </c>
      <c r="E359" s="6" t="s">
        <v>359</v>
      </c>
      <c r="F359" s="6"/>
      <c r="G359" s="29">
        <f>SUM(G360)</f>
        <v>9617.9</v>
      </c>
      <c r="H359" s="269"/>
    </row>
    <row r="360" spans="1:8" s="22" customFormat="1" ht="31.5">
      <c r="A360" s="35" t="s">
        <v>639</v>
      </c>
      <c r="B360" s="6"/>
      <c r="C360" s="14" t="s">
        <v>141</v>
      </c>
      <c r="D360" s="14" t="s">
        <v>138</v>
      </c>
      <c r="E360" s="6" t="s">
        <v>638</v>
      </c>
      <c r="F360" s="6"/>
      <c r="G360" s="29">
        <f>SUM(G361)</f>
        <v>9617.9</v>
      </c>
      <c r="H360" s="269"/>
    </row>
    <row r="361" spans="1:8" s="22" customFormat="1" ht="31.5">
      <c r="A361" s="35" t="s">
        <v>198</v>
      </c>
      <c r="B361" s="6"/>
      <c r="C361" s="14" t="s">
        <v>141</v>
      </c>
      <c r="D361" s="14" t="s">
        <v>138</v>
      </c>
      <c r="E361" s="6" t="s">
        <v>638</v>
      </c>
      <c r="F361" s="6">
        <v>600</v>
      </c>
      <c r="G361" s="29">
        <v>9617.9</v>
      </c>
      <c r="H361" s="269"/>
    </row>
    <row r="362" spans="1:8" s="22" customFormat="1" ht="15.75">
      <c r="A362" s="50" t="s">
        <v>263</v>
      </c>
      <c r="B362" s="7"/>
      <c r="C362" s="113" t="s">
        <v>141</v>
      </c>
      <c r="D362" s="113" t="s">
        <v>138</v>
      </c>
      <c r="E362" s="113" t="s">
        <v>262</v>
      </c>
      <c r="F362" s="114"/>
      <c r="G362" s="29">
        <f>G363</f>
        <v>128</v>
      </c>
      <c r="H362" s="269"/>
    </row>
    <row r="363" spans="1:8" s="22" customFormat="1" ht="15.75">
      <c r="A363" s="50" t="s">
        <v>265</v>
      </c>
      <c r="B363" s="7"/>
      <c r="C363" s="113" t="s">
        <v>141</v>
      </c>
      <c r="D363" s="113" t="s">
        <v>138</v>
      </c>
      <c r="E363" s="113" t="s">
        <v>264</v>
      </c>
      <c r="F363" s="114"/>
      <c r="G363" s="29">
        <f>G364</f>
        <v>128</v>
      </c>
      <c r="H363" s="269"/>
    </row>
    <row r="364" spans="1:8" s="22" customFormat="1" ht="15.75">
      <c r="A364" s="50" t="s">
        <v>331</v>
      </c>
      <c r="B364" s="7"/>
      <c r="C364" s="113" t="s">
        <v>141</v>
      </c>
      <c r="D364" s="113" t="s">
        <v>138</v>
      </c>
      <c r="E364" s="113" t="s">
        <v>332</v>
      </c>
      <c r="F364" s="114"/>
      <c r="G364" s="29">
        <f>SUM(G365)</f>
        <v>128</v>
      </c>
      <c r="H364" s="269"/>
    </row>
    <row r="365" spans="1:8" s="22" customFormat="1" ht="31.5">
      <c r="A365" s="35" t="s">
        <v>198</v>
      </c>
      <c r="B365" s="7"/>
      <c r="C365" s="113" t="s">
        <v>141</v>
      </c>
      <c r="D365" s="113" t="s">
        <v>138</v>
      </c>
      <c r="E365" s="113" t="s">
        <v>332</v>
      </c>
      <c r="F365" s="6">
        <v>600</v>
      </c>
      <c r="G365" s="29">
        <v>128</v>
      </c>
      <c r="H365" s="269"/>
    </row>
    <row r="366" spans="1:8" s="22" customFormat="1" ht="15.75">
      <c r="A366" s="24" t="s">
        <v>663</v>
      </c>
      <c r="B366" s="104"/>
      <c r="C366" s="105" t="s">
        <v>141</v>
      </c>
      <c r="D366" s="105" t="s">
        <v>141</v>
      </c>
      <c r="E366" s="104"/>
      <c r="F366" s="104"/>
      <c r="G366" s="5">
        <f>SUM(G367)</f>
        <v>10208.200000000001</v>
      </c>
      <c r="H366" s="269"/>
    </row>
    <row r="367" spans="1:8" s="22" customFormat="1" ht="47.25">
      <c r="A367" s="21" t="s">
        <v>353</v>
      </c>
      <c r="B367" s="6"/>
      <c r="C367" s="14" t="s">
        <v>141</v>
      </c>
      <c r="D367" s="14" t="s">
        <v>141</v>
      </c>
      <c r="E367" s="6" t="s">
        <v>352</v>
      </c>
      <c r="F367" s="6"/>
      <c r="G367" s="29">
        <f>SUM(G368)</f>
        <v>10208.200000000001</v>
      </c>
      <c r="H367" s="269"/>
    </row>
    <row r="368" spans="1:8" s="22" customFormat="1" ht="47.25">
      <c r="A368" s="21" t="s">
        <v>115</v>
      </c>
      <c r="B368" s="6"/>
      <c r="C368" s="14" t="s">
        <v>141</v>
      </c>
      <c r="D368" s="14" t="s">
        <v>141</v>
      </c>
      <c r="E368" s="6" t="s">
        <v>354</v>
      </c>
      <c r="F368" s="6"/>
      <c r="G368" s="29">
        <f>SUM(G369,G375)</f>
        <v>10208.200000000001</v>
      </c>
      <c r="H368" s="269"/>
    </row>
    <row r="369" spans="1:8" s="22" customFormat="1" ht="31.5">
      <c r="A369" s="50" t="s">
        <v>361</v>
      </c>
      <c r="B369" s="7"/>
      <c r="C369" s="14" t="s">
        <v>141</v>
      </c>
      <c r="D369" s="14" t="s">
        <v>141</v>
      </c>
      <c r="E369" s="6" t="s">
        <v>360</v>
      </c>
      <c r="F369" s="7"/>
      <c r="G369" s="29">
        <f>SUM(G370)</f>
        <v>6425.2</v>
      </c>
      <c r="H369" s="269"/>
    </row>
    <row r="370" spans="1:8" s="22" customFormat="1" ht="31.5">
      <c r="A370" s="21" t="s">
        <v>362</v>
      </c>
      <c r="B370" s="6"/>
      <c r="C370" s="14" t="s">
        <v>141</v>
      </c>
      <c r="D370" s="14" t="s">
        <v>141</v>
      </c>
      <c r="E370" s="6" t="s">
        <v>363</v>
      </c>
      <c r="F370" s="6"/>
      <c r="G370" s="29">
        <f>SUM(G371:G374)</f>
        <v>6425.2</v>
      </c>
      <c r="H370" s="269"/>
    </row>
    <row r="371" spans="1:8" s="22" customFormat="1" ht="63">
      <c r="A371" s="35" t="s">
        <v>200</v>
      </c>
      <c r="B371" s="6"/>
      <c r="C371" s="14" t="s">
        <v>141</v>
      </c>
      <c r="D371" s="14" t="s">
        <v>141</v>
      </c>
      <c r="E371" s="6" t="s">
        <v>363</v>
      </c>
      <c r="F371" s="6">
        <v>100</v>
      </c>
      <c r="G371" s="29">
        <v>53</v>
      </c>
      <c r="H371" s="269"/>
    </row>
    <row r="372" spans="1:8" s="22" customFormat="1" ht="31.5">
      <c r="A372" s="48" t="s">
        <v>519</v>
      </c>
      <c r="B372" s="6"/>
      <c r="C372" s="14" t="s">
        <v>141</v>
      </c>
      <c r="D372" s="14" t="s">
        <v>141</v>
      </c>
      <c r="E372" s="6" t="s">
        <v>363</v>
      </c>
      <c r="F372" s="6">
        <v>200</v>
      </c>
      <c r="G372" s="29">
        <v>282</v>
      </c>
      <c r="H372" s="269"/>
    </row>
    <row r="373" spans="1:8" s="22" customFormat="1" ht="15.75">
      <c r="A373" s="35" t="s">
        <v>199</v>
      </c>
      <c r="B373" s="6"/>
      <c r="C373" s="14" t="s">
        <v>141</v>
      </c>
      <c r="D373" s="14" t="s">
        <v>141</v>
      </c>
      <c r="E373" s="6" t="s">
        <v>363</v>
      </c>
      <c r="F373" s="6">
        <v>300</v>
      </c>
      <c r="G373" s="29">
        <v>0</v>
      </c>
      <c r="H373" s="269"/>
    </row>
    <row r="374" spans="1:8" s="22" customFormat="1" ht="31.5">
      <c r="A374" s="35" t="s">
        <v>198</v>
      </c>
      <c r="B374" s="6"/>
      <c r="C374" s="14" t="s">
        <v>141</v>
      </c>
      <c r="D374" s="14" t="s">
        <v>141</v>
      </c>
      <c r="E374" s="6" t="s">
        <v>363</v>
      </c>
      <c r="F374" s="6">
        <v>600</v>
      </c>
      <c r="G374" s="29">
        <v>6090.2</v>
      </c>
      <c r="H374" s="269"/>
    </row>
    <row r="375" spans="1:8" s="22" customFormat="1" ht="47.25">
      <c r="A375" s="50" t="s">
        <v>365</v>
      </c>
      <c r="B375" s="7"/>
      <c r="C375" s="14" t="s">
        <v>141</v>
      </c>
      <c r="D375" s="14" t="s">
        <v>141</v>
      </c>
      <c r="E375" s="6" t="s">
        <v>364</v>
      </c>
      <c r="F375" s="6"/>
      <c r="G375" s="29">
        <f>SUM(G376,G378)</f>
        <v>3783</v>
      </c>
      <c r="H375" s="269"/>
    </row>
    <row r="376" spans="1:8" s="22" customFormat="1" ht="31.5">
      <c r="A376" s="21" t="s">
        <v>641</v>
      </c>
      <c r="B376" s="6"/>
      <c r="C376" s="14" t="s">
        <v>141</v>
      </c>
      <c r="D376" s="14" t="s">
        <v>141</v>
      </c>
      <c r="E376" s="6" t="s">
        <v>640</v>
      </c>
      <c r="F376" s="6"/>
      <c r="G376" s="29">
        <f>SUM(G377)</f>
        <v>3753.8</v>
      </c>
      <c r="H376" s="269"/>
    </row>
    <row r="377" spans="1:8" s="22" customFormat="1" ht="31.5">
      <c r="A377" s="35" t="s">
        <v>198</v>
      </c>
      <c r="B377" s="6"/>
      <c r="C377" s="14" t="s">
        <v>141</v>
      </c>
      <c r="D377" s="14" t="s">
        <v>141</v>
      </c>
      <c r="E377" s="6" t="s">
        <v>640</v>
      </c>
      <c r="F377" s="6">
        <v>600</v>
      </c>
      <c r="G377" s="29">
        <v>3753.8</v>
      </c>
      <c r="H377" s="269"/>
    </row>
    <row r="378" spans="1:8" s="22" customFormat="1" ht="47.25">
      <c r="A378" s="21" t="s">
        <v>712</v>
      </c>
      <c r="B378" s="6"/>
      <c r="C378" s="14" t="s">
        <v>141</v>
      </c>
      <c r="D378" s="14" t="s">
        <v>141</v>
      </c>
      <c r="E378" s="6" t="s">
        <v>642</v>
      </c>
      <c r="F378" s="6"/>
      <c r="G378" s="29">
        <f>SUM(G379)</f>
        <v>29.2</v>
      </c>
      <c r="H378" s="269"/>
    </row>
    <row r="379" spans="1:8" s="22" customFormat="1" ht="31.5">
      <c r="A379" s="35" t="s">
        <v>198</v>
      </c>
      <c r="B379" s="6"/>
      <c r="C379" s="14" t="s">
        <v>141</v>
      </c>
      <c r="D379" s="14" t="s">
        <v>141</v>
      </c>
      <c r="E379" s="6" t="s">
        <v>642</v>
      </c>
      <c r="F379" s="6">
        <v>600</v>
      </c>
      <c r="G379" s="29">
        <v>29.2</v>
      </c>
      <c r="H379" s="269"/>
    </row>
    <row r="380" spans="1:8" s="22" customFormat="1" ht="15.75">
      <c r="A380" s="24" t="s">
        <v>118</v>
      </c>
      <c r="B380" s="104"/>
      <c r="C380" s="105" t="s">
        <v>141</v>
      </c>
      <c r="D380" s="105" t="s">
        <v>145</v>
      </c>
      <c r="E380" s="104"/>
      <c r="F380" s="104"/>
      <c r="G380" s="5">
        <f>SUM(G381)</f>
        <v>5714.2</v>
      </c>
      <c r="H380" s="269"/>
    </row>
    <row r="381" spans="1:8" s="22" customFormat="1" ht="47.25">
      <c r="A381" s="21" t="s">
        <v>353</v>
      </c>
      <c r="B381" s="6"/>
      <c r="C381" s="14" t="s">
        <v>141</v>
      </c>
      <c r="D381" s="14" t="s">
        <v>145</v>
      </c>
      <c r="E381" s="6" t="s">
        <v>352</v>
      </c>
      <c r="F381" s="6"/>
      <c r="G381" s="29">
        <f>SUM(G382)</f>
        <v>5714.2</v>
      </c>
      <c r="H381" s="269"/>
    </row>
    <row r="382" spans="1:8" s="22" customFormat="1" ht="47.25">
      <c r="A382" s="21" t="s">
        <v>115</v>
      </c>
      <c r="B382" s="6"/>
      <c r="C382" s="14" t="s">
        <v>141</v>
      </c>
      <c r="D382" s="14" t="s">
        <v>145</v>
      </c>
      <c r="E382" s="6" t="s">
        <v>354</v>
      </c>
      <c r="F382" s="6"/>
      <c r="G382" s="29">
        <f>SUM(G383,G386,G389,G392,G395)</f>
        <v>5714.2</v>
      </c>
      <c r="H382" s="269"/>
    </row>
    <row r="383" spans="1:8" s="22" customFormat="1" ht="31.5">
      <c r="A383" s="10" t="s">
        <v>672</v>
      </c>
      <c r="B383" s="7"/>
      <c r="C383" s="14" t="s">
        <v>141</v>
      </c>
      <c r="D383" s="14" t="s">
        <v>145</v>
      </c>
      <c r="E383" s="6" t="s">
        <v>366</v>
      </c>
      <c r="F383" s="7"/>
      <c r="G383" s="29">
        <f>SUM(G384)</f>
        <v>50</v>
      </c>
      <c r="H383" s="269"/>
    </row>
    <row r="384" spans="1:8" s="22" customFormat="1" ht="31.5">
      <c r="A384" s="21" t="s">
        <v>972</v>
      </c>
      <c r="B384" s="6"/>
      <c r="C384" s="14" t="s">
        <v>141</v>
      </c>
      <c r="D384" s="14" t="s">
        <v>145</v>
      </c>
      <c r="E384" s="6" t="s">
        <v>367</v>
      </c>
      <c r="F384" s="6"/>
      <c r="G384" s="29">
        <f>SUM(G385)</f>
        <v>50</v>
      </c>
      <c r="H384" s="269"/>
    </row>
    <row r="385" spans="1:8" s="22" customFormat="1" ht="31.5">
      <c r="A385" s="35" t="s">
        <v>198</v>
      </c>
      <c r="B385" s="6"/>
      <c r="C385" s="14" t="s">
        <v>141</v>
      </c>
      <c r="D385" s="14" t="s">
        <v>145</v>
      </c>
      <c r="E385" s="6" t="s">
        <v>367</v>
      </c>
      <c r="F385" s="6">
        <v>600</v>
      </c>
      <c r="G385" s="29">
        <v>50</v>
      </c>
      <c r="H385" s="269"/>
    </row>
    <row r="386" spans="1:8" s="22" customFormat="1" ht="31.5">
      <c r="A386" s="50" t="s">
        <v>371</v>
      </c>
      <c r="B386" s="7"/>
      <c r="C386" s="14" t="s">
        <v>141</v>
      </c>
      <c r="D386" s="14" t="s">
        <v>145</v>
      </c>
      <c r="E386" s="6" t="s">
        <v>368</v>
      </c>
      <c r="F386" s="7"/>
      <c r="G386" s="29">
        <f>SUM(G387)</f>
        <v>110</v>
      </c>
      <c r="H386" s="269"/>
    </row>
    <row r="387" spans="1:8" s="22" customFormat="1" ht="15.75">
      <c r="A387" s="21" t="s">
        <v>119</v>
      </c>
      <c r="B387" s="6"/>
      <c r="C387" s="14" t="s">
        <v>141</v>
      </c>
      <c r="D387" s="14" t="s">
        <v>145</v>
      </c>
      <c r="E387" s="6" t="s">
        <v>370</v>
      </c>
      <c r="F387" s="6"/>
      <c r="G387" s="29">
        <f>SUM(G388)</f>
        <v>110</v>
      </c>
      <c r="H387" s="269"/>
    </row>
    <row r="388" spans="1:8" s="22" customFormat="1" ht="31.5">
      <c r="A388" s="35" t="s">
        <v>198</v>
      </c>
      <c r="B388" s="6"/>
      <c r="C388" s="14" t="s">
        <v>141</v>
      </c>
      <c r="D388" s="14" t="s">
        <v>145</v>
      </c>
      <c r="E388" s="6" t="s">
        <v>370</v>
      </c>
      <c r="F388" s="6">
        <v>600</v>
      </c>
      <c r="G388" s="29">
        <v>110</v>
      </c>
      <c r="H388" s="269"/>
    </row>
    <row r="389" spans="1:8" s="22" customFormat="1" ht="31.5">
      <c r="A389" s="50" t="s">
        <v>713</v>
      </c>
      <c r="B389" s="7"/>
      <c r="C389" s="14" t="s">
        <v>141</v>
      </c>
      <c r="D389" s="14" t="s">
        <v>145</v>
      </c>
      <c r="E389" s="6" t="s">
        <v>372</v>
      </c>
      <c r="F389" s="7"/>
      <c r="G389" s="29">
        <f>SUM(G390)</f>
        <v>240</v>
      </c>
      <c r="H389" s="269"/>
    </row>
    <row r="390" spans="1:8" s="22" customFormat="1" ht="31.5">
      <c r="A390" s="21" t="s">
        <v>714</v>
      </c>
      <c r="B390" s="6"/>
      <c r="C390" s="14" t="s">
        <v>141</v>
      </c>
      <c r="D390" s="14" t="s">
        <v>145</v>
      </c>
      <c r="E390" s="6" t="s">
        <v>374</v>
      </c>
      <c r="F390" s="6"/>
      <c r="G390" s="29">
        <f>SUM(G391)</f>
        <v>240</v>
      </c>
      <c r="H390" s="269"/>
    </row>
    <row r="391" spans="1:8" s="22" customFormat="1" ht="31.5">
      <c r="A391" s="35" t="s">
        <v>198</v>
      </c>
      <c r="B391" s="6"/>
      <c r="C391" s="14" t="s">
        <v>141</v>
      </c>
      <c r="D391" s="14" t="s">
        <v>145</v>
      </c>
      <c r="E391" s="6" t="s">
        <v>374</v>
      </c>
      <c r="F391" s="6">
        <v>600</v>
      </c>
      <c r="G391" s="29">
        <v>240</v>
      </c>
      <c r="H391" s="269"/>
    </row>
    <row r="392" spans="1:8" s="22" customFormat="1" ht="78.75" customHeight="1">
      <c r="A392" s="21" t="s">
        <v>381</v>
      </c>
      <c r="B392" s="6"/>
      <c r="C392" s="14" t="s">
        <v>141</v>
      </c>
      <c r="D392" s="14" t="s">
        <v>145</v>
      </c>
      <c r="E392" s="6" t="s">
        <v>380</v>
      </c>
      <c r="F392" s="6"/>
      <c r="G392" s="29">
        <f>SUM(G393)</f>
        <v>5314.2</v>
      </c>
      <c r="H392" s="269"/>
    </row>
    <row r="393" spans="1:8" s="22" customFormat="1" ht="111" customHeight="1">
      <c r="A393" s="21" t="s">
        <v>643</v>
      </c>
      <c r="B393" s="6"/>
      <c r="C393" s="14" t="s">
        <v>141</v>
      </c>
      <c r="D393" s="14" t="s">
        <v>145</v>
      </c>
      <c r="E393" s="6" t="s">
        <v>382</v>
      </c>
      <c r="F393" s="6"/>
      <c r="G393" s="29">
        <f>SUM(G394)</f>
        <v>5314.2</v>
      </c>
      <c r="H393" s="269"/>
    </row>
    <row r="394" spans="1:8" s="22" customFormat="1" ht="31.5">
      <c r="A394" s="35" t="s">
        <v>198</v>
      </c>
      <c r="B394" s="6"/>
      <c r="C394" s="14" t="s">
        <v>141</v>
      </c>
      <c r="D394" s="14" t="s">
        <v>145</v>
      </c>
      <c r="E394" s="6" t="s">
        <v>382</v>
      </c>
      <c r="F394" s="6">
        <v>600</v>
      </c>
      <c r="G394" s="29">
        <v>5314.2</v>
      </c>
      <c r="H394" s="269"/>
    </row>
    <row r="395" spans="1:8" s="22" customFormat="1" ht="47.25" customHeight="1">
      <c r="A395" s="92" t="s">
        <v>701</v>
      </c>
      <c r="B395" s="6"/>
      <c r="C395" s="14" t="s">
        <v>141</v>
      </c>
      <c r="D395" s="14" t="s">
        <v>145</v>
      </c>
      <c r="E395" s="6" t="s">
        <v>702</v>
      </c>
      <c r="F395" s="6"/>
      <c r="G395" s="29">
        <f>SUM(G396,G398)</f>
        <v>0</v>
      </c>
      <c r="H395" s="269"/>
    </row>
    <row r="396" spans="1:8" s="22" customFormat="1" ht="47.25">
      <c r="A396" s="92" t="s">
        <v>748</v>
      </c>
      <c r="B396" s="6"/>
      <c r="C396" s="14" t="s">
        <v>141</v>
      </c>
      <c r="D396" s="14" t="s">
        <v>145</v>
      </c>
      <c r="E396" s="6" t="s">
        <v>703</v>
      </c>
      <c r="F396" s="6"/>
      <c r="G396" s="29">
        <f>SUM(G397:G397)</f>
        <v>0</v>
      </c>
      <c r="H396" s="269"/>
    </row>
    <row r="397" spans="1:8" s="22" customFormat="1" ht="31.5">
      <c r="A397" s="35" t="s">
        <v>198</v>
      </c>
      <c r="B397" s="6"/>
      <c r="C397" s="14" t="s">
        <v>141</v>
      </c>
      <c r="D397" s="14" t="s">
        <v>145</v>
      </c>
      <c r="E397" s="6" t="s">
        <v>703</v>
      </c>
      <c r="F397" s="6">
        <v>600</v>
      </c>
      <c r="G397" s="29">
        <v>0</v>
      </c>
      <c r="H397" s="269"/>
    </row>
    <row r="398" spans="1:8" s="22" customFormat="1" ht="50.25" customHeight="1">
      <c r="A398" s="92" t="s">
        <v>749</v>
      </c>
      <c r="B398" s="6"/>
      <c r="C398" s="14" t="s">
        <v>141</v>
      </c>
      <c r="D398" s="14" t="s">
        <v>145</v>
      </c>
      <c r="E398" s="6" t="s">
        <v>704</v>
      </c>
      <c r="F398" s="6"/>
      <c r="G398" s="29">
        <f>SUM(G399:G399)</f>
        <v>0</v>
      </c>
      <c r="H398" s="269"/>
    </row>
    <row r="399" spans="1:8" s="56" customFormat="1" ht="31.5">
      <c r="A399" s="35" t="s">
        <v>198</v>
      </c>
      <c r="B399" s="6"/>
      <c r="C399" s="14" t="s">
        <v>141</v>
      </c>
      <c r="D399" s="14" t="s">
        <v>145</v>
      </c>
      <c r="E399" s="6" t="s">
        <v>704</v>
      </c>
      <c r="F399" s="6">
        <v>600</v>
      </c>
      <c r="G399" s="29">
        <v>0</v>
      </c>
      <c r="H399" s="270"/>
    </row>
    <row r="400" spans="1:8" s="22" customFormat="1" ht="15.75">
      <c r="A400" s="24" t="s">
        <v>542</v>
      </c>
      <c r="B400" s="104"/>
      <c r="C400" s="105" t="s">
        <v>142</v>
      </c>
      <c r="D400" s="105" t="s">
        <v>143</v>
      </c>
      <c r="E400" s="104"/>
      <c r="F400" s="104"/>
      <c r="G400" s="5">
        <f>SUM(G401)</f>
        <v>107700.4</v>
      </c>
      <c r="H400" s="269"/>
    </row>
    <row r="401" spans="1:14" s="22" customFormat="1" ht="15.75">
      <c r="A401" s="24" t="s">
        <v>120</v>
      </c>
      <c r="B401" s="104"/>
      <c r="C401" s="105" t="s">
        <v>142</v>
      </c>
      <c r="D401" s="105" t="s">
        <v>136</v>
      </c>
      <c r="E401" s="104"/>
      <c r="F401" s="104"/>
      <c r="G401" s="5">
        <f>SUM(G402,G430)</f>
        <v>107700.4</v>
      </c>
      <c r="H401" s="269"/>
    </row>
    <row r="402" spans="1:14" s="22" customFormat="1" ht="47.25">
      <c r="A402" s="21" t="s">
        <v>353</v>
      </c>
      <c r="B402" s="6"/>
      <c r="C402" s="14" t="s">
        <v>142</v>
      </c>
      <c r="D402" s="14" t="s">
        <v>136</v>
      </c>
      <c r="E402" s="6" t="s">
        <v>352</v>
      </c>
      <c r="F402" s="6"/>
      <c r="G402" s="29">
        <f>SUM(G403,G423)</f>
        <v>107609.9</v>
      </c>
      <c r="H402" s="269"/>
    </row>
    <row r="403" spans="1:14" s="22" customFormat="1" ht="47.25">
      <c r="A403" s="21" t="s">
        <v>115</v>
      </c>
      <c r="B403" s="6"/>
      <c r="C403" s="14" t="s">
        <v>142</v>
      </c>
      <c r="D403" s="14" t="s">
        <v>136</v>
      </c>
      <c r="E403" s="6" t="s">
        <v>354</v>
      </c>
      <c r="F403" s="6"/>
      <c r="G403" s="29">
        <f>SUM(G404,G407,G410,G413,G418)</f>
        <v>4582.5</v>
      </c>
      <c r="H403" s="271"/>
      <c r="I403" s="58"/>
      <c r="J403" s="279"/>
      <c r="K403" s="280"/>
      <c r="L403" s="281"/>
      <c r="M403" s="281"/>
      <c r="N403" s="282"/>
    </row>
    <row r="404" spans="1:14" s="22" customFormat="1" ht="31.5">
      <c r="A404" s="50" t="s">
        <v>369</v>
      </c>
      <c r="B404" s="7"/>
      <c r="C404" s="14" t="s">
        <v>142</v>
      </c>
      <c r="D404" s="14" t="s">
        <v>136</v>
      </c>
      <c r="E404" s="6" t="s">
        <v>375</v>
      </c>
      <c r="F404" s="7"/>
      <c r="G404" s="29">
        <f>SUM(G405)</f>
        <v>857.5</v>
      </c>
      <c r="H404" s="272"/>
      <c r="I404" s="59"/>
      <c r="J404" s="59"/>
      <c r="K404" s="59"/>
      <c r="L404" s="59"/>
      <c r="M404" s="59"/>
      <c r="N404" s="59"/>
    </row>
    <row r="405" spans="1:14" s="22" customFormat="1" ht="15.75">
      <c r="A405" s="21" t="s">
        <v>121</v>
      </c>
      <c r="B405" s="6"/>
      <c r="C405" s="14" t="s">
        <v>142</v>
      </c>
      <c r="D405" s="14" t="s">
        <v>136</v>
      </c>
      <c r="E405" s="6" t="s">
        <v>376</v>
      </c>
      <c r="F405" s="6"/>
      <c r="G405" s="29">
        <f>SUM(G406:G406)</f>
        <v>857.5</v>
      </c>
      <c r="H405" s="272"/>
      <c r="I405" s="59"/>
      <c r="J405" s="59"/>
      <c r="K405" s="59"/>
      <c r="L405" s="59"/>
      <c r="M405" s="59"/>
      <c r="N405" s="59"/>
    </row>
    <row r="406" spans="1:14" s="22" customFormat="1" ht="31.5">
      <c r="A406" s="35" t="s">
        <v>198</v>
      </c>
      <c r="B406" s="6"/>
      <c r="C406" s="14" t="s">
        <v>142</v>
      </c>
      <c r="D406" s="14" t="s">
        <v>136</v>
      </c>
      <c r="E406" s="6" t="s">
        <v>376</v>
      </c>
      <c r="F406" s="6">
        <v>600</v>
      </c>
      <c r="G406" s="29">
        <v>857.5</v>
      </c>
      <c r="H406" s="269"/>
    </row>
    <row r="407" spans="1:14" s="22" customFormat="1" ht="31.5">
      <c r="A407" s="50" t="s">
        <v>378</v>
      </c>
      <c r="B407" s="7"/>
      <c r="C407" s="14" t="s">
        <v>142</v>
      </c>
      <c r="D407" s="14" t="s">
        <v>136</v>
      </c>
      <c r="E407" s="6" t="s">
        <v>377</v>
      </c>
      <c r="F407" s="7"/>
      <c r="G407" s="29">
        <f>SUM(G408)</f>
        <v>98.2</v>
      </c>
      <c r="H407" s="269"/>
    </row>
    <row r="408" spans="1:14" s="22" customFormat="1" ht="15.75">
      <c r="A408" s="21" t="s">
        <v>122</v>
      </c>
      <c r="B408" s="6"/>
      <c r="C408" s="14" t="s">
        <v>142</v>
      </c>
      <c r="D408" s="14" t="s">
        <v>136</v>
      </c>
      <c r="E408" s="6" t="s">
        <v>379</v>
      </c>
      <c r="F408" s="6"/>
      <c r="G408" s="29">
        <f>SUM(G409)</f>
        <v>98.2</v>
      </c>
      <c r="H408" s="269"/>
    </row>
    <row r="409" spans="1:14" s="79" customFormat="1" ht="31.5">
      <c r="A409" s="35" t="s">
        <v>198</v>
      </c>
      <c r="B409" s="6"/>
      <c r="C409" s="14" t="s">
        <v>142</v>
      </c>
      <c r="D409" s="14" t="s">
        <v>136</v>
      </c>
      <c r="E409" s="6" t="s">
        <v>379</v>
      </c>
      <c r="F409" s="6">
        <v>600</v>
      </c>
      <c r="G409" s="29">
        <v>98.2</v>
      </c>
      <c r="H409" s="273"/>
    </row>
    <row r="410" spans="1:14" s="79" customFormat="1" ht="78.75" customHeight="1">
      <c r="A410" s="35" t="s">
        <v>381</v>
      </c>
      <c r="B410" s="6"/>
      <c r="C410" s="14" t="s">
        <v>142</v>
      </c>
      <c r="D410" s="14" t="s">
        <v>136</v>
      </c>
      <c r="E410" s="6" t="s">
        <v>380</v>
      </c>
      <c r="F410" s="6"/>
      <c r="G410" s="29">
        <f>SUM(G411)</f>
        <v>1294.3</v>
      </c>
      <c r="H410" s="273"/>
    </row>
    <row r="411" spans="1:14" s="79" customFormat="1" ht="111" customHeight="1">
      <c r="A411" s="21" t="s">
        <v>643</v>
      </c>
      <c r="B411" s="6"/>
      <c r="C411" s="14" t="s">
        <v>142</v>
      </c>
      <c r="D411" s="14" t="s">
        <v>136</v>
      </c>
      <c r="E411" s="6" t="s">
        <v>382</v>
      </c>
      <c r="F411" s="6"/>
      <c r="G411" s="29">
        <f>SUM(G412)</f>
        <v>1294.3</v>
      </c>
      <c r="H411" s="273"/>
    </row>
    <row r="412" spans="1:14" s="79" customFormat="1" ht="31.5">
      <c r="A412" s="35" t="s">
        <v>198</v>
      </c>
      <c r="B412" s="6"/>
      <c r="C412" s="14" t="s">
        <v>142</v>
      </c>
      <c r="D412" s="14" t="s">
        <v>136</v>
      </c>
      <c r="E412" s="6" t="s">
        <v>382</v>
      </c>
      <c r="F412" s="6">
        <v>600</v>
      </c>
      <c r="G412" s="29">
        <v>1294.3</v>
      </c>
      <c r="H412" s="273"/>
    </row>
    <row r="413" spans="1:14" s="79" customFormat="1" ht="47.25">
      <c r="A413" s="50" t="s">
        <v>413</v>
      </c>
      <c r="B413" s="7"/>
      <c r="C413" s="14" t="s">
        <v>142</v>
      </c>
      <c r="D413" s="14" t="s">
        <v>136</v>
      </c>
      <c r="E413" s="6" t="s">
        <v>358</v>
      </c>
      <c r="F413" s="7"/>
      <c r="G413" s="29">
        <f>SUM(G414,G416)</f>
        <v>2332.5</v>
      </c>
      <c r="H413" s="273"/>
    </row>
    <row r="414" spans="1:14" s="22" customFormat="1" ht="18.75">
      <c r="A414" s="21" t="s">
        <v>621</v>
      </c>
      <c r="B414" s="6"/>
      <c r="C414" s="14" t="s">
        <v>142</v>
      </c>
      <c r="D414" s="14" t="s">
        <v>136</v>
      </c>
      <c r="E414" s="6" t="s">
        <v>357</v>
      </c>
      <c r="F414" s="46"/>
      <c r="G414" s="29">
        <f>SUM(G415)</f>
        <v>2075</v>
      </c>
      <c r="H414" s="269"/>
    </row>
    <row r="415" spans="1:14" s="22" customFormat="1" ht="31.5">
      <c r="A415" s="35" t="s">
        <v>198</v>
      </c>
      <c r="B415" s="6"/>
      <c r="C415" s="14" t="s">
        <v>142</v>
      </c>
      <c r="D415" s="14" t="s">
        <v>136</v>
      </c>
      <c r="E415" s="6" t="s">
        <v>357</v>
      </c>
      <c r="F415" s="6">
        <v>600</v>
      </c>
      <c r="G415" s="29">
        <v>2075</v>
      </c>
      <c r="H415" s="269"/>
    </row>
    <row r="416" spans="1:14" s="22" customFormat="1" ht="18.75">
      <c r="A416" s="35" t="s">
        <v>623</v>
      </c>
      <c r="B416" s="6"/>
      <c r="C416" s="14" t="s">
        <v>142</v>
      </c>
      <c r="D416" s="14" t="s">
        <v>136</v>
      </c>
      <c r="E416" s="6" t="s">
        <v>553</v>
      </c>
      <c r="F416" s="30"/>
      <c r="G416" s="29">
        <f>SUM(G417)</f>
        <v>257.5</v>
      </c>
      <c r="H416" s="269"/>
    </row>
    <row r="417" spans="1:8" s="22" customFormat="1" ht="31.5">
      <c r="A417" s="35" t="s">
        <v>198</v>
      </c>
      <c r="B417" s="6"/>
      <c r="C417" s="14" t="s">
        <v>142</v>
      </c>
      <c r="D417" s="14" t="s">
        <v>136</v>
      </c>
      <c r="E417" s="6" t="s">
        <v>553</v>
      </c>
      <c r="F417" s="6">
        <v>600</v>
      </c>
      <c r="G417" s="29">
        <v>257.5</v>
      </c>
      <c r="H417" s="269"/>
    </row>
    <row r="418" spans="1:8" s="22" customFormat="1" ht="47.25">
      <c r="A418" s="92" t="s">
        <v>701</v>
      </c>
      <c r="B418" s="6"/>
      <c r="C418" s="14" t="s">
        <v>142</v>
      </c>
      <c r="D418" s="14" t="s">
        <v>136</v>
      </c>
      <c r="E418" s="6" t="s">
        <v>702</v>
      </c>
      <c r="F418" s="6"/>
      <c r="G418" s="29">
        <f>SUM(G419,G421)</f>
        <v>0</v>
      </c>
      <c r="H418" s="269"/>
    </row>
    <row r="419" spans="1:8" s="22" customFormat="1" ht="47.25">
      <c r="A419" s="92" t="s">
        <v>748</v>
      </c>
      <c r="B419" s="6"/>
      <c r="C419" s="14" t="s">
        <v>142</v>
      </c>
      <c r="D419" s="14" t="s">
        <v>136</v>
      </c>
      <c r="E419" s="6" t="s">
        <v>703</v>
      </c>
      <c r="F419" s="6"/>
      <c r="G419" s="29">
        <f>SUM(G420:G420)</f>
        <v>0</v>
      </c>
      <c r="H419" s="269"/>
    </row>
    <row r="420" spans="1:8" s="22" customFormat="1" ht="31.5">
      <c r="A420" s="35" t="s">
        <v>198</v>
      </c>
      <c r="B420" s="6"/>
      <c r="C420" s="14" t="s">
        <v>142</v>
      </c>
      <c r="D420" s="14" t="s">
        <v>136</v>
      </c>
      <c r="E420" s="6" t="s">
        <v>703</v>
      </c>
      <c r="F420" s="6">
        <v>600</v>
      </c>
      <c r="G420" s="29">
        <v>0</v>
      </c>
      <c r="H420" s="269"/>
    </row>
    <row r="421" spans="1:8" s="22" customFormat="1" ht="50.25" customHeight="1">
      <c r="A421" s="92" t="s">
        <v>750</v>
      </c>
      <c r="B421" s="6"/>
      <c r="C421" s="14" t="s">
        <v>142</v>
      </c>
      <c r="D421" s="14" t="s">
        <v>136</v>
      </c>
      <c r="E421" s="6" t="s">
        <v>704</v>
      </c>
      <c r="F421" s="6"/>
      <c r="G421" s="29">
        <f>SUM(G422:G422)</f>
        <v>0</v>
      </c>
      <c r="H421" s="269"/>
    </row>
    <row r="422" spans="1:8" s="22" customFormat="1" ht="31.5">
      <c r="A422" s="35" t="s">
        <v>198</v>
      </c>
      <c r="B422" s="6"/>
      <c r="C422" s="14" t="s">
        <v>142</v>
      </c>
      <c r="D422" s="14" t="s">
        <v>136</v>
      </c>
      <c r="E422" s="6" t="s">
        <v>704</v>
      </c>
      <c r="F422" s="6">
        <v>600</v>
      </c>
      <c r="G422" s="29">
        <v>0</v>
      </c>
      <c r="H422" s="269"/>
    </row>
    <row r="423" spans="1:8" s="22" customFormat="1" ht="33" customHeight="1">
      <c r="A423" s="21" t="s">
        <v>116</v>
      </c>
      <c r="B423" s="6"/>
      <c r="C423" s="14" t="s">
        <v>142</v>
      </c>
      <c r="D423" s="14" t="s">
        <v>136</v>
      </c>
      <c r="E423" s="6" t="s">
        <v>359</v>
      </c>
      <c r="F423" s="6"/>
      <c r="G423" s="29">
        <f>SUM(G424,G426,G428)</f>
        <v>103027.4</v>
      </c>
      <c r="H423" s="269"/>
    </row>
    <row r="424" spans="1:8" s="22" customFormat="1" ht="31.5">
      <c r="A424" s="35" t="s">
        <v>204</v>
      </c>
      <c r="B424" s="6"/>
      <c r="C424" s="14" t="s">
        <v>142</v>
      </c>
      <c r="D424" s="14" t="s">
        <v>136</v>
      </c>
      <c r="E424" s="6" t="s">
        <v>644</v>
      </c>
      <c r="F424" s="6"/>
      <c r="G424" s="29">
        <f>SUM(G425:G425)</f>
        <v>60058.6</v>
      </c>
      <c r="H424" s="269"/>
    </row>
    <row r="425" spans="1:8" s="22" customFormat="1" ht="31.5">
      <c r="A425" s="35" t="s">
        <v>198</v>
      </c>
      <c r="B425" s="6"/>
      <c r="C425" s="14" t="s">
        <v>142</v>
      </c>
      <c r="D425" s="14" t="s">
        <v>136</v>
      </c>
      <c r="E425" s="6" t="s">
        <v>644</v>
      </c>
      <c r="F425" s="6">
        <v>600</v>
      </c>
      <c r="G425" s="29">
        <v>60058.6</v>
      </c>
      <c r="H425" s="269"/>
    </row>
    <row r="426" spans="1:8" s="22" customFormat="1" ht="31.5">
      <c r="A426" s="35" t="s">
        <v>205</v>
      </c>
      <c r="B426" s="6"/>
      <c r="C426" s="14" t="s">
        <v>142</v>
      </c>
      <c r="D426" s="14" t="s">
        <v>136</v>
      </c>
      <c r="E426" s="6" t="s">
        <v>645</v>
      </c>
      <c r="F426" s="6"/>
      <c r="G426" s="29">
        <f>SUM(G427)</f>
        <v>14357.4</v>
      </c>
      <c r="H426" s="269"/>
    </row>
    <row r="427" spans="1:8" s="22" customFormat="1" ht="31.5">
      <c r="A427" s="35" t="s">
        <v>198</v>
      </c>
      <c r="B427" s="6"/>
      <c r="C427" s="14" t="s">
        <v>142</v>
      </c>
      <c r="D427" s="14" t="s">
        <v>136</v>
      </c>
      <c r="E427" s="6" t="s">
        <v>645</v>
      </c>
      <c r="F427" s="6">
        <v>600</v>
      </c>
      <c r="G427" s="29">
        <v>14357.4</v>
      </c>
      <c r="H427" s="269"/>
    </row>
    <row r="428" spans="1:8" s="22" customFormat="1" ht="17.25" customHeight="1">
      <c r="A428" s="35" t="s">
        <v>206</v>
      </c>
      <c r="B428" s="6"/>
      <c r="C428" s="14" t="s">
        <v>142</v>
      </c>
      <c r="D428" s="14" t="s">
        <v>136</v>
      </c>
      <c r="E428" s="6" t="s">
        <v>646</v>
      </c>
      <c r="F428" s="6"/>
      <c r="G428" s="29">
        <f>SUM(G429)</f>
        <v>28611.4</v>
      </c>
      <c r="H428" s="269"/>
    </row>
    <row r="429" spans="1:8" s="22" customFormat="1" ht="31.5">
      <c r="A429" s="35" t="s">
        <v>198</v>
      </c>
      <c r="B429" s="6"/>
      <c r="C429" s="14" t="s">
        <v>142</v>
      </c>
      <c r="D429" s="14" t="s">
        <v>136</v>
      </c>
      <c r="E429" s="6" t="s">
        <v>646</v>
      </c>
      <c r="F429" s="6">
        <v>600</v>
      </c>
      <c r="G429" s="29">
        <v>28611.4</v>
      </c>
      <c r="H429" s="269"/>
    </row>
    <row r="430" spans="1:8" s="22" customFormat="1" ht="15.75">
      <c r="A430" s="35" t="s">
        <v>263</v>
      </c>
      <c r="B430" s="6"/>
      <c r="C430" s="14" t="s">
        <v>142</v>
      </c>
      <c r="D430" s="14" t="s">
        <v>136</v>
      </c>
      <c r="E430" s="6" t="s">
        <v>262</v>
      </c>
      <c r="F430" s="6"/>
      <c r="G430" s="3">
        <f>SUM(G431)</f>
        <v>90.5</v>
      </c>
      <c r="H430" s="269"/>
    </row>
    <row r="431" spans="1:8" s="22" customFormat="1" ht="15.75">
      <c r="A431" s="35" t="s">
        <v>265</v>
      </c>
      <c r="B431" s="6"/>
      <c r="C431" s="14" t="s">
        <v>142</v>
      </c>
      <c r="D431" s="14" t="s">
        <v>136</v>
      </c>
      <c r="E431" s="6" t="s">
        <v>264</v>
      </c>
      <c r="F431" s="6"/>
      <c r="G431" s="3">
        <f>SUM(G432)</f>
        <v>90.5</v>
      </c>
      <c r="H431" s="269"/>
    </row>
    <row r="432" spans="1:8" s="22" customFormat="1" ht="15.75">
      <c r="A432" s="35" t="s">
        <v>331</v>
      </c>
      <c r="B432" s="6"/>
      <c r="C432" s="14" t="s">
        <v>142</v>
      </c>
      <c r="D432" s="14" t="s">
        <v>136</v>
      </c>
      <c r="E432" s="6" t="s">
        <v>332</v>
      </c>
      <c r="F432" s="6"/>
      <c r="G432" s="3">
        <f>SUM(G433)</f>
        <v>90.5</v>
      </c>
      <c r="H432" s="269"/>
    </row>
    <row r="433" spans="1:8" s="22" customFormat="1" ht="31.5">
      <c r="A433" s="35" t="s">
        <v>198</v>
      </c>
      <c r="B433" s="6"/>
      <c r="C433" s="14" t="s">
        <v>142</v>
      </c>
      <c r="D433" s="14" t="s">
        <v>136</v>
      </c>
      <c r="E433" s="6" t="s">
        <v>332</v>
      </c>
      <c r="F433" s="6">
        <v>600</v>
      </c>
      <c r="G433" s="3">
        <v>90.5</v>
      </c>
      <c r="H433" s="269"/>
    </row>
    <row r="434" spans="1:8" s="22" customFormat="1" ht="15.75">
      <c r="A434" s="24" t="s">
        <v>123</v>
      </c>
      <c r="B434" s="104"/>
      <c r="C434" s="105">
        <v>10</v>
      </c>
      <c r="D434" s="105" t="s">
        <v>143</v>
      </c>
      <c r="E434" s="104"/>
      <c r="F434" s="104"/>
      <c r="G434" s="5">
        <f>SUM(G435,G441)</f>
        <v>44519.299999999996</v>
      </c>
      <c r="H434" s="269"/>
    </row>
    <row r="435" spans="1:8" s="22" customFormat="1" ht="15.75">
      <c r="A435" s="49" t="s">
        <v>126</v>
      </c>
      <c r="B435" s="36"/>
      <c r="C435" s="45">
        <v>10</v>
      </c>
      <c r="D435" s="45" t="s">
        <v>139</v>
      </c>
      <c r="E435" s="36"/>
      <c r="F435" s="36"/>
      <c r="G435" s="5">
        <f>SUM(G436)</f>
        <v>1414.6</v>
      </c>
      <c r="H435" s="269"/>
    </row>
    <row r="436" spans="1:8" s="22" customFormat="1" ht="47.25">
      <c r="A436" s="21" t="s">
        <v>353</v>
      </c>
      <c r="B436" s="6"/>
      <c r="C436" s="8">
        <v>10</v>
      </c>
      <c r="D436" s="8" t="s">
        <v>139</v>
      </c>
      <c r="E436" s="6" t="s">
        <v>352</v>
      </c>
      <c r="F436" s="6"/>
      <c r="G436" s="29">
        <f>SUM(G437)</f>
        <v>1414.6</v>
      </c>
      <c r="H436" s="269"/>
    </row>
    <row r="437" spans="1:8" s="22" customFormat="1" ht="47.25">
      <c r="A437" s="21" t="s">
        <v>115</v>
      </c>
      <c r="B437" s="6"/>
      <c r="C437" s="8">
        <v>10</v>
      </c>
      <c r="D437" s="8" t="s">
        <v>139</v>
      </c>
      <c r="E437" s="6" t="s">
        <v>354</v>
      </c>
      <c r="F437" s="6"/>
      <c r="G437" s="29">
        <f>SUM(G438)</f>
        <v>1414.6</v>
      </c>
      <c r="H437" s="269"/>
    </row>
    <row r="438" spans="1:8" s="22" customFormat="1" ht="80.25" customHeight="1">
      <c r="A438" s="50" t="s">
        <v>664</v>
      </c>
      <c r="B438" s="7"/>
      <c r="C438" s="8">
        <v>10</v>
      </c>
      <c r="D438" s="8" t="s">
        <v>139</v>
      </c>
      <c r="E438" s="6" t="s">
        <v>383</v>
      </c>
      <c r="F438" s="7"/>
      <c r="G438" s="29">
        <f>SUM(G439)</f>
        <v>1414.6</v>
      </c>
      <c r="H438" s="269"/>
    </row>
    <row r="439" spans="1:8" s="22" customFormat="1" ht="78.75">
      <c r="A439" s="50" t="s">
        <v>665</v>
      </c>
      <c r="B439" s="7"/>
      <c r="C439" s="8">
        <v>10</v>
      </c>
      <c r="D439" s="8" t="s">
        <v>139</v>
      </c>
      <c r="E439" s="6" t="s">
        <v>647</v>
      </c>
      <c r="F439" s="7"/>
      <c r="G439" s="29">
        <f>SUM(G440)</f>
        <v>1414.6</v>
      </c>
      <c r="H439" s="269"/>
    </row>
    <row r="440" spans="1:8" s="22" customFormat="1" ht="31.5">
      <c r="A440" s="35" t="s">
        <v>198</v>
      </c>
      <c r="B440" s="7"/>
      <c r="C440" s="8">
        <v>10</v>
      </c>
      <c r="D440" s="8" t="s">
        <v>139</v>
      </c>
      <c r="E440" s="6" t="s">
        <v>647</v>
      </c>
      <c r="F440" s="7">
        <v>600</v>
      </c>
      <c r="G440" s="3">
        <v>1414.6</v>
      </c>
      <c r="H440" s="269"/>
    </row>
    <row r="441" spans="1:8" s="22" customFormat="1" ht="15.75">
      <c r="A441" s="24" t="s">
        <v>127</v>
      </c>
      <c r="B441" s="104"/>
      <c r="C441" s="105">
        <v>10</v>
      </c>
      <c r="D441" s="105" t="s">
        <v>144</v>
      </c>
      <c r="E441" s="104"/>
      <c r="F441" s="104"/>
      <c r="G441" s="5">
        <f>SUM(G442)</f>
        <v>43104.7</v>
      </c>
      <c r="H441" s="269"/>
    </row>
    <row r="442" spans="1:8" s="22" customFormat="1" ht="31.5">
      <c r="A442" s="21" t="s">
        <v>258</v>
      </c>
      <c r="B442" s="6"/>
      <c r="C442" s="14">
        <v>10</v>
      </c>
      <c r="D442" s="14" t="s">
        <v>144</v>
      </c>
      <c r="E442" s="6" t="s">
        <v>256</v>
      </c>
      <c r="F442" s="30"/>
      <c r="G442" s="29">
        <f>SUM(G443,G452)</f>
        <v>43104.7</v>
      </c>
      <c r="H442" s="269"/>
    </row>
    <row r="443" spans="1:8" s="22" customFormat="1" ht="31.5">
      <c r="A443" s="21" t="s">
        <v>259</v>
      </c>
      <c r="B443" s="6"/>
      <c r="C443" s="14">
        <v>10</v>
      </c>
      <c r="D443" s="14" t="s">
        <v>144</v>
      </c>
      <c r="E443" s="6" t="s">
        <v>257</v>
      </c>
      <c r="F443" s="30"/>
      <c r="G443" s="29">
        <f>SUM(G444,G447,G450)</f>
        <v>15319.100000000002</v>
      </c>
      <c r="H443" s="269"/>
    </row>
    <row r="444" spans="1:8" s="22" customFormat="1" ht="31.5">
      <c r="A444" s="35" t="s">
        <v>327</v>
      </c>
      <c r="B444" s="6"/>
      <c r="C444" s="14">
        <v>10</v>
      </c>
      <c r="D444" s="14" t="s">
        <v>144</v>
      </c>
      <c r="E444" s="6" t="s">
        <v>326</v>
      </c>
      <c r="F444" s="30"/>
      <c r="G444" s="29">
        <f>SUM(G445:G446)</f>
        <v>12019.300000000001</v>
      </c>
      <c r="H444" s="269"/>
    </row>
    <row r="445" spans="1:8" s="22" customFormat="1" ht="63">
      <c r="A445" s="35" t="s">
        <v>200</v>
      </c>
      <c r="B445" s="6"/>
      <c r="C445" s="14">
        <v>10</v>
      </c>
      <c r="D445" s="14" t="s">
        <v>144</v>
      </c>
      <c r="E445" s="6" t="s">
        <v>326</v>
      </c>
      <c r="F445" s="6">
        <v>100</v>
      </c>
      <c r="G445" s="29">
        <v>11515.1</v>
      </c>
      <c r="H445" s="269"/>
    </row>
    <row r="446" spans="1:8" s="22" customFormat="1" ht="31.5">
      <c r="A446" s="48" t="s">
        <v>519</v>
      </c>
      <c r="B446" s="107"/>
      <c r="C446" s="14">
        <v>10</v>
      </c>
      <c r="D446" s="14" t="s">
        <v>144</v>
      </c>
      <c r="E446" s="6" t="s">
        <v>326</v>
      </c>
      <c r="F446" s="107">
        <v>200</v>
      </c>
      <c r="G446" s="29">
        <v>504.2</v>
      </c>
      <c r="H446" s="269"/>
    </row>
    <row r="447" spans="1:8" s="22" customFormat="1" ht="63">
      <c r="A447" s="48" t="s">
        <v>710</v>
      </c>
      <c r="B447" s="7"/>
      <c r="C447" s="14" t="s">
        <v>4</v>
      </c>
      <c r="D447" s="14" t="s">
        <v>144</v>
      </c>
      <c r="E447" s="6" t="s">
        <v>328</v>
      </c>
      <c r="F447" s="7"/>
      <c r="G447" s="29">
        <f>SUM(G448:G449)</f>
        <v>2699.8</v>
      </c>
      <c r="H447" s="269"/>
    </row>
    <row r="448" spans="1:8" s="22" customFormat="1" ht="63">
      <c r="A448" s="35" t="s">
        <v>200</v>
      </c>
      <c r="B448" s="7"/>
      <c r="C448" s="14" t="s">
        <v>4</v>
      </c>
      <c r="D448" s="14" t="s">
        <v>144</v>
      </c>
      <c r="E448" s="6" t="s">
        <v>328</v>
      </c>
      <c r="F448" s="7">
        <v>100</v>
      </c>
      <c r="G448" s="29">
        <v>2339.8000000000002</v>
      </c>
      <c r="H448" s="269"/>
    </row>
    <row r="449" spans="1:8" s="22" customFormat="1" ht="31.5">
      <c r="A449" s="48" t="s">
        <v>519</v>
      </c>
      <c r="B449" s="107"/>
      <c r="C449" s="14" t="s">
        <v>4</v>
      </c>
      <c r="D449" s="14" t="s">
        <v>144</v>
      </c>
      <c r="E449" s="6" t="s">
        <v>328</v>
      </c>
      <c r="F449" s="107">
        <v>200</v>
      </c>
      <c r="G449" s="29">
        <v>360</v>
      </c>
      <c r="H449" s="269"/>
    </row>
    <row r="450" spans="1:8" s="22" customFormat="1" ht="18.75">
      <c r="A450" s="21" t="s">
        <v>621</v>
      </c>
      <c r="B450" s="6"/>
      <c r="C450" s="14">
        <v>10</v>
      </c>
      <c r="D450" s="14" t="s">
        <v>144</v>
      </c>
      <c r="E450" s="6" t="s">
        <v>329</v>
      </c>
      <c r="F450" s="46"/>
      <c r="G450" s="29">
        <f>SUM(G451)</f>
        <v>600</v>
      </c>
      <c r="H450" s="269"/>
    </row>
    <row r="451" spans="1:8" s="22" customFormat="1" ht="63">
      <c r="A451" s="35" t="s">
        <v>200</v>
      </c>
      <c r="B451" s="6"/>
      <c r="C451" s="14">
        <v>10</v>
      </c>
      <c r="D451" s="14" t="s">
        <v>144</v>
      </c>
      <c r="E451" s="6" t="s">
        <v>329</v>
      </c>
      <c r="F451" s="6">
        <v>100</v>
      </c>
      <c r="G451" s="29">
        <v>600</v>
      </c>
      <c r="H451" s="269"/>
    </row>
    <row r="452" spans="1:8" s="22" customFormat="1" ht="31.5">
      <c r="A452" s="21" t="s">
        <v>385</v>
      </c>
      <c r="B452" s="6"/>
      <c r="C452" s="14">
        <v>10</v>
      </c>
      <c r="D452" s="14" t="s">
        <v>144</v>
      </c>
      <c r="E452" s="6" t="s">
        <v>384</v>
      </c>
      <c r="F452" s="30"/>
      <c r="G452" s="29">
        <f>SUM(G453,G455,G457)</f>
        <v>27785.599999999999</v>
      </c>
      <c r="H452" s="269"/>
    </row>
    <row r="453" spans="1:8" s="22" customFormat="1" ht="18.75">
      <c r="A453" s="35" t="s">
        <v>621</v>
      </c>
      <c r="B453" s="6"/>
      <c r="C453" s="14" t="s">
        <v>4</v>
      </c>
      <c r="D453" s="14" t="s">
        <v>144</v>
      </c>
      <c r="E453" s="6" t="s">
        <v>551</v>
      </c>
      <c r="F453" s="30"/>
      <c r="G453" s="29">
        <f>SUM(G454)</f>
        <v>1630.5</v>
      </c>
      <c r="H453" s="269"/>
    </row>
    <row r="454" spans="1:8" s="22" customFormat="1" ht="63">
      <c r="A454" s="35" t="s">
        <v>200</v>
      </c>
      <c r="B454" s="6"/>
      <c r="C454" s="14" t="s">
        <v>4</v>
      </c>
      <c r="D454" s="14" t="s">
        <v>144</v>
      </c>
      <c r="E454" s="6" t="s">
        <v>551</v>
      </c>
      <c r="F454" s="6">
        <v>100</v>
      </c>
      <c r="G454" s="29">
        <v>1630.5</v>
      </c>
      <c r="H454" s="269"/>
    </row>
    <row r="455" spans="1:8" s="22" customFormat="1" ht="18.75">
      <c r="A455" s="35" t="s">
        <v>623</v>
      </c>
      <c r="B455" s="6"/>
      <c r="C455" s="14" t="s">
        <v>4</v>
      </c>
      <c r="D455" s="14" t="s">
        <v>144</v>
      </c>
      <c r="E455" s="6" t="s">
        <v>722</v>
      </c>
      <c r="F455" s="30"/>
      <c r="G455" s="29">
        <f>SUM(G456)</f>
        <v>69.5</v>
      </c>
      <c r="H455" s="269"/>
    </row>
    <row r="456" spans="1:8" s="22" customFormat="1" ht="63">
      <c r="A456" s="35" t="s">
        <v>200</v>
      </c>
      <c r="B456" s="6"/>
      <c r="C456" s="14" t="s">
        <v>4</v>
      </c>
      <c r="D456" s="14" t="s">
        <v>144</v>
      </c>
      <c r="E456" s="6" t="s">
        <v>722</v>
      </c>
      <c r="F456" s="6">
        <v>100</v>
      </c>
      <c r="G456" s="29">
        <v>69.5</v>
      </c>
      <c r="H456" s="269"/>
    </row>
    <row r="457" spans="1:8" s="22" customFormat="1" ht="47.25">
      <c r="A457" s="35" t="s">
        <v>207</v>
      </c>
      <c r="B457" s="6"/>
      <c r="C457" s="14">
        <v>10</v>
      </c>
      <c r="D457" s="14" t="s">
        <v>144</v>
      </c>
      <c r="E457" s="6" t="s">
        <v>545</v>
      </c>
      <c r="F457" s="6"/>
      <c r="G457" s="29">
        <f>SUM(G458:G460)</f>
        <v>26085.599999999999</v>
      </c>
      <c r="H457" s="269"/>
    </row>
    <row r="458" spans="1:8" s="22" customFormat="1" ht="63">
      <c r="A458" s="35" t="s">
        <v>200</v>
      </c>
      <c r="B458" s="6"/>
      <c r="C458" s="14">
        <v>10</v>
      </c>
      <c r="D458" s="14" t="s">
        <v>144</v>
      </c>
      <c r="E458" s="6" t="s">
        <v>545</v>
      </c>
      <c r="F458" s="6">
        <v>100</v>
      </c>
      <c r="G458" s="3">
        <v>20479.5</v>
      </c>
      <c r="H458" s="269"/>
    </row>
    <row r="459" spans="1:8" s="22" customFormat="1" ht="31.5">
      <c r="A459" s="35" t="s">
        <v>519</v>
      </c>
      <c r="B459" s="6"/>
      <c r="C459" s="14">
        <v>10</v>
      </c>
      <c r="D459" s="14" t="s">
        <v>144</v>
      </c>
      <c r="E459" s="6" t="s">
        <v>545</v>
      </c>
      <c r="F459" s="6">
        <v>200</v>
      </c>
      <c r="G459" s="3">
        <v>5341.6</v>
      </c>
      <c r="H459" s="269"/>
    </row>
    <row r="460" spans="1:8" s="22" customFormat="1" ht="15.75">
      <c r="A460" s="35" t="s">
        <v>197</v>
      </c>
      <c r="B460" s="6"/>
      <c r="C460" s="14">
        <v>10</v>
      </c>
      <c r="D460" s="14" t="s">
        <v>144</v>
      </c>
      <c r="E460" s="6" t="s">
        <v>545</v>
      </c>
      <c r="F460" s="6">
        <v>800</v>
      </c>
      <c r="G460" s="3">
        <v>264.5</v>
      </c>
      <c r="H460" s="269"/>
    </row>
    <row r="461" spans="1:8" s="22" customFormat="1" ht="15.75">
      <c r="A461" s="24" t="s">
        <v>128</v>
      </c>
      <c r="B461" s="104"/>
      <c r="C461" s="105">
        <v>11</v>
      </c>
      <c r="D461" s="105" t="s">
        <v>143</v>
      </c>
      <c r="E461" s="106"/>
      <c r="F461" s="106"/>
      <c r="G461" s="5">
        <f>G462+G471</f>
        <v>24821</v>
      </c>
      <c r="H461" s="269"/>
    </row>
    <row r="462" spans="1:8" s="22" customFormat="1" ht="15.75">
      <c r="A462" s="24" t="s">
        <v>129</v>
      </c>
      <c r="B462" s="104"/>
      <c r="C462" s="105">
        <v>11</v>
      </c>
      <c r="D462" s="105" t="s">
        <v>136</v>
      </c>
      <c r="E462" s="106"/>
      <c r="F462" s="106"/>
      <c r="G462" s="5">
        <f>SUM(G463)</f>
        <v>21869.4</v>
      </c>
      <c r="H462" s="269"/>
    </row>
    <row r="463" spans="1:8" s="22" customFormat="1" ht="31.5">
      <c r="A463" s="21" t="s">
        <v>387</v>
      </c>
      <c r="B463" s="6"/>
      <c r="C463" s="14">
        <v>11</v>
      </c>
      <c r="D463" s="14" t="s">
        <v>136</v>
      </c>
      <c r="E463" s="6" t="s">
        <v>388</v>
      </c>
      <c r="F463" s="38"/>
      <c r="G463" s="29">
        <f>SUM(G464,G468)</f>
        <v>21869.4</v>
      </c>
      <c r="H463" s="269"/>
    </row>
    <row r="464" spans="1:8" s="22" customFormat="1" ht="15.75">
      <c r="A464" s="21" t="s">
        <v>130</v>
      </c>
      <c r="B464" s="6"/>
      <c r="C464" s="14">
        <v>11</v>
      </c>
      <c r="D464" s="14" t="s">
        <v>136</v>
      </c>
      <c r="E464" s="6" t="s">
        <v>389</v>
      </c>
      <c r="F464" s="38"/>
      <c r="G464" s="29">
        <f>SUM(G465)</f>
        <v>600</v>
      </c>
      <c r="H464" s="269"/>
    </row>
    <row r="465" spans="1:8" s="22" customFormat="1" ht="47.25">
      <c r="A465" s="50" t="s">
        <v>413</v>
      </c>
      <c r="B465" s="7"/>
      <c r="C465" s="14">
        <v>11</v>
      </c>
      <c r="D465" s="14" t="s">
        <v>136</v>
      </c>
      <c r="E465" s="6" t="s">
        <v>390</v>
      </c>
      <c r="F465" s="7"/>
      <c r="G465" s="29">
        <f>SUM(G466)</f>
        <v>600</v>
      </c>
      <c r="H465" s="269"/>
    </row>
    <row r="466" spans="1:8" s="22" customFormat="1" ht="18.75">
      <c r="A466" s="21" t="s">
        <v>621</v>
      </c>
      <c r="B466" s="6"/>
      <c r="C466" s="14">
        <v>11</v>
      </c>
      <c r="D466" s="14" t="s">
        <v>136</v>
      </c>
      <c r="E466" s="6" t="s">
        <v>391</v>
      </c>
      <c r="F466" s="46"/>
      <c r="G466" s="29">
        <f>SUM(G467)</f>
        <v>600</v>
      </c>
      <c r="H466" s="269"/>
    </row>
    <row r="467" spans="1:8" s="22" customFormat="1" ht="31.5">
      <c r="A467" s="35" t="s">
        <v>198</v>
      </c>
      <c r="B467" s="6"/>
      <c r="C467" s="14">
        <v>11</v>
      </c>
      <c r="D467" s="14" t="s">
        <v>136</v>
      </c>
      <c r="E467" s="6" t="s">
        <v>391</v>
      </c>
      <c r="F467" s="6">
        <v>600</v>
      </c>
      <c r="G467" s="29">
        <v>600</v>
      </c>
      <c r="H467" s="269"/>
    </row>
    <row r="468" spans="1:8" s="22" customFormat="1" ht="31.5">
      <c r="A468" s="21" t="s">
        <v>131</v>
      </c>
      <c r="B468" s="6"/>
      <c r="C468" s="14">
        <v>11</v>
      </c>
      <c r="D468" s="14" t="s">
        <v>136</v>
      </c>
      <c r="E468" s="6" t="s">
        <v>392</v>
      </c>
      <c r="F468" s="38"/>
      <c r="G468" s="29">
        <f>SUM(G469)</f>
        <v>21269.4</v>
      </c>
      <c r="H468" s="269"/>
    </row>
    <row r="469" spans="1:8" s="22" customFormat="1" ht="47.25">
      <c r="A469" s="35" t="s">
        <v>208</v>
      </c>
      <c r="B469" s="6"/>
      <c r="C469" s="14">
        <v>11</v>
      </c>
      <c r="D469" s="14" t="s">
        <v>136</v>
      </c>
      <c r="E469" s="6" t="s">
        <v>546</v>
      </c>
      <c r="F469" s="38"/>
      <c r="G469" s="29">
        <f>SUM(G470)</f>
        <v>21269.4</v>
      </c>
      <c r="H469" s="269"/>
    </row>
    <row r="470" spans="1:8" s="79" customFormat="1" ht="31.5">
      <c r="A470" s="35" t="s">
        <v>198</v>
      </c>
      <c r="B470" s="6"/>
      <c r="C470" s="14">
        <v>11</v>
      </c>
      <c r="D470" s="14" t="s">
        <v>136</v>
      </c>
      <c r="E470" s="6" t="s">
        <v>546</v>
      </c>
      <c r="F470" s="6">
        <v>600</v>
      </c>
      <c r="G470" s="29">
        <v>21269.4</v>
      </c>
      <c r="H470" s="273"/>
    </row>
    <row r="471" spans="1:8" s="79" customFormat="1" ht="15.75">
      <c r="A471" s="24" t="s">
        <v>132</v>
      </c>
      <c r="B471" s="104"/>
      <c r="C471" s="105">
        <v>11</v>
      </c>
      <c r="D471" s="105" t="s">
        <v>137</v>
      </c>
      <c r="E471" s="104"/>
      <c r="F471" s="104"/>
      <c r="G471" s="5">
        <f>SUM(G472,G477)</f>
        <v>2951.6</v>
      </c>
      <c r="H471" s="273"/>
    </row>
    <row r="472" spans="1:8" s="79" customFormat="1" ht="31.5">
      <c r="A472" s="21" t="s">
        <v>387</v>
      </c>
      <c r="B472" s="6"/>
      <c r="C472" s="14">
        <v>11</v>
      </c>
      <c r="D472" s="14" t="s">
        <v>137</v>
      </c>
      <c r="E472" s="6" t="s">
        <v>388</v>
      </c>
      <c r="F472" s="6"/>
      <c r="G472" s="29">
        <f>SUM(G473)</f>
        <v>1157.5999999999999</v>
      </c>
      <c r="H472" s="273"/>
    </row>
    <row r="473" spans="1:8" s="79" customFormat="1" ht="15.75">
      <c r="A473" s="21" t="s">
        <v>130</v>
      </c>
      <c r="B473" s="6"/>
      <c r="C473" s="14">
        <v>11</v>
      </c>
      <c r="D473" s="14" t="s">
        <v>137</v>
      </c>
      <c r="E473" s="6" t="s">
        <v>389</v>
      </c>
      <c r="F473" s="6"/>
      <c r="G473" s="29">
        <f>SUM(G474)</f>
        <v>1157.5999999999999</v>
      </c>
      <c r="H473" s="273"/>
    </row>
    <row r="474" spans="1:8" s="22" customFormat="1" ht="31.5">
      <c r="A474" s="50" t="s">
        <v>395</v>
      </c>
      <c r="B474" s="7"/>
      <c r="C474" s="14">
        <v>11</v>
      </c>
      <c r="D474" s="14" t="s">
        <v>137</v>
      </c>
      <c r="E474" s="6" t="s">
        <v>394</v>
      </c>
      <c r="F474" s="7"/>
      <c r="G474" s="29">
        <f>SUM(G475)</f>
        <v>1157.5999999999999</v>
      </c>
      <c r="H474" s="269"/>
    </row>
    <row r="475" spans="1:8" s="22" customFormat="1" ht="15.75">
      <c r="A475" s="21" t="s">
        <v>133</v>
      </c>
      <c r="B475" s="6"/>
      <c r="C475" s="14">
        <v>11</v>
      </c>
      <c r="D475" s="14" t="s">
        <v>137</v>
      </c>
      <c r="E475" s="6" t="s">
        <v>393</v>
      </c>
      <c r="F475" s="6"/>
      <c r="G475" s="29">
        <f>SUM(G476:G476)</f>
        <v>1157.5999999999999</v>
      </c>
      <c r="H475" s="269"/>
    </row>
    <row r="476" spans="1:8" s="22" customFormat="1" ht="31.5">
      <c r="A476" s="35" t="s">
        <v>198</v>
      </c>
      <c r="B476" s="124"/>
      <c r="C476" s="125">
        <v>11</v>
      </c>
      <c r="D476" s="125" t="s">
        <v>137</v>
      </c>
      <c r="E476" s="6" t="s">
        <v>393</v>
      </c>
      <c r="F476" s="124">
        <v>600</v>
      </c>
      <c r="G476" s="4">
        <v>1157.5999999999999</v>
      </c>
      <c r="H476" s="269"/>
    </row>
    <row r="477" spans="1:8" s="22" customFormat="1" ht="15.75">
      <c r="A477" s="10" t="s">
        <v>263</v>
      </c>
      <c r="B477" s="124"/>
      <c r="C477" s="14">
        <v>11</v>
      </c>
      <c r="D477" s="14" t="s">
        <v>137</v>
      </c>
      <c r="E477" s="7" t="s">
        <v>262</v>
      </c>
      <c r="F477" s="7"/>
      <c r="G477" s="29">
        <f>SUM(G478)</f>
        <v>1794</v>
      </c>
      <c r="H477" s="269"/>
    </row>
    <row r="478" spans="1:8" s="22" customFormat="1" ht="15.75">
      <c r="A478" s="10" t="s">
        <v>265</v>
      </c>
      <c r="B478" s="124"/>
      <c r="C478" s="14">
        <v>11</v>
      </c>
      <c r="D478" s="14" t="s">
        <v>137</v>
      </c>
      <c r="E478" s="7" t="s">
        <v>264</v>
      </c>
      <c r="F478" s="7"/>
      <c r="G478" s="29">
        <f>SUM(G479)</f>
        <v>1794</v>
      </c>
      <c r="H478" s="269"/>
    </row>
    <row r="479" spans="1:8" s="22" customFormat="1" ht="15.75">
      <c r="A479" s="92" t="s">
        <v>331</v>
      </c>
      <c r="B479" s="124"/>
      <c r="C479" s="14">
        <v>11</v>
      </c>
      <c r="D479" s="14" t="s">
        <v>137</v>
      </c>
      <c r="E479" s="6" t="s">
        <v>332</v>
      </c>
      <c r="F479" s="6"/>
      <c r="G479" s="29">
        <f>G480</f>
        <v>1794</v>
      </c>
      <c r="H479" s="269"/>
    </row>
    <row r="480" spans="1:8" s="22" customFormat="1" ht="31.5">
      <c r="A480" s="35" t="s">
        <v>198</v>
      </c>
      <c r="B480" s="124"/>
      <c r="C480" s="14">
        <v>11</v>
      </c>
      <c r="D480" s="14" t="s">
        <v>137</v>
      </c>
      <c r="E480" s="6" t="s">
        <v>332</v>
      </c>
      <c r="F480" s="124">
        <v>600</v>
      </c>
      <c r="G480" s="29">
        <v>1794</v>
      </c>
      <c r="H480" s="269"/>
    </row>
    <row r="481" spans="1:8" s="22" customFormat="1" ht="15.75">
      <c r="A481" s="49" t="s">
        <v>396</v>
      </c>
      <c r="B481" s="36">
        <v>804</v>
      </c>
      <c r="C481" s="151"/>
      <c r="D481" s="113"/>
      <c r="E481" s="113"/>
      <c r="F481" s="114"/>
      <c r="G481" s="5">
        <f>SUM(G483)</f>
        <v>963.9</v>
      </c>
      <c r="H481" s="269"/>
    </row>
    <row r="482" spans="1:8" s="22" customFormat="1" ht="15.75">
      <c r="A482" s="49" t="s">
        <v>86</v>
      </c>
      <c r="B482" s="36"/>
      <c r="C482" s="148" t="s">
        <v>136</v>
      </c>
      <c r="D482" s="149" t="s">
        <v>143</v>
      </c>
      <c r="E482" s="149"/>
      <c r="F482" s="150"/>
      <c r="G482" s="5">
        <f>G483</f>
        <v>963.9</v>
      </c>
      <c r="H482" s="269"/>
    </row>
    <row r="483" spans="1:8" s="22" customFormat="1" ht="47.25">
      <c r="A483" s="49" t="s">
        <v>724</v>
      </c>
      <c r="B483" s="36"/>
      <c r="C483" s="148" t="s">
        <v>136</v>
      </c>
      <c r="D483" s="149" t="s">
        <v>138</v>
      </c>
      <c r="E483" s="149"/>
      <c r="F483" s="150"/>
      <c r="G483" s="5">
        <f>SUM(G485)</f>
        <v>963.9</v>
      </c>
      <c r="H483" s="269"/>
    </row>
    <row r="484" spans="1:8" s="22" customFormat="1" ht="15.75">
      <c r="A484" s="50" t="s">
        <v>396</v>
      </c>
      <c r="B484" s="36"/>
      <c r="C484" s="151" t="s">
        <v>136</v>
      </c>
      <c r="D484" s="113" t="s">
        <v>138</v>
      </c>
      <c r="E484" s="113" t="s">
        <v>725</v>
      </c>
      <c r="F484" s="150"/>
      <c r="G484" s="29">
        <f>SUM(G485)</f>
        <v>963.9</v>
      </c>
      <c r="H484" s="269"/>
    </row>
    <row r="485" spans="1:8" s="22" customFormat="1" ht="31.5">
      <c r="A485" s="50" t="s">
        <v>397</v>
      </c>
      <c r="B485" s="36"/>
      <c r="C485" s="151" t="s">
        <v>136</v>
      </c>
      <c r="D485" s="113" t="s">
        <v>138</v>
      </c>
      <c r="E485" s="113" t="s">
        <v>726</v>
      </c>
      <c r="F485" s="150"/>
      <c r="G485" s="29">
        <f>SUM(G486)</f>
        <v>963.9</v>
      </c>
      <c r="H485" s="269"/>
    </row>
    <row r="486" spans="1:8" s="22" customFormat="1" ht="31.5">
      <c r="A486" s="50" t="s">
        <v>727</v>
      </c>
      <c r="B486" s="36"/>
      <c r="C486" s="151" t="s">
        <v>136</v>
      </c>
      <c r="D486" s="113" t="s">
        <v>138</v>
      </c>
      <c r="E486" s="113" t="s">
        <v>398</v>
      </c>
      <c r="F486" s="150"/>
      <c r="G486" s="29">
        <f>SUM(G487:G487)</f>
        <v>963.9</v>
      </c>
      <c r="H486" s="269"/>
    </row>
    <row r="487" spans="1:8" s="22" customFormat="1" ht="63">
      <c r="A487" s="35" t="s">
        <v>200</v>
      </c>
      <c r="B487" s="7"/>
      <c r="C487" s="151" t="s">
        <v>136</v>
      </c>
      <c r="D487" s="113" t="s">
        <v>138</v>
      </c>
      <c r="E487" s="113" t="s">
        <v>398</v>
      </c>
      <c r="F487" s="114">
        <v>100</v>
      </c>
      <c r="G487" s="29">
        <v>963.9</v>
      </c>
      <c r="H487" s="269"/>
    </row>
    <row r="488" spans="1:8" s="22" customFormat="1" ht="15.75">
      <c r="A488" s="135" t="s">
        <v>399</v>
      </c>
      <c r="B488" s="104">
        <v>805</v>
      </c>
      <c r="C488" s="136"/>
      <c r="D488" s="136"/>
      <c r="E488" s="137"/>
      <c r="F488" s="137"/>
      <c r="G488" s="5">
        <f>SUM(G489)</f>
        <v>5096.3999999999996</v>
      </c>
      <c r="H488" s="269"/>
    </row>
    <row r="489" spans="1:8" s="22" customFormat="1" ht="15.75">
      <c r="A489" s="24" t="s">
        <v>86</v>
      </c>
      <c r="B489" s="109"/>
      <c r="C489" s="105" t="s">
        <v>136</v>
      </c>
      <c r="D489" s="105" t="s">
        <v>143</v>
      </c>
      <c r="E489" s="104"/>
      <c r="F489" s="137"/>
      <c r="G489" s="5">
        <f>SUM(G490)</f>
        <v>5096.3999999999996</v>
      </c>
      <c r="H489" s="269"/>
    </row>
    <row r="490" spans="1:8" s="22" customFormat="1" ht="15.75">
      <c r="A490" s="24" t="s">
        <v>89</v>
      </c>
      <c r="B490" s="109"/>
      <c r="C490" s="105" t="s">
        <v>136</v>
      </c>
      <c r="D490" s="105" t="s">
        <v>141</v>
      </c>
      <c r="E490" s="104"/>
      <c r="F490" s="104"/>
      <c r="G490" s="5">
        <f>SUM(G491)</f>
        <v>5096.3999999999996</v>
      </c>
      <c r="H490" s="269"/>
    </row>
    <row r="491" spans="1:8" s="22" customFormat="1" ht="15.75">
      <c r="A491" s="21" t="s">
        <v>399</v>
      </c>
      <c r="B491" s="37"/>
      <c r="C491" s="14" t="s">
        <v>136</v>
      </c>
      <c r="D491" s="14" t="s">
        <v>141</v>
      </c>
      <c r="E491" s="6" t="s">
        <v>401</v>
      </c>
      <c r="F491" s="6"/>
      <c r="G491" s="29">
        <f>SUM(G492,G498)</f>
        <v>5096.3999999999996</v>
      </c>
      <c r="H491" s="269"/>
    </row>
    <row r="492" spans="1:8" s="22" customFormat="1" ht="31.5">
      <c r="A492" s="21" t="s">
        <v>400</v>
      </c>
      <c r="B492" s="37"/>
      <c r="C492" s="14" t="s">
        <v>136</v>
      </c>
      <c r="D492" s="14" t="s">
        <v>141</v>
      </c>
      <c r="E492" s="6" t="s">
        <v>402</v>
      </c>
      <c r="F492" s="6"/>
      <c r="G492" s="29">
        <f>SUM(G493,G496)</f>
        <v>3332.9</v>
      </c>
      <c r="H492" s="269"/>
    </row>
    <row r="493" spans="1:8" s="22" customFormat="1" ht="31.5">
      <c r="A493" s="35" t="s">
        <v>716</v>
      </c>
      <c r="B493" s="109"/>
      <c r="C493" s="14" t="s">
        <v>136</v>
      </c>
      <c r="D493" s="14" t="s">
        <v>141</v>
      </c>
      <c r="E493" s="6" t="s">
        <v>403</v>
      </c>
      <c r="F493" s="6"/>
      <c r="G493" s="29">
        <f>SUM(G494:G495)</f>
        <v>3232.9</v>
      </c>
      <c r="H493" s="269"/>
    </row>
    <row r="494" spans="1:8" s="22" customFormat="1" ht="63">
      <c r="A494" s="35" t="s">
        <v>200</v>
      </c>
      <c r="B494" s="109"/>
      <c r="C494" s="14" t="s">
        <v>136</v>
      </c>
      <c r="D494" s="14" t="s">
        <v>141</v>
      </c>
      <c r="E494" s="6" t="s">
        <v>403</v>
      </c>
      <c r="F494" s="6">
        <v>100</v>
      </c>
      <c r="G494" s="29">
        <v>3161.1</v>
      </c>
      <c r="H494" s="269"/>
    </row>
    <row r="495" spans="1:8" s="22" customFormat="1" ht="31.5">
      <c r="A495" s="35" t="s">
        <v>519</v>
      </c>
      <c r="B495" s="109"/>
      <c r="C495" s="14" t="s">
        <v>136</v>
      </c>
      <c r="D495" s="14" t="s">
        <v>141</v>
      </c>
      <c r="E495" s="6" t="s">
        <v>403</v>
      </c>
      <c r="F495" s="6">
        <v>200</v>
      </c>
      <c r="G495" s="29">
        <v>71.8</v>
      </c>
      <c r="H495" s="269"/>
    </row>
    <row r="496" spans="1:8" s="22" customFormat="1" ht="18.75">
      <c r="A496" s="21" t="s">
        <v>621</v>
      </c>
      <c r="B496" s="6"/>
      <c r="C496" s="14" t="s">
        <v>136</v>
      </c>
      <c r="D496" s="14" t="s">
        <v>141</v>
      </c>
      <c r="E496" s="6" t="s">
        <v>404</v>
      </c>
      <c r="F496" s="46"/>
      <c r="G496" s="29">
        <f>SUM(G497)</f>
        <v>100</v>
      </c>
      <c r="H496" s="269"/>
    </row>
    <row r="497" spans="1:14" s="22" customFormat="1" ht="63">
      <c r="A497" s="35" t="s">
        <v>200</v>
      </c>
      <c r="B497" s="6"/>
      <c r="C497" s="14" t="s">
        <v>136</v>
      </c>
      <c r="D497" s="14" t="s">
        <v>141</v>
      </c>
      <c r="E497" s="6" t="s">
        <v>404</v>
      </c>
      <c r="F497" s="6">
        <v>100</v>
      </c>
      <c r="G497" s="29">
        <v>100</v>
      </c>
      <c r="H497" s="269"/>
    </row>
    <row r="498" spans="1:14" s="287" customFormat="1" ht="31.5">
      <c r="A498" s="50" t="s">
        <v>547</v>
      </c>
      <c r="B498" s="7"/>
      <c r="C498" s="151" t="s">
        <v>136</v>
      </c>
      <c r="D498" s="113" t="s">
        <v>141</v>
      </c>
      <c r="E498" s="113" t="s">
        <v>751</v>
      </c>
      <c r="F498" s="114"/>
      <c r="G498" s="84">
        <f>SUM(G499)</f>
        <v>1763.5</v>
      </c>
      <c r="H498" s="294"/>
    </row>
    <row r="499" spans="1:14" s="287" customFormat="1" ht="15.75">
      <c r="A499" s="50" t="s">
        <v>752</v>
      </c>
      <c r="B499" s="7"/>
      <c r="C499" s="151" t="s">
        <v>136</v>
      </c>
      <c r="D499" s="113" t="s">
        <v>141</v>
      </c>
      <c r="E499" s="113" t="s">
        <v>405</v>
      </c>
      <c r="F499" s="114"/>
      <c r="G499" s="84">
        <f>SUM(G500)</f>
        <v>1763.5</v>
      </c>
      <c r="H499" s="294"/>
    </row>
    <row r="500" spans="1:14" s="22" customFormat="1" ht="31.5">
      <c r="A500" s="35" t="s">
        <v>519</v>
      </c>
      <c r="B500" s="6"/>
      <c r="C500" s="151" t="s">
        <v>136</v>
      </c>
      <c r="D500" s="113" t="s">
        <v>141</v>
      </c>
      <c r="E500" s="113" t="s">
        <v>405</v>
      </c>
      <c r="F500" s="6">
        <v>200</v>
      </c>
      <c r="G500" s="29">
        <v>1763.5</v>
      </c>
      <c r="H500" s="295"/>
      <c r="I500" s="288"/>
      <c r="J500" s="283"/>
      <c r="K500" s="284"/>
      <c r="L500" s="285"/>
      <c r="M500" s="285"/>
      <c r="N500" s="286"/>
    </row>
    <row r="501" spans="1:14" s="22" customFormat="1" ht="15.75">
      <c r="A501" s="24" t="s">
        <v>409</v>
      </c>
      <c r="B501" s="132">
        <v>806</v>
      </c>
      <c r="C501" s="138"/>
      <c r="D501" s="138"/>
      <c r="E501" s="138"/>
      <c r="F501" s="138"/>
      <c r="G501" s="5">
        <f>SUM(G502)</f>
        <v>2085.5</v>
      </c>
      <c r="H501" s="269"/>
    </row>
    <row r="502" spans="1:14" s="22" customFormat="1" ht="15.75">
      <c r="A502" s="24" t="s">
        <v>86</v>
      </c>
      <c r="B502" s="109"/>
      <c r="C502" s="105" t="s">
        <v>136</v>
      </c>
      <c r="D502" s="105" t="s">
        <v>143</v>
      </c>
      <c r="E502" s="138"/>
      <c r="F502" s="138"/>
      <c r="G502" s="5">
        <f>SUM(G503)</f>
        <v>2085.5</v>
      </c>
      <c r="H502" s="269"/>
    </row>
    <row r="503" spans="1:14" s="22" customFormat="1" ht="47.25">
      <c r="A503" s="24" t="s">
        <v>88</v>
      </c>
      <c r="B503" s="109"/>
      <c r="C503" s="105" t="s">
        <v>136</v>
      </c>
      <c r="D503" s="105" t="s">
        <v>144</v>
      </c>
      <c r="E503" s="106"/>
      <c r="F503" s="106"/>
      <c r="G503" s="5">
        <f>SUM(G504)</f>
        <v>2085.5</v>
      </c>
      <c r="H503" s="269"/>
    </row>
    <row r="504" spans="1:14" s="22" customFormat="1" ht="15.75">
      <c r="A504" s="21" t="s">
        <v>409</v>
      </c>
      <c r="B504" s="37"/>
      <c r="C504" s="14" t="s">
        <v>136</v>
      </c>
      <c r="D504" s="14" t="s">
        <v>144</v>
      </c>
      <c r="E504" s="6" t="s">
        <v>406</v>
      </c>
      <c r="F504" s="6"/>
      <c r="G504" s="29">
        <f>SUM(G505)</f>
        <v>2085.5</v>
      </c>
      <c r="H504" s="269"/>
    </row>
    <row r="505" spans="1:14" s="22" customFormat="1" ht="31.5">
      <c r="A505" s="21" t="s">
        <v>408</v>
      </c>
      <c r="B505" s="37"/>
      <c r="C505" s="14" t="s">
        <v>136</v>
      </c>
      <c r="D505" s="14" t="s">
        <v>144</v>
      </c>
      <c r="E505" s="6" t="s">
        <v>407</v>
      </c>
      <c r="F505" s="6"/>
      <c r="G505" s="29">
        <f>SUM(G506)</f>
        <v>2085.5</v>
      </c>
      <c r="H505" s="269"/>
    </row>
    <row r="506" spans="1:14" s="22" customFormat="1" ht="31.5">
      <c r="A506" s="35" t="s">
        <v>327</v>
      </c>
      <c r="B506" s="109"/>
      <c r="C506" s="14" t="s">
        <v>136</v>
      </c>
      <c r="D506" s="14" t="s">
        <v>144</v>
      </c>
      <c r="E506" s="6" t="s">
        <v>410</v>
      </c>
      <c r="F506" s="6"/>
      <c r="G506" s="29">
        <f>SUM(G507:G508)</f>
        <v>2085.5</v>
      </c>
      <c r="H506" s="269"/>
    </row>
    <row r="507" spans="1:14" s="22" customFormat="1" ht="63">
      <c r="A507" s="35" t="s">
        <v>200</v>
      </c>
      <c r="B507" s="109"/>
      <c r="C507" s="14" t="s">
        <v>136</v>
      </c>
      <c r="D507" s="14" t="s">
        <v>144</v>
      </c>
      <c r="E507" s="6" t="s">
        <v>410</v>
      </c>
      <c r="F507" s="6">
        <v>100</v>
      </c>
      <c r="G507" s="29">
        <v>1941.7</v>
      </c>
      <c r="H507" s="269"/>
    </row>
    <row r="508" spans="1:14" s="22" customFormat="1" ht="31.5">
      <c r="A508" s="35" t="s">
        <v>519</v>
      </c>
      <c r="B508" s="109"/>
      <c r="C508" s="14" t="s">
        <v>136</v>
      </c>
      <c r="D508" s="14" t="s">
        <v>144</v>
      </c>
      <c r="E508" s="6" t="s">
        <v>410</v>
      </c>
      <c r="F508" s="6">
        <v>200</v>
      </c>
      <c r="G508" s="29">
        <v>143.80000000000001</v>
      </c>
      <c r="H508" s="89"/>
    </row>
    <row r="509" spans="1:14" s="22" customFormat="1" ht="15.75">
      <c r="A509" s="139" t="s">
        <v>135</v>
      </c>
      <c r="B509" s="132"/>
      <c r="C509" s="132"/>
      <c r="D509" s="132"/>
      <c r="E509" s="132"/>
      <c r="F509" s="132"/>
      <c r="G509" s="5">
        <f>SUM(G17,G219,G286,G481,G488,G501)</f>
        <v>1314105.7</v>
      </c>
      <c r="H509" s="296"/>
      <c r="J509" s="276"/>
    </row>
    <row r="510" spans="1:14" s="22" customFormat="1" ht="15.75">
      <c r="A510" s="228"/>
      <c r="B510" s="229"/>
      <c r="C510" s="137"/>
      <c r="D510" s="137"/>
      <c r="E510" s="137"/>
      <c r="F510" s="137"/>
      <c r="G510" s="137" t="s">
        <v>898</v>
      </c>
      <c r="H510" s="89"/>
    </row>
    <row r="511" spans="1:14" s="22" customFormat="1" ht="15.75">
      <c r="A511" s="140"/>
      <c r="B511" s="141"/>
      <c r="C511" s="142"/>
      <c r="D511" s="142"/>
      <c r="E511" s="142"/>
      <c r="F511" s="142"/>
      <c r="G511" s="142"/>
      <c r="H511" s="89"/>
      <c r="J511" s="276"/>
    </row>
    <row r="512" spans="1:14" s="22" customFormat="1" ht="15.75">
      <c r="A512" s="140"/>
      <c r="B512" s="141"/>
      <c r="C512" s="142"/>
      <c r="D512" s="142"/>
      <c r="E512" s="142"/>
      <c r="F512" s="142"/>
      <c r="G512" s="143"/>
      <c r="H512" s="89"/>
    </row>
    <row r="513" spans="1:8" s="22" customFormat="1" ht="15.75">
      <c r="A513" s="140"/>
      <c r="B513" s="141"/>
      <c r="C513" s="142"/>
      <c r="D513" s="142"/>
      <c r="E513" s="142"/>
      <c r="F513" s="142"/>
      <c r="G513" s="142"/>
      <c r="H513" s="89"/>
    </row>
    <row r="514" spans="1:8" s="22" customFormat="1" ht="15.75">
      <c r="A514" s="140"/>
      <c r="B514" s="141"/>
      <c r="C514" s="142"/>
      <c r="D514" s="142"/>
      <c r="E514" s="142"/>
      <c r="F514" s="142"/>
      <c r="G514" s="142"/>
      <c r="H514" s="89"/>
    </row>
    <row r="515" spans="1:8" s="22" customFormat="1" ht="15.75">
      <c r="A515" s="140"/>
      <c r="B515" s="141"/>
      <c r="C515" s="142"/>
      <c r="D515" s="142"/>
      <c r="E515" s="142"/>
      <c r="F515" s="142"/>
      <c r="G515" s="142"/>
      <c r="H515" s="89"/>
    </row>
    <row r="516" spans="1:8" s="22" customFormat="1" ht="15.75">
      <c r="A516" s="140"/>
      <c r="B516" s="141"/>
      <c r="C516" s="142"/>
      <c r="D516" s="142"/>
      <c r="E516" s="142"/>
      <c r="F516" s="142"/>
      <c r="G516" s="142"/>
      <c r="H516" s="89"/>
    </row>
    <row r="517" spans="1:8" s="22" customFormat="1" ht="15.75">
      <c r="A517" s="140"/>
      <c r="B517" s="141"/>
      <c r="C517" s="142"/>
      <c r="D517" s="142"/>
      <c r="E517" s="142"/>
      <c r="F517" s="142"/>
      <c r="G517" s="142"/>
      <c r="H517" s="296"/>
    </row>
    <row r="518" spans="1:8" s="22" customFormat="1" ht="15.75">
      <c r="A518" s="140"/>
      <c r="B518" s="141"/>
      <c r="C518" s="142"/>
      <c r="D518" s="142"/>
      <c r="E518" s="142"/>
      <c r="F518" s="142"/>
      <c r="G518" s="142"/>
      <c r="H518" s="89"/>
    </row>
    <row r="519" spans="1:8" ht="15.75">
      <c r="A519" s="140"/>
      <c r="B519" s="141"/>
      <c r="C519" s="142"/>
      <c r="D519" s="142"/>
      <c r="E519" s="142"/>
      <c r="F519" s="142"/>
      <c r="G519" s="142"/>
    </row>
    <row r="520" spans="1:8" ht="15.75">
      <c r="A520" s="140"/>
      <c r="B520" s="141"/>
      <c r="C520" s="142"/>
      <c r="D520" s="142"/>
      <c r="E520" s="142"/>
      <c r="F520" s="142"/>
      <c r="G520" s="142"/>
    </row>
    <row r="521" spans="1:8" ht="15.75">
      <c r="A521" s="140"/>
      <c r="B521" s="141"/>
      <c r="C521" s="142"/>
      <c r="D521" s="142"/>
      <c r="E521" s="142"/>
      <c r="F521" s="142"/>
      <c r="G521" s="142"/>
    </row>
    <row r="522" spans="1:8" ht="15.75">
      <c r="A522" s="140"/>
      <c r="B522" s="141"/>
      <c r="C522" s="142"/>
      <c r="D522" s="142"/>
      <c r="E522" s="142"/>
      <c r="F522" s="142"/>
      <c r="G522" s="142"/>
    </row>
    <row r="523" spans="1:8" ht="15.75">
      <c r="A523" s="140"/>
      <c r="B523" s="141"/>
      <c r="C523" s="142"/>
      <c r="D523" s="142"/>
      <c r="E523" s="142"/>
      <c r="F523" s="142"/>
      <c r="G523" s="142"/>
    </row>
    <row r="524" spans="1:8" ht="15.75">
      <c r="A524" s="140"/>
      <c r="B524" s="141"/>
      <c r="C524" s="142"/>
      <c r="D524" s="142"/>
      <c r="E524" s="142"/>
      <c r="F524" s="142"/>
      <c r="G524" s="142"/>
    </row>
    <row r="525" spans="1:8" ht="15.75">
      <c r="A525" s="140"/>
      <c r="B525" s="141"/>
      <c r="C525" s="142"/>
      <c r="D525" s="142"/>
      <c r="E525" s="142"/>
      <c r="F525" s="142"/>
      <c r="G525" s="142"/>
    </row>
    <row r="526" spans="1:8" ht="15.75">
      <c r="A526" s="140"/>
      <c r="B526" s="141"/>
      <c r="C526" s="142"/>
      <c r="D526" s="142"/>
      <c r="E526" s="142"/>
      <c r="F526" s="142"/>
      <c r="G526" s="142"/>
    </row>
    <row r="527" spans="1:8" ht="15.75">
      <c r="A527" s="140"/>
      <c r="B527" s="141"/>
      <c r="C527" s="142"/>
      <c r="D527" s="142"/>
      <c r="E527" s="142"/>
      <c r="F527" s="142"/>
      <c r="G527" s="142"/>
    </row>
    <row r="528" spans="1:8" ht="15.75">
      <c r="A528" s="140"/>
      <c r="B528" s="141"/>
      <c r="C528" s="142"/>
      <c r="D528" s="142"/>
      <c r="E528" s="142"/>
      <c r="F528" s="142"/>
      <c r="G528" s="142"/>
    </row>
    <row r="529" spans="1:7" ht="15.75">
      <c r="A529" s="140"/>
      <c r="B529" s="141"/>
      <c r="C529" s="142"/>
      <c r="D529" s="142"/>
      <c r="E529" s="142"/>
      <c r="F529" s="142"/>
      <c r="G529" s="142"/>
    </row>
    <row r="530" spans="1:7" ht="15.75">
      <c r="A530" s="140"/>
      <c r="B530" s="141"/>
      <c r="C530" s="142"/>
      <c r="D530" s="142"/>
      <c r="E530" s="142"/>
      <c r="F530" s="142"/>
      <c r="G530" s="142"/>
    </row>
    <row r="531" spans="1:7" ht="15.75">
      <c r="A531" s="140"/>
      <c r="B531" s="141"/>
      <c r="C531" s="142"/>
      <c r="D531" s="142"/>
      <c r="E531" s="142"/>
      <c r="F531" s="142"/>
      <c r="G531" s="142"/>
    </row>
    <row r="532" spans="1:7">
      <c r="A532" s="144"/>
      <c r="B532" s="145"/>
      <c r="C532" s="146"/>
      <c r="D532" s="146"/>
      <c r="E532" s="146"/>
      <c r="F532" s="146"/>
      <c r="G532" s="146"/>
    </row>
    <row r="533" spans="1:7">
      <c r="A533" s="144"/>
      <c r="B533" s="145"/>
      <c r="C533" s="146"/>
      <c r="D533" s="146"/>
      <c r="E533" s="146"/>
      <c r="F533" s="146"/>
      <c r="G533" s="146"/>
    </row>
    <row r="534" spans="1:7">
      <c r="A534" s="144"/>
      <c r="B534" s="145"/>
      <c r="C534" s="146"/>
      <c r="D534" s="146"/>
      <c r="E534" s="146"/>
      <c r="F534" s="146"/>
      <c r="G534" s="146"/>
    </row>
    <row r="535" spans="1:7">
      <c r="A535" s="144"/>
      <c r="B535" s="145"/>
      <c r="C535" s="146"/>
      <c r="D535" s="146"/>
      <c r="E535" s="146"/>
      <c r="F535" s="146"/>
      <c r="G535" s="146"/>
    </row>
    <row r="536" spans="1:7">
      <c r="A536" s="144"/>
      <c r="B536" s="145"/>
      <c r="C536" s="146"/>
      <c r="D536" s="146"/>
      <c r="E536" s="146"/>
      <c r="F536" s="146"/>
      <c r="G536" s="146"/>
    </row>
    <row r="537" spans="1:7">
      <c r="A537" s="144"/>
      <c r="B537" s="145"/>
      <c r="C537" s="146"/>
      <c r="D537" s="146"/>
      <c r="E537" s="146"/>
      <c r="F537" s="146"/>
      <c r="G537" s="146"/>
    </row>
    <row r="538" spans="1:7">
      <c r="A538" s="144"/>
      <c r="B538" s="145"/>
      <c r="C538" s="146"/>
      <c r="D538" s="146"/>
      <c r="E538" s="146"/>
      <c r="F538" s="146"/>
      <c r="G538" s="146"/>
    </row>
    <row r="539" spans="1:7">
      <c r="A539" s="144"/>
      <c r="B539" s="145"/>
      <c r="C539" s="146"/>
      <c r="D539" s="146"/>
      <c r="E539" s="146"/>
      <c r="F539" s="146"/>
      <c r="G539" s="146"/>
    </row>
    <row r="540" spans="1:7">
      <c r="A540" s="144"/>
      <c r="B540" s="145"/>
      <c r="C540" s="146"/>
      <c r="D540" s="146"/>
      <c r="E540" s="146"/>
      <c r="F540" s="146"/>
      <c r="G540" s="146"/>
    </row>
    <row r="541" spans="1:7">
      <c r="A541" s="144"/>
      <c r="B541" s="145"/>
      <c r="C541" s="146"/>
      <c r="D541" s="146"/>
      <c r="E541" s="146"/>
      <c r="F541" s="146"/>
      <c r="G541" s="146"/>
    </row>
    <row r="542" spans="1:7">
      <c r="A542" s="144"/>
      <c r="B542" s="145"/>
      <c r="C542" s="146"/>
      <c r="D542" s="146"/>
      <c r="E542" s="146"/>
      <c r="F542" s="146"/>
      <c r="G542" s="146"/>
    </row>
    <row r="543" spans="1:7">
      <c r="A543" s="144"/>
      <c r="B543" s="145"/>
      <c r="C543" s="146"/>
      <c r="D543" s="146"/>
      <c r="E543" s="146"/>
      <c r="F543" s="146"/>
      <c r="G543" s="146"/>
    </row>
    <row r="544" spans="1:7">
      <c r="A544" s="144"/>
      <c r="B544" s="145"/>
      <c r="C544" s="146"/>
      <c r="D544" s="146"/>
      <c r="E544" s="146"/>
      <c r="F544" s="146"/>
      <c r="G544" s="146"/>
    </row>
    <row r="545" spans="1:7">
      <c r="A545" s="144"/>
      <c r="B545" s="145"/>
      <c r="C545" s="146"/>
      <c r="D545" s="146"/>
      <c r="E545" s="146"/>
      <c r="F545" s="146"/>
      <c r="G545" s="146"/>
    </row>
    <row r="546" spans="1:7">
      <c r="A546" s="144"/>
      <c r="B546" s="145"/>
      <c r="C546" s="146"/>
      <c r="D546" s="146"/>
      <c r="E546" s="146"/>
      <c r="F546" s="146"/>
      <c r="G546" s="146"/>
    </row>
    <row r="547" spans="1:7">
      <c r="A547" s="144"/>
      <c r="B547" s="145"/>
      <c r="C547" s="146"/>
      <c r="D547" s="146"/>
      <c r="E547" s="146"/>
      <c r="F547" s="146"/>
      <c r="G547" s="146"/>
    </row>
    <row r="548" spans="1:7">
      <c r="A548" s="144"/>
      <c r="B548" s="145"/>
      <c r="C548" s="146"/>
      <c r="D548" s="146"/>
      <c r="E548" s="146"/>
      <c r="F548" s="146"/>
      <c r="G548" s="146"/>
    </row>
    <row r="549" spans="1:7">
      <c r="A549" s="144"/>
      <c r="B549" s="145"/>
      <c r="C549" s="146"/>
      <c r="D549" s="146"/>
      <c r="E549" s="146"/>
      <c r="F549" s="146"/>
      <c r="G549" s="146"/>
    </row>
    <row r="550" spans="1:7">
      <c r="A550" s="144"/>
      <c r="B550" s="145"/>
      <c r="C550" s="146"/>
      <c r="D550" s="146"/>
      <c r="E550" s="146"/>
      <c r="F550" s="146"/>
      <c r="G550" s="146"/>
    </row>
    <row r="551" spans="1:7">
      <c r="A551" s="144"/>
      <c r="B551" s="145"/>
      <c r="C551" s="146"/>
      <c r="D551" s="146"/>
      <c r="E551" s="146"/>
      <c r="F551" s="146"/>
      <c r="G551" s="146"/>
    </row>
    <row r="552" spans="1:7">
      <c r="A552" s="144"/>
      <c r="B552" s="145"/>
      <c r="C552" s="146"/>
      <c r="D552" s="146"/>
      <c r="E552" s="146"/>
      <c r="F552" s="146"/>
      <c r="G552" s="146"/>
    </row>
    <row r="553" spans="1:7">
      <c r="A553" s="144"/>
      <c r="B553" s="145"/>
      <c r="C553" s="146"/>
      <c r="D553" s="146"/>
      <c r="E553" s="146"/>
      <c r="F553" s="146"/>
      <c r="G553" s="146"/>
    </row>
    <row r="554" spans="1:7">
      <c r="A554" s="144"/>
      <c r="B554" s="145"/>
      <c r="C554" s="146"/>
      <c r="D554" s="146"/>
      <c r="E554" s="146"/>
      <c r="F554" s="146"/>
      <c r="G554" s="146"/>
    </row>
    <row r="555" spans="1:7">
      <c r="A555" s="144"/>
      <c r="B555" s="145"/>
      <c r="C555" s="146"/>
      <c r="D555" s="146"/>
      <c r="E555" s="146"/>
      <c r="F555" s="146"/>
      <c r="G555" s="146"/>
    </row>
    <row r="556" spans="1:7">
      <c r="A556" s="144"/>
      <c r="B556" s="145"/>
      <c r="C556" s="146"/>
      <c r="D556" s="146"/>
      <c r="E556" s="146"/>
      <c r="F556" s="146"/>
      <c r="G556" s="146"/>
    </row>
    <row r="557" spans="1:7">
      <c r="A557" s="144"/>
      <c r="B557" s="145"/>
      <c r="C557" s="146"/>
      <c r="D557" s="146"/>
      <c r="E557" s="146"/>
      <c r="F557" s="146"/>
      <c r="G557" s="146"/>
    </row>
    <row r="558" spans="1:7">
      <c r="A558" s="144"/>
      <c r="B558" s="145"/>
      <c r="C558" s="146"/>
      <c r="D558" s="146"/>
      <c r="E558" s="146"/>
      <c r="F558" s="146"/>
      <c r="G558" s="146"/>
    </row>
    <row r="559" spans="1:7">
      <c r="A559" s="144"/>
      <c r="B559" s="145"/>
      <c r="C559" s="146"/>
      <c r="D559" s="146"/>
      <c r="E559" s="146"/>
      <c r="F559" s="146"/>
      <c r="G559" s="146"/>
    </row>
    <row r="560" spans="1:7">
      <c r="A560" s="144"/>
      <c r="B560" s="145"/>
      <c r="C560" s="146"/>
      <c r="D560" s="146"/>
      <c r="E560" s="146"/>
      <c r="F560" s="146"/>
      <c r="G560" s="146"/>
    </row>
    <row r="561" spans="1:7">
      <c r="A561" s="144"/>
      <c r="B561" s="145"/>
      <c r="C561" s="146"/>
      <c r="D561" s="146"/>
      <c r="E561" s="146"/>
      <c r="F561" s="146"/>
      <c r="G561" s="146"/>
    </row>
    <row r="562" spans="1:7">
      <c r="A562" s="144"/>
      <c r="B562" s="145"/>
      <c r="C562" s="146"/>
      <c r="D562" s="146"/>
      <c r="E562" s="146"/>
      <c r="F562" s="146"/>
      <c r="G562" s="146"/>
    </row>
    <row r="563" spans="1:7">
      <c r="A563" s="144"/>
      <c r="B563" s="145"/>
      <c r="C563" s="146"/>
      <c r="D563" s="146"/>
      <c r="E563" s="146"/>
      <c r="F563" s="146"/>
      <c r="G563" s="146"/>
    </row>
    <row r="564" spans="1:7">
      <c r="A564" s="144"/>
      <c r="B564" s="145"/>
      <c r="C564" s="146"/>
      <c r="D564" s="146"/>
      <c r="E564" s="146"/>
      <c r="F564" s="146"/>
      <c r="G564" s="146"/>
    </row>
    <row r="565" spans="1:7">
      <c r="A565" s="144"/>
      <c r="B565" s="145"/>
      <c r="C565" s="146"/>
      <c r="D565" s="146"/>
      <c r="E565" s="146"/>
      <c r="F565" s="146"/>
      <c r="G565" s="146"/>
    </row>
    <row r="566" spans="1:7">
      <c r="A566" s="144"/>
      <c r="B566" s="145"/>
      <c r="C566" s="146"/>
      <c r="D566" s="146"/>
      <c r="E566" s="146"/>
      <c r="F566" s="146"/>
      <c r="G566" s="146"/>
    </row>
  </sheetData>
  <autoFilter ref="A16:N517"/>
  <mergeCells count="6">
    <mergeCell ref="A12:G12"/>
    <mergeCell ref="A6:G6"/>
    <mergeCell ref="A7:G7"/>
    <mergeCell ref="A8:G8"/>
    <mergeCell ref="A9:G9"/>
    <mergeCell ref="A10:G10"/>
  </mergeCells>
  <phoneticPr fontId="12" type="noConversion"/>
  <pageMargins left="0.70866141732283472" right="0.43307086614173229" top="0.47244094488188981" bottom="0.43307086614173229" header="0.31496062992125984" footer="0.31496062992125984"/>
  <pageSetup paperSize="9" scale="81" fitToHeight="20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showZeros="0" tabSelected="1" topLeftCell="A130" zoomScale="80" zoomScaleNormal="80" workbookViewId="0">
      <selection activeCell="A138" sqref="A138:A139"/>
    </sheetView>
  </sheetViews>
  <sheetFormatPr defaultRowHeight="15"/>
  <cols>
    <col min="1" max="1" width="90" customWidth="1"/>
    <col min="2" max="2" width="16.140625" style="194" customWidth="1"/>
    <col min="3" max="3" width="4.42578125" style="194" customWidth="1"/>
    <col min="4" max="4" width="3.42578125" style="194" bestFit="1" customWidth="1"/>
    <col min="5" max="5" width="3.85546875" style="194" bestFit="1" customWidth="1"/>
    <col min="6" max="6" width="14.7109375" style="195" customWidth="1"/>
    <col min="7" max="7" width="14.42578125" style="195" customWidth="1"/>
    <col min="8" max="8" width="15.85546875" style="195" customWidth="1"/>
    <col min="9" max="9" width="17.28515625" style="195" customWidth="1"/>
    <col min="11" max="11" width="10.5703125" bestFit="1" customWidth="1"/>
    <col min="257" max="257" width="90" customWidth="1"/>
    <col min="258" max="258" width="16.140625" customWidth="1"/>
    <col min="259" max="259" width="4.42578125" customWidth="1"/>
    <col min="260" max="260" width="3.42578125" bestFit="1" customWidth="1"/>
    <col min="261" max="261" width="3.85546875" bestFit="1" customWidth="1"/>
    <col min="262" max="262" width="14.7109375" customWidth="1"/>
    <col min="263" max="263" width="14.42578125" customWidth="1"/>
    <col min="264" max="264" width="15.85546875" customWidth="1"/>
    <col min="265" max="265" width="17.28515625" customWidth="1"/>
    <col min="267" max="267" width="9.42578125" bestFit="1" customWidth="1"/>
    <col min="513" max="513" width="90" customWidth="1"/>
    <col min="514" max="514" width="16.140625" customWidth="1"/>
    <col min="515" max="515" width="4.42578125" customWidth="1"/>
    <col min="516" max="516" width="3.42578125" bestFit="1" customWidth="1"/>
    <col min="517" max="517" width="3.85546875" bestFit="1" customWidth="1"/>
    <col min="518" max="518" width="14.7109375" customWidth="1"/>
    <col min="519" max="519" width="14.42578125" customWidth="1"/>
    <col min="520" max="520" width="15.85546875" customWidth="1"/>
    <col min="521" max="521" width="17.28515625" customWidth="1"/>
    <col min="523" max="523" width="9.42578125" bestFit="1" customWidth="1"/>
    <col min="769" max="769" width="90" customWidth="1"/>
    <col min="770" max="770" width="16.140625" customWidth="1"/>
    <col min="771" max="771" width="4.42578125" customWidth="1"/>
    <col min="772" max="772" width="3.42578125" bestFit="1" customWidth="1"/>
    <col min="773" max="773" width="3.85546875" bestFit="1" customWidth="1"/>
    <col min="774" max="774" width="14.7109375" customWidth="1"/>
    <col min="775" max="775" width="14.42578125" customWidth="1"/>
    <col min="776" max="776" width="15.85546875" customWidth="1"/>
    <col min="777" max="777" width="17.28515625" customWidth="1"/>
    <col min="779" max="779" width="9.42578125" bestFit="1" customWidth="1"/>
    <col min="1025" max="1025" width="90" customWidth="1"/>
    <col min="1026" max="1026" width="16.140625" customWidth="1"/>
    <col min="1027" max="1027" width="4.42578125" customWidth="1"/>
    <col min="1028" max="1028" width="3.42578125" bestFit="1" customWidth="1"/>
    <col min="1029" max="1029" width="3.85546875" bestFit="1" customWidth="1"/>
    <col min="1030" max="1030" width="14.7109375" customWidth="1"/>
    <col min="1031" max="1031" width="14.42578125" customWidth="1"/>
    <col min="1032" max="1032" width="15.85546875" customWidth="1"/>
    <col min="1033" max="1033" width="17.28515625" customWidth="1"/>
    <col min="1035" max="1035" width="9.42578125" bestFit="1" customWidth="1"/>
    <col min="1281" max="1281" width="90" customWidth="1"/>
    <col min="1282" max="1282" width="16.140625" customWidth="1"/>
    <col min="1283" max="1283" width="4.42578125" customWidth="1"/>
    <col min="1284" max="1284" width="3.42578125" bestFit="1" customWidth="1"/>
    <col min="1285" max="1285" width="3.85546875" bestFit="1" customWidth="1"/>
    <col min="1286" max="1286" width="14.7109375" customWidth="1"/>
    <col min="1287" max="1287" width="14.42578125" customWidth="1"/>
    <col min="1288" max="1288" width="15.85546875" customWidth="1"/>
    <col min="1289" max="1289" width="17.28515625" customWidth="1"/>
    <col min="1291" max="1291" width="9.42578125" bestFit="1" customWidth="1"/>
    <col min="1537" max="1537" width="90" customWidth="1"/>
    <col min="1538" max="1538" width="16.140625" customWidth="1"/>
    <col min="1539" max="1539" width="4.42578125" customWidth="1"/>
    <col min="1540" max="1540" width="3.42578125" bestFit="1" customWidth="1"/>
    <col min="1541" max="1541" width="3.85546875" bestFit="1" customWidth="1"/>
    <col min="1542" max="1542" width="14.7109375" customWidth="1"/>
    <col min="1543" max="1543" width="14.42578125" customWidth="1"/>
    <col min="1544" max="1544" width="15.85546875" customWidth="1"/>
    <col min="1545" max="1545" width="17.28515625" customWidth="1"/>
    <col min="1547" max="1547" width="9.42578125" bestFit="1" customWidth="1"/>
    <col min="1793" max="1793" width="90" customWidth="1"/>
    <col min="1794" max="1794" width="16.140625" customWidth="1"/>
    <col min="1795" max="1795" width="4.42578125" customWidth="1"/>
    <col min="1796" max="1796" width="3.42578125" bestFit="1" customWidth="1"/>
    <col min="1797" max="1797" width="3.85546875" bestFit="1" customWidth="1"/>
    <col min="1798" max="1798" width="14.7109375" customWidth="1"/>
    <col min="1799" max="1799" width="14.42578125" customWidth="1"/>
    <col min="1800" max="1800" width="15.85546875" customWidth="1"/>
    <col min="1801" max="1801" width="17.28515625" customWidth="1"/>
    <col min="1803" max="1803" width="9.42578125" bestFit="1" customWidth="1"/>
    <col min="2049" max="2049" width="90" customWidth="1"/>
    <col min="2050" max="2050" width="16.140625" customWidth="1"/>
    <col min="2051" max="2051" width="4.42578125" customWidth="1"/>
    <col min="2052" max="2052" width="3.42578125" bestFit="1" customWidth="1"/>
    <col min="2053" max="2053" width="3.85546875" bestFit="1" customWidth="1"/>
    <col min="2054" max="2054" width="14.7109375" customWidth="1"/>
    <col min="2055" max="2055" width="14.42578125" customWidth="1"/>
    <col min="2056" max="2056" width="15.85546875" customWidth="1"/>
    <col min="2057" max="2057" width="17.28515625" customWidth="1"/>
    <col min="2059" max="2059" width="9.42578125" bestFit="1" customWidth="1"/>
    <col min="2305" max="2305" width="90" customWidth="1"/>
    <col min="2306" max="2306" width="16.140625" customWidth="1"/>
    <col min="2307" max="2307" width="4.42578125" customWidth="1"/>
    <col min="2308" max="2308" width="3.42578125" bestFit="1" customWidth="1"/>
    <col min="2309" max="2309" width="3.85546875" bestFit="1" customWidth="1"/>
    <col min="2310" max="2310" width="14.7109375" customWidth="1"/>
    <col min="2311" max="2311" width="14.42578125" customWidth="1"/>
    <col min="2312" max="2312" width="15.85546875" customWidth="1"/>
    <col min="2313" max="2313" width="17.28515625" customWidth="1"/>
    <col min="2315" max="2315" width="9.42578125" bestFit="1" customWidth="1"/>
    <col min="2561" max="2561" width="90" customWidth="1"/>
    <col min="2562" max="2562" width="16.140625" customWidth="1"/>
    <col min="2563" max="2563" width="4.42578125" customWidth="1"/>
    <col min="2564" max="2564" width="3.42578125" bestFit="1" customWidth="1"/>
    <col min="2565" max="2565" width="3.85546875" bestFit="1" customWidth="1"/>
    <col min="2566" max="2566" width="14.7109375" customWidth="1"/>
    <col min="2567" max="2567" width="14.42578125" customWidth="1"/>
    <col min="2568" max="2568" width="15.85546875" customWidth="1"/>
    <col min="2569" max="2569" width="17.28515625" customWidth="1"/>
    <col min="2571" max="2571" width="9.42578125" bestFit="1" customWidth="1"/>
    <col min="2817" max="2817" width="90" customWidth="1"/>
    <col min="2818" max="2818" width="16.140625" customWidth="1"/>
    <col min="2819" max="2819" width="4.42578125" customWidth="1"/>
    <col min="2820" max="2820" width="3.42578125" bestFit="1" customWidth="1"/>
    <col min="2821" max="2821" width="3.85546875" bestFit="1" customWidth="1"/>
    <col min="2822" max="2822" width="14.7109375" customWidth="1"/>
    <col min="2823" max="2823" width="14.42578125" customWidth="1"/>
    <col min="2824" max="2824" width="15.85546875" customWidth="1"/>
    <col min="2825" max="2825" width="17.28515625" customWidth="1"/>
    <col min="2827" max="2827" width="9.42578125" bestFit="1" customWidth="1"/>
    <col min="3073" max="3073" width="90" customWidth="1"/>
    <col min="3074" max="3074" width="16.140625" customWidth="1"/>
    <col min="3075" max="3075" width="4.42578125" customWidth="1"/>
    <col min="3076" max="3076" width="3.42578125" bestFit="1" customWidth="1"/>
    <col min="3077" max="3077" width="3.85546875" bestFit="1" customWidth="1"/>
    <col min="3078" max="3078" width="14.7109375" customWidth="1"/>
    <col min="3079" max="3079" width="14.42578125" customWidth="1"/>
    <col min="3080" max="3080" width="15.85546875" customWidth="1"/>
    <col min="3081" max="3081" width="17.28515625" customWidth="1"/>
    <col min="3083" max="3083" width="9.42578125" bestFit="1" customWidth="1"/>
    <col min="3329" max="3329" width="90" customWidth="1"/>
    <col min="3330" max="3330" width="16.140625" customWidth="1"/>
    <col min="3331" max="3331" width="4.42578125" customWidth="1"/>
    <col min="3332" max="3332" width="3.42578125" bestFit="1" customWidth="1"/>
    <col min="3333" max="3333" width="3.85546875" bestFit="1" customWidth="1"/>
    <col min="3334" max="3334" width="14.7109375" customWidth="1"/>
    <col min="3335" max="3335" width="14.42578125" customWidth="1"/>
    <col min="3336" max="3336" width="15.85546875" customWidth="1"/>
    <col min="3337" max="3337" width="17.28515625" customWidth="1"/>
    <col min="3339" max="3339" width="9.42578125" bestFit="1" customWidth="1"/>
    <col min="3585" max="3585" width="90" customWidth="1"/>
    <col min="3586" max="3586" width="16.140625" customWidth="1"/>
    <col min="3587" max="3587" width="4.42578125" customWidth="1"/>
    <col min="3588" max="3588" width="3.42578125" bestFit="1" customWidth="1"/>
    <col min="3589" max="3589" width="3.85546875" bestFit="1" customWidth="1"/>
    <col min="3590" max="3590" width="14.7109375" customWidth="1"/>
    <col min="3591" max="3591" width="14.42578125" customWidth="1"/>
    <col min="3592" max="3592" width="15.85546875" customWidth="1"/>
    <col min="3593" max="3593" width="17.28515625" customWidth="1"/>
    <col min="3595" max="3595" width="9.42578125" bestFit="1" customWidth="1"/>
    <col min="3841" max="3841" width="90" customWidth="1"/>
    <col min="3842" max="3842" width="16.140625" customWidth="1"/>
    <col min="3843" max="3843" width="4.42578125" customWidth="1"/>
    <col min="3844" max="3844" width="3.42578125" bestFit="1" customWidth="1"/>
    <col min="3845" max="3845" width="3.85546875" bestFit="1" customWidth="1"/>
    <col min="3846" max="3846" width="14.7109375" customWidth="1"/>
    <col min="3847" max="3847" width="14.42578125" customWidth="1"/>
    <col min="3848" max="3848" width="15.85546875" customWidth="1"/>
    <col min="3849" max="3849" width="17.28515625" customWidth="1"/>
    <col min="3851" max="3851" width="9.42578125" bestFit="1" customWidth="1"/>
    <col min="4097" max="4097" width="90" customWidth="1"/>
    <col min="4098" max="4098" width="16.140625" customWidth="1"/>
    <col min="4099" max="4099" width="4.42578125" customWidth="1"/>
    <col min="4100" max="4100" width="3.42578125" bestFit="1" customWidth="1"/>
    <col min="4101" max="4101" width="3.85546875" bestFit="1" customWidth="1"/>
    <col min="4102" max="4102" width="14.7109375" customWidth="1"/>
    <col min="4103" max="4103" width="14.42578125" customWidth="1"/>
    <col min="4104" max="4104" width="15.85546875" customWidth="1"/>
    <col min="4105" max="4105" width="17.28515625" customWidth="1"/>
    <col min="4107" max="4107" width="9.42578125" bestFit="1" customWidth="1"/>
    <col min="4353" max="4353" width="90" customWidth="1"/>
    <col min="4354" max="4354" width="16.140625" customWidth="1"/>
    <col min="4355" max="4355" width="4.42578125" customWidth="1"/>
    <col min="4356" max="4356" width="3.42578125" bestFit="1" customWidth="1"/>
    <col min="4357" max="4357" width="3.85546875" bestFit="1" customWidth="1"/>
    <col min="4358" max="4358" width="14.7109375" customWidth="1"/>
    <col min="4359" max="4359" width="14.42578125" customWidth="1"/>
    <col min="4360" max="4360" width="15.85546875" customWidth="1"/>
    <col min="4361" max="4361" width="17.28515625" customWidth="1"/>
    <col min="4363" max="4363" width="9.42578125" bestFit="1" customWidth="1"/>
    <col min="4609" max="4609" width="90" customWidth="1"/>
    <col min="4610" max="4610" width="16.140625" customWidth="1"/>
    <col min="4611" max="4611" width="4.42578125" customWidth="1"/>
    <col min="4612" max="4612" width="3.42578125" bestFit="1" customWidth="1"/>
    <col min="4613" max="4613" width="3.85546875" bestFit="1" customWidth="1"/>
    <col min="4614" max="4614" width="14.7109375" customWidth="1"/>
    <col min="4615" max="4615" width="14.42578125" customWidth="1"/>
    <col min="4616" max="4616" width="15.85546875" customWidth="1"/>
    <col min="4617" max="4617" width="17.28515625" customWidth="1"/>
    <col min="4619" max="4619" width="9.42578125" bestFit="1" customWidth="1"/>
    <col min="4865" max="4865" width="90" customWidth="1"/>
    <col min="4866" max="4866" width="16.140625" customWidth="1"/>
    <col min="4867" max="4867" width="4.42578125" customWidth="1"/>
    <col min="4868" max="4868" width="3.42578125" bestFit="1" customWidth="1"/>
    <col min="4869" max="4869" width="3.85546875" bestFit="1" customWidth="1"/>
    <col min="4870" max="4870" width="14.7109375" customWidth="1"/>
    <col min="4871" max="4871" width="14.42578125" customWidth="1"/>
    <col min="4872" max="4872" width="15.85546875" customWidth="1"/>
    <col min="4873" max="4873" width="17.28515625" customWidth="1"/>
    <col min="4875" max="4875" width="9.42578125" bestFit="1" customWidth="1"/>
    <col min="5121" max="5121" width="90" customWidth="1"/>
    <col min="5122" max="5122" width="16.140625" customWidth="1"/>
    <col min="5123" max="5123" width="4.42578125" customWidth="1"/>
    <col min="5124" max="5124" width="3.42578125" bestFit="1" customWidth="1"/>
    <col min="5125" max="5125" width="3.85546875" bestFit="1" customWidth="1"/>
    <col min="5126" max="5126" width="14.7109375" customWidth="1"/>
    <col min="5127" max="5127" width="14.42578125" customWidth="1"/>
    <col min="5128" max="5128" width="15.85546875" customWidth="1"/>
    <col min="5129" max="5129" width="17.28515625" customWidth="1"/>
    <col min="5131" max="5131" width="9.42578125" bestFit="1" customWidth="1"/>
    <col min="5377" max="5377" width="90" customWidth="1"/>
    <col min="5378" max="5378" width="16.140625" customWidth="1"/>
    <col min="5379" max="5379" width="4.42578125" customWidth="1"/>
    <col min="5380" max="5380" width="3.42578125" bestFit="1" customWidth="1"/>
    <col min="5381" max="5381" width="3.85546875" bestFit="1" customWidth="1"/>
    <col min="5382" max="5382" width="14.7109375" customWidth="1"/>
    <col min="5383" max="5383" width="14.42578125" customWidth="1"/>
    <col min="5384" max="5384" width="15.85546875" customWidth="1"/>
    <col min="5385" max="5385" width="17.28515625" customWidth="1"/>
    <col min="5387" max="5387" width="9.42578125" bestFit="1" customWidth="1"/>
    <col min="5633" max="5633" width="90" customWidth="1"/>
    <col min="5634" max="5634" width="16.140625" customWidth="1"/>
    <col min="5635" max="5635" width="4.42578125" customWidth="1"/>
    <col min="5636" max="5636" width="3.42578125" bestFit="1" customWidth="1"/>
    <col min="5637" max="5637" width="3.85546875" bestFit="1" customWidth="1"/>
    <col min="5638" max="5638" width="14.7109375" customWidth="1"/>
    <col min="5639" max="5639" width="14.42578125" customWidth="1"/>
    <col min="5640" max="5640" width="15.85546875" customWidth="1"/>
    <col min="5641" max="5641" width="17.28515625" customWidth="1"/>
    <col min="5643" max="5643" width="9.42578125" bestFit="1" customWidth="1"/>
    <col min="5889" max="5889" width="90" customWidth="1"/>
    <col min="5890" max="5890" width="16.140625" customWidth="1"/>
    <col min="5891" max="5891" width="4.42578125" customWidth="1"/>
    <col min="5892" max="5892" width="3.42578125" bestFit="1" customWidth="1"/>
    <col min="5893" max="5893" width="3.85546875" bestFit="1" customWidth="1"/>
    <col min="5894" max="5894" width="14.7109375" customWidth="1"/>
    <col min="5895" max="5895" width="14.42578125" customWidth="1"/>
    <col min="5896" max="5896" width="15.85546875" customWidth="1"/>
    <col min="5897" max="5897" width="17.28515625" customWidth="1"/>
    <col min="5899" max="5899" width="9.42578125" bestFit="1" customWidth="1"/>
    <col min="6145" max="6145" width="90" customWidth="1"/>
    <col min="6146" max="6146" width="16.140625" customWidth="1"/>
    <col min="6147" max="6147" width="4.42578125" customWidth="1"/>
    <col min="6148" max="6148" width="3.42578125" bestFit="1" customWidth="1"/>
    <col min="6149" max="6149" width="3.85546875" bestFit="1" customWidth="1"/>
    <col min="6150" max="6150" width="14.7109375" customWidth="1"/>
    <col min="6151" max="6151" width="14.42578125" customWidth="1"/>
    <col min="6152" max="6152" width="15.85546875" customWidth="1"/>
    <col min="6153" max="6153" width="17.28515625" customWidth="1"/>
    <col min="6155" max="6155" width="9.42578125" bestFit="1" customWidth="1"/>
    <col min="6401" max="6401" width="90" customWidth="1"/>
    <col min="6402" max="6402" width="16.140625" customWidth="1"/>
    <col min="6403" max="6403" width="4.42578125" customWidth="1"/>
    <col min="6404" max="6404" width="3.42578125" bestFit="1" customWidth="1"/>
    <col min="6405" max="6405" width="3.85546875" bestFit="1" customWidth="1"/>
    <col min="6406" max="6406" width="14.7109375" customWidth="1"/>
    <col min="6407" max="6407" width="14.42578125" customWidth="1"/>
    <col min="6408" max="6408" width="15.85546875" customWidth="1"/>
    <col min="6409" max="6409" width="17.28515625" customWidth="1"/>
    <col min="6411" max="6411" width="9.42578125" bestFit="1" customWidth="1"/>
    <col min="6657" max="6657" width="90" customWidth="1"/>
    <col min="6658" max="6658" width="16.140625" customWidth="1"/>
    <col min="6659" max="6659" width="4.42578125" customWidth="1"/>
    <col min="6660" max="6660" width="3.42578125" bestFit="1" customWidth="1"/>
    <col min="6661" max="6661" width="3.85546875" bestFit="1" customWidth="1"/>
    <col min="6662" max="6662" width="14.7109375" customWidth="1"/>
    <col min="6663" max="6663" width="14.42578125" customWidth="1"/>
    <col min="6664" max="6664" width="15.85546875" customWidth="1"/>
    <col min="6665" max="6665" width="17.28515625" customWidth="1"/>
    <col min="6667" max="6667" width="9.42578125" bestFit="1" customWidth="1"/>
    <col min="6913" max="6913" width="90" customWidth="1"/>
    <col min="6914" max="6914" width="16.140625" customWidth="1"/>
    <col min="6915" max="6915" width="4.42578125" customWidth="1"/>
    <col min="6916" max="6916" width="3.42578125" bestFit="1" customWidth="1"/>
    <col min="6917" max="6917" width="3.85546875" bestFit="1" customWidth="1"/>
    <col min="6918" max="6918" width="14.7109375" customWidth="1"/>
    <col min="6919" max="6919" width="14.42578125" customWidth="1"/>
    <col min="6920" max="6920" width="15.85546875" customWidth="1"/>
    <col min="6921" max="6921" width="17.28515625" customWidth="1"/>
    <col min="6923" max="6923" width="9.42578125" bestFit="1" customWidth="1"/>
    <col min="7169" max="7169" width="90" customWidth="1"/>
    <col min="7170" max="7170" width="16.140625" customWidth="1"/>
    <col min="7171" max="7171" width="4.42578125" customWidth="1"/>
    <col min="7172" max="7172" width="3.42578125" bestFit="1" customWidth="1"/>
    <col min="7173" max="7173" width="3.85546875" bestFit="1" customWidth="1"/>
    <col min="7174" max="7174" width="14.7109375" customWidth="1"/>
    <col min="7175" max="7175" width="14.42578125" customWidth="1"/>
    <col min="7176" max="7176" width="15.85546875" customWidth="1"/>
    <col min="7177" max="7177" width="17.28515625" customWidth="1"/>
    <col min="7179" max="7179" width="9.42578125" bestFit="1" customWidth="1"/>
    <col min="7425" max="7425" width="90" customWidth="1"/>
    <col min="7426" max="7426" width="16.140625" customWidth="1"/>
    <col min="7427" max="7427" width="4.42578125" customWidth="1"/>
    <col min="7428" max="7428" width="3.42578125" bestFit="1" customWidth="1"/>
    <col min="7429" max="7429" width="3.85546875" bestFit="1" customWidth="1"/>
    <col min="7430" max="7430" width="14.7109375" customWidth="1"/>
    <col min="7431" max="7431" width="14.42578125" customWidth="1"/>
    <col min="7432" max="7432" width="15.85546875" customWidth="1"/>
    <col min="7433" max="7433" width="17.28515625" customWidth="1"/>
    <col min="7435" max="7435" width="9.42578125" bestFit="1" customWidth="1"/>
    <col min="7681" max="7681" width="90" customWidth="1"/>
    <col min="7682" max="7682" width="16.140625" customWidth="1"/>
    <col min="7683" max="7683" width="4.42578125" customWidth="1"/>
    <col min="7684" max="7684" width="3.42578125" bestFit="1" customWidth="1"/>
    <col min="7685" max="7685" width="3.85546875" bestFit="1" customWidth="1"/>
    <col min="7686" max="7686" width="14.7109375" customWidth="1"/>
    <col min="7687" max="7687" width="14.42578125" customWidth="1"/>
    <col min="7688" max="7688" width="15.85546875" customWidth="1"/>
    <col min="7689" max="7689" width="17.28515625" customWidth="1"/>
    <col min="7691" max="7691" width="9.42578125" bestFit="1" customWidth="1"/>
    <col min="7937" max="7937" width="90" customWidth="1"/>
    <col min="7938" max="7938" width="16.140625" customWidth="1"/>
    <col min="7939" max="7939" width="4.42578125" customWidth="1"/>
    <col min="7940" max="7940" width="3.42578125" bestFit="1" customWidth="1"/>
    <col min="7941" max="7941" width="3.85546875" bestFit="1" customWidth="1"/>
    <col min="7942" max="7942" width="14.7109375" customWidth="1"/>
    <col min="7943" max="7943" width="14.42578125" customWidth="1"/>
    <col min="7944" max="7944" width="15.85546875" customWidth="1"/>
    <col min="7945" max="7945" width="17.28515625" customWidth="1"/>
    <col min="7947" max="7947" width="9.42578125" bestFit="1" customWidth="1"/>
    <col min="8193" max="8193" width="90" customWidth="1"/>
    <col min="8194" max="8194" width="16.140625" customWidth="1"/>
    <col min="8195" max="8195" width="4.42578125" customWidth="1"/>
    <col min="8196" max="8196" width="3.42578125" bestFit="1" customWidth="1"/>
    <col min="8197" max="8197" width="3.85546875" bestFit="1" customWidth="1"/>
    <col min="8198" max="8198" width="14.7109375" customWidth="1"/>
    <col min="8199" max="8199" width="14.42578125" customWidth="1"/>
    <col min="8200" max="8200" width="15.85546875" customWidth="1"/>
    <col min="8201" max="8201" width="17.28515625" customWidth="1"/>
    <col min="8203" max="8203" width="9.42578125" bestFit="1" customWidth="1"/>
    <col min="8449" max="8449" width="90" customWidth="1"/>
    <col min="8450" max="8450" width="16.140625" customWidth="1"/>
    <col min="8451" max="8451" width="4.42578125" customWidth="1"/>
    <col min="8452" max="8452" width="3.42578125" bestFit="1" customWidth="1"/>
    <col min="8453" max="8453" width="3.85546875" bestFit="1" customWidth="1"/>
    <col min="8454" max="8454" width="14.7109375" customWidth="1"/>
    <col min="8455" max="8455" width="14.42578125" customWidth="1"/>
    <col min="8456" max="8456" width="15.85546875" customWidth="1"/>
    <col min="8457" max="8457" width="17.28515625" customWidth="1"/>
    <col min="8459" max="8459" width="9.42578125" bestFit="1" customWidth="1"/>
    <col min="8705" max="8705" width="90" customWidth="1"/>
    <col min="8706" max="8706" width="16.140625" customWidth="1"/>
    <col min="8707" max="8707" width="4.42578125" customWidth="1"/>
    <col min="8708" max="8708" width="3.42578125" bestFit="1" customWidth="1"/>
    <col min="8709" max="8709" width="3.85546875" bestFit="1" customWidth="1"/>
    <col min="8710" max="8710" width="14.7109375" customWidth="1"/>
    <col min="8711" max="8711" width="14.42578125" customWidth="1"/>
    <col min="8712" max="8712" width="15.85546875" customWidth="1"/>
    <col min="8713" max="8713" width="17.28515625" customWidth="1"/>
    <col min="8715" max="8715" width="9.42578125" bestFit="1" customWidth="1"/>
    <col min="8961" max="8961" width="90" customWidth="1"/>
    <col min="8962" max="8962" width="16.140625" customWidth="1"/>
    <col min="8963" max="8963" width="4.42578125" customWidth="1"/>
    <col min="8964" max="8964" width="3.42578125" bestFit="1" customWidth="1"/>
    <col min="8965" max="8965" width="3.85546875" bestFit="1" customWidth="1"/>
    <col min="8966" max="8966" width="14.7109375" customWidth="1"/>
    <col min="8967" max="8967" width="14.42578125" customWidth="1"/>
    <col min="8968" max="8968" width="15.85546875" customWidth="1"/>
    <col min="8969" max="8969" width="17.28515625" customWidth="1"/>
    <col min="8971" max="8971" width="9.42578125" bestFit="1" customWidth="1"/>
    <col min="9217" max="9217" width="90" customWidth="1"/>
    <col min="9218" max="9218" width="16.140625" customWidth="1"/>
    <col min="9219" max="9219" width="4.42578125" customWidth="1"/>
    <col min="9220" max="9220" width="3.42578125" bestFit="1" customWidth="1"/>
    <col min="9221" max="9221" width="3.85546875" bestFit="1" customWidth="1"/>
    <col min="9222" max="9222" width="14.7109375" customWidth="1"/>
    <col min="9223" max="9223" width="14.42578125" customWidth="1"/>
    <col min="9224" max="9224" width="15.85546875" customWidth="1"/>
    <col min="9225" max="9225" width="17.28515625" customWidth="1"/>
    <col min="9227" max="9227" width="9.42578125" bestFit="1" customWidth="1"/>
    <col min="9473" max="9473" width="90" customWidth="1"/>
    <col min="9474" max="9474" width="16.140625" customWidth="1"/>
    <col min="9475" max="9475" width="4.42578125" customWidth="1"/>
    <col min="9476" max="9476" width="3.42578125" bestFit="1" customWidth="1"/>
    <col min="9477" max="9477" width="3.85546875" bestFit="1" customWidth="1"/>
    <col min="9478" max="9478" width="14.7109375" customWidth="1"/>
    <col min="9479" max="9479" width="14.42578125" customWidth="1"/>
    <col min="9480" max="9480" width="15.85546875" customWidth="1"/>
    <col min="9481" max="9481" width="17.28515625" customWidth="1"/>
    <col min="9483" max="9483" width="9.42578125" bestFit="1" customWidth="1"/>
    <col min="9729" max="9729" width="90" customWidth="1"/>
    <col min="9730" max="9730" width="16.140625" customWidth="1"/>
    <col min="9731" max="9731" width="4.42578125" customWidth="1"/>
    <col min="9732" max="9732" width="3.42578125" bestFit="1" customWidth="1"/>
    <col min="9733" max="9733" width="3.85546875" bestFit="1" customWidth="1"/>
    <col min="9734" max="9734" width="14.7109375" customWidth="1"/>
    <col min="9735" max="9735" width="14.42578125" customWidth="1"/>
    <col min="9736" max="9736" width="15.85546875" customWidth="1"/>
    <col min="9737" max="9737" width="17.28515625" customWidth="1"/>
    <col min="9739" max="9739" width="9.42578125" bestFit="1" customWidth="1"/>
    <col min="9985" max="9985" width="90" customWidth="1"/>
    <col min="9986" max="9986" width="16.140625" customWidth="1"/>
    <col min="9987" max="9987" width="4.42578125" customWidth="1"/>
    <col min="9988" max="9988" width="3.42578125" bestFit="1" customWidth="1"/>
    <col min="9989" max="9989" width="3.85546875" bestFit="1" customWidth="1"/>
    <col min="9990" max="9990" width="14.7109375" customWidth="1"/>
    <col min="9991" max="9991" width="14.42578125" customWidth="1"/>
    <col min="9992" max="9992" width="15.85546875" customWidth="1"/>
    <col min="9993" max="9993" width="17.28515625" customWidth="1"/>
    <col min="9995" max="9995" width="9.42578125" bestFit="1" customWidth="1"/>
    <col min="10241" max="10241" width="90" customWidth="1"/>
    <col min="10242" max="10242" width="16.140625" customWidth="1"/>
    <col min="10243" max="10243" width="4.42578125" customWidth="1"/>
    <col min="10244" max="10244" width="3.42578125" bestFit="1" customWidth="1"/>
    <col min="10245" max="10245" width="3.85546875" bestFit="1" customWidth="1"/>
    <col min="10246" max="10246" width="14.7109375" customWidth="1"/>
    <col min="10247" max="10247" width="14.42578125" customWidth="1"/>
    <col min="10248" max="10248" width="15.85546875" customWidth="1"/>
    <col min="10249" max="10249" width="17.28515625" customWidth="1"/>
    <col min="10251" max="10251" width="9.42578125" bestFit="1" customWidth="1"/>
    <col min="10497" max="10497" width="90" customWidth="1"/>
    <col min="10498" max="10498" width="16.140625" customWidth="1"/>
    <col min="10499" max="10499" width="4.42578125" customWidth="1"/>
    <col min="10500" max="10500" width="3.42578125" bestFit="1" customWidth="1"/>
    <col min="10501" max="10501" width="3.85546875" bestFit="1" customWidth="1"/>
    <col min="10502" max="10502" width="14.7109375" customWidth="1"/>
    <col min="10503" max="10503" width="14.42578125" customWidth="1"/>
    <col min="10504" max="10504" width="15.85546875" customWidth="1"/>
    <col min="10505" max="10505" width="17.28515625" customWidth="1"/>
    <col min="10507" max="10507" width="9.42578125" bestFit="1" customWidth="1"/>
    <col min="10753" max="10753" width="90" customWidth="1"/>
    <col min="10754" max="10754" width="16.140625" customWidth="1"/>
    <col min="10755" max="10755" width="4.42578125" customWidth="1"/>
    <col min="10756" max="10756" width="3.42578125" bestFit="1" customWidth="1"/>
    <col min="10757" max="10757" width="3.85546875" bestFit="1" customWidth="1"/>
    <col min="10758" max="10758" width="14.7109375" customWidth="1"/>
    <col min="10759" max="10759" width="14.42578125" customWidth="1"/>
    <col min="10760" max="10760" width="15.85546875" customWidth="1"/>
    <col min="10761" max="10761" width="17.28515625" customWidth="1"/>
    <col min="10763" max="10763" width="9.42578125" bestFit="1" customWidth="1"/>
    <col min="11009" max="11009" width="90" customWidth="1"/>
    <col min="11010" max="11010" width="16.140625" customWidth="1"/>
    <col min="11011" max="11011" width="4.42578125" customWidth="1"/>
    <col min="11012" max="11012" width="3.42578125" bestFit="1" customWidth="1"/>
    <col min="11013" max="11013" width="3.85546875" bestFit="1" customWidth="1"/>
    <col min="11014" max="11014" width="14.7109375" customWidth="1"/>
    <col min="11015" max="11015" width="14.42578125" customWidth="1"/>
    <col min="11016" max="11016" width="15.85546875" customWidth="1"/>
    <col min="11017" max="11017" width="17.28515625" customWidth="1"/>
    <col min="11019" max="11019" width="9.42578125" bestFit="1" customWidth="1"/>
    <col min="11265" max="11265" width="90" customWidth="1"/>
    <col min="11266" max="11266" width="16.140625" customWidth="1"/>
    <col min="11267" max="11267" width="4.42578125" customWidth="1"/>
    <col min="11268" max="11268" width="3.42578125" bestFit="1" customWidth="1"/>
    <col min="11269" max="11269" width="3.85546875" bestFit="1" customWidth="1"/>
    <col min="11270" max="11270" width="14.7109375" customWidth="1"/>
    <col min="11271" max="11271" width="14.42578125" customWidth="1"/>
    <col min="11272" max="11272" width="15.85546875" customWidth="1"/>
    <col min="11273" max="11273" width="17.28515625" customWidth="1"/>
    <col min="11275" max="11275" width="9.42578125" bestFit="1" customWidth="1"/>
    <col min="11521" max="11521" width="90" customWidth="1"/>
    <col min="11522" max="11522" width="16.140625" customWidth="1"/>
    <col min="11523" max="11523" width="4.42578125" customWidth="1"/>
    <col min="11524" max="11524" width="3.42578125" bestFit="1" customWidth="1"/>
    <col min="11525" max="11525" width="3.85546875" bestFit="1" customWidth="1"/>
    <col min="11526" max="11526" width="14.7109375" customWidth="1"/>
    <col min="11527" max="11527" width="14.42578125" customWidth="1"/>
    <col min="11528" max="11528" width="15.85546875" customWidth="1"/>
    <col min="11529" max="11529" width="17.28515625" customWidth="1"/>
    <col min="11531" max="11531" width="9.42578125" bestFit="1" customWidth="1"/>
    <col min="11777" max="11777" width="90" customWidth="1"/>
    <col min="11778" max="11778" width="16.140625" customWidth="1"/>
    <col min="11779" max="11779" width="4.42578125" customWidth="1"/>
    <col min="11780" max="11780" width="3.42578125" bestFit="1" customWidth="1"/>
    <col min="11781" max="11781" width="3.85546875" bestFit="1" customWidth="1"/>
    <col min="11782" max="11782" width="14.7109375" customWidth="1"/>
    <col min="11783" max="11783" width="14.42578125" customWidth="1"/>
    <col min="11784" max="11784" width="15.85546875" customWidth="1"/>
    <col min="11785" max="11785" width="17.28515625" customWidth="1"/>
    <col min="11787" max="11787" width="9.42578125" bestFit="1" customWidth="1"/>
    <col min="12033" max="12033" width="90" customWidth="1"/>
    <col min="12034" max="12034" width="16.140625" customWidth="1"/>
    <col min="12035" max="12035" width="4.42578125" customWidth="1"/>
    <col min="12036" max="12036" width="3.42578125" bestFit="1" customWidth="1"/>
    <col min="12037" max="12037" width="3.85546875" bestFit="1" customWidth="1"/>
    <col min="12038" max="12038" width="14.7109375" customWidth="1"/>
    <col min="12039" max="12039" width="14.42578125" customWidth="1"/>
    <col min="12040" max="12040" width="15.85546875" customWidth="1"/>
    <col min="12041" max="12041" width="17.28515625" customWidth="1"/>
    <col min="12043" max="12043" width="9.42578125" bestFit="1" customWidth="1"/>
    <col min="12289" max="12289" width="90" customWidth="1"/>
    <col min="12290" max="12290" width="16.140625" customWidth="1"/>
    <col min="12291" max="12291" width="4.42578125" customWidth="1"/>
    <col min="12292" max="12292" width="3.42578125" bestFit="1" customWidth="1"/>
    <col min="12293" max="12293" width="3.85546875" bestFit="1" customWidth="1"/>
    <col min="12294" max="12294" width="14.7109375" customWidth="1"/>
    <col min="12295" max="12295" width="14.42578125" customWidth="1"/>
    <col min="12296" max="12296" width="15.85546875" customWidth="1"/>
    <col min="12297" max="12297" width="17.28515625" customWidth="1"/>
    <col min="12299" max="12299" width="9.42578125" bestFit="1" customWidth="1"/>
    <col min="12545" max="12545" width="90" customWidth="1"/>
    <col min="12546" max="12546" width="16.140625" customWidth="1"/>
    <col min="12547" max="12547" width="4.42578125" customWidth="1"/>
    <col min="12548" max="12548" width="3.42578125" bestFit="1" customWidth="1"/>
    <col min="12549" max="12549" width="3.85546875" bestFit="1" customWidth="1"/>
    <col min="12550" max="12550" width="14.7109375" customWidth="1"/>
    <col min="12551" max="12551" width="14.42578125" customWidth="1"/>
    <col min="12552" max="12552" width="15.85546875" customWidth="1"/>
    <col min="12553" max="12553" width="17.28515625" customWidth="1"/>
    <col min="12555" max="12555" width="9.42578125" bestFit="1" customWidth="1"/>
    <col min="12801" max="12801" width="90" customWidth="1"/>
    <col min="12802" max="12802" width="16.140625" customWidth="1"/>
    <col min="12803" max="12803" width="4.42578125" customWidth="1"/>
    <col min="12804" max="12804" width="3.42578125" bestFit="1" customWidth="1"/>
    <col min="12805" max="12805" width="3.85546875" bestFit="1" customWidth="1"/>
    <col min="12806" max="12806" width="14.7109375" customWidth="1"/>
    <col min="12807" max="12807" width="14.42578125" customWidth="1"/>
    <col min="12808" max="12808" width="15.85546875" customWidth="1"/>
    <col min="12809" max="12809" width="17.28515625" customWidth="1"/>
    <col min="12811" max="12811" width="9.42578125" bestFit="1" customWidth="1"/>
    <col min="13057" max="13057" width="90" customWidth="1"/>
    <col min="13058" max="13058" width="16.140625" customWidth="1"/>
    <col min="13059" max="13059" width="4.42578125" customWidth="1"/>
    <col min="13060" max="13060" width="3.42578125" bestFit="1" customWidth="1"/>
    <col min="13061" max="13061" width="3.85546875" bestFit="1" customWidth="1"/>
    <col min="13062" max="13062" width="14.7109375" customWidth="1"/>
    <col min="13063" max="13063" width="14.42578125" customWidth="1"/>
    <col min="13064" max="13064" width="15.85546875" customWidth="1"/>
    <col min="13065" max="13065" width="17.28515625" customWidth="1"/>
    <col min="13067" max="13067" width="9.42578125" bestFit="1" customWidth="1"/>
    <col min="13313" max="13313" width="90" customWidth="1"/>
    <col min="13314" max="13314" width="16.140625" customWidth="1"/>
    <col min="13315" max="13315" width="4.42578125" customWidth="1"/>
    <col min="13316" max="13316" width="3.42578125" bestFit="1" customWidth="1"/>
    <col min="13317" max="13317" width="3.85546875" bestFit="1" customWidth="1"/>
    <col min="13318" max="13318" width="14.7109375" customWidth="1"/>
    <col min="13319" max="13319" width="14.42578125" customWidth="1"/>
    <col min="13320" max="13320" width="15.85546875" customWidth="1"/>
    <col min="13321" max="13321" width="17.28515625" customWidth="1"/>
    <col min="13323" max="13323" width="9.42578125" bestFit="1" customWidth="1"/>
    <col min="13569" max="13569" width="90" customWidth="1"/>
    <col min="13570" max="13570" width="16.140625" customWidth="1"/>
    <col min="13571" max="13571" width="4.42578125" customWidth="1"/>
    <col min="13572" max="13572" width="3.42578125" bestFit="1" customWidth="1"/>
    <col min="13573" max="13573" width="3.85546875" bestFit="1" customWidth="1"/>
    <col min="13574" max="13574" width="14.7109375" customWidth="1"/>
    <col min="13575" max="13575" width="14.42578125" customWidth="1"/>
    <col min="13576" max="13576" width="15.85546875" customWidth="1"/>
    <col min="13577" max="13577" width="17.28515625" customWidth="1"/>
    <col min="13579" max="13579" width="9.42578125" bestFit="1" customWidth="1"/>
    <col min="13825" max="13825" width="90" customWidth="1"/>
    <col min="13826" max="13826" width="16.140625" customWidth="1"/>
    <col min="13827" max="13827" width="4.42578125" customWidth="1"/>
    <col min="13828" max="13828" width="3.42578125" bestFit="1" customWidth="1"/>
    <col min="13829" max="13829" width="3.85546875" bestFit="1" customWidth="1"/>
    <col min="13830" max="13830" width="14.7109375" customWidth="1"/>
    <col min="13831" max="13831" width="14.42578125" customWidth="1"/>
    <col min="13832" max="13832" width="15.85546875" customWidth="1"/>
    <col min="13833" max="13833" width="17.28515625" customWidth="1"/>
    <col min="13835" max="13835" width="9.42578125" bestFit="1" customWidth="1"/>
    <col min="14081" max="14081" width="90" customWidth="1"/>
    <col min="14082" max="14082" width="16.140625" customWidth="1"/>
    <col min="14083" max="14083" width="4.42578125" customWidth="1"/>
    <col min="14084" max="14084" width="3.42578125" bestFit="1" customWidth="1"/>
    <col min="14085" max="14085" width="3.85546875" bestFit="1" customWidth="1"/>
    <col min="14086" max="14086" width="14.7109375" customWidth="1"/>
    <col min="14087" max="14087" width="14.42578125" customWidth="1"/>
    <col min="14088" max="14088" width="15.85546875" customWidth="1"/>
    <col min="14089" max="14089" width="17.28515625" customWidth="1"/>
    <col min="14091" max="14091" width="9.42578125" bestFit="1" customWidth="1"/>
    <col min="14337" max="14337" width="90" customWidth="1"/>
    <col min="14338" max="14338" width="16.140625" customWidth="1"/>
    <col min="14339" max="14339" width="4.42578125" customWidth="1"/>
    <col min="14340" max="14340" width="3.42578125" bestFit="1" customWidth="1"/>
    <col min="14341" max="14341" width="3.85546875" bestFit="1" customWidth="1"/>
    <col min="14342" max="14342" width="14.7109375" customWidth="1"/>
    <col min="14343" max="14343" width="14.42578125" customWidth="1"/>
    <col min="14344" max="14344" width="15.85546875" customWidth="1"/>
    <col min="14345" max="14345" width="17.28515625" customWidth="1"/>
    <col min="14347" max="14347" width="9.42578125" bestFit="1" customWidth="1"/>
    <col min="14593" max="14593" width="90" customWidth="1"/>
    <col min="14594" max="14594" width="16.140625" customWidth="1"/>
    <col min="14595" max="14595" width="4.42578125" customWidth="1"/>
    <col min="14596" max="14596" width="3.42578125" bestFit="1" customWidth="1"/>
    <col min="14597" max="14597" width="3.85546875" bestFit="1" customWidth="1"/>
    <col min="14598" max="14598" width="14.7109375" customWidth="1"/>
    <col min="14599" max="14599" width="14.42578125" customWidth="1"/>
    <col min="14600" max="14600" width="15.85546875" customWidth="1"/>
    <col min="14601" max="14601" width="17.28515625" customWidth="1"/>
    <col min="14603" max="14603" width="9.42578125" bestFit="1" customWidth="1"/>
    <col min="14849" max="14849" width="90" customWidth="1"/>
    <col min="14850" max="14850" width="16.140625" customWidth="1"/>
    <col min="14851" max="14851" width="4.42578125" customWidth="1"/>
    <col min="14852" max="14852" width="3.42578125" bestFit="1" customWidth="1"/>
    <col min="14853" max="14853" width="3.85546875" bestFit="1" customWidth="1"/>
    <col min="14854" max="14854" width="14.7109375" customWidth="1"/>
    <col min="14855" max="14855" width="14.42578125" customWidth="1"/>
    <col min="14856" max="14856" width="15.85546875" customWidth="1"/>
    <col min="14857" max="14857" width="17.28515625" customWidth="1"/>
    <col min="14859" max="14859" width="9.42578125" bestFit="1" customWidth="1"/>
    <col min="15105" max="15105" width="90" customWidth="1"/>
    <col min="15106" max="15106" width="16.140625" customWidth="1"/>
    <col min="15107" max="15107" width="4.42578125" customWidth="1"/>
    <col min="15108" max="15108" width="3.42578125" bestFit="1" customWidth="1"/>
    <col min="15109" max="15109" width="3.85546875" bestFit="1" customWidth="1"/>
    <col min="15110" max="15110" width="14.7109375" customWidth="1"/>
    <col min="15111" max="15111" width="14.42578125" customWidth="1"/>
    <col min="15112" max="15112" width="15.85546875" customWidth="1"/>
    <col min="15113" max="15113" width="17.28515625" customWidth="1"/>
    <col min="15115" max="15115" width="9.42578125" bestFit="1" customWidth="1"/>
    <col min="15361" max="15361" width="90" customWidth="1"/>
    <col min="15362" max="15362" width="16.140625" customWidth="1"/>
    <col min="15363" max="15363" width="4.42578125" customWidth="1"/>
    <col min="15364" max="15364" width="3.42578125" bestFit="1" customWidth="1"/>
    <col min="15365" max="15365" width="3.85546875" bestFit="1" customWidth="1"/>
    <col min="15366" max="15366" width="14.7109375" customWidth="1"/>
    <col min="15367" max="15367" width="14.42578125" customWidth="1"/>
    <col min="15368" max="15368" width="15.85546875" customWidth="1"/>
    <col min="15369" max="15369" width="17.28515625" customWidth="1"/>
    <col min="15371" max="15371" width="9.42578125" bestFit="1" customWidth="1"/>
    <col min="15617" max="15617" width="90" customWidth="1"/>
    <col min="15618" max="15618" width="16.140625" customWidth="1"/>
    <col min="15619" max="15619" width="4.42578125" customWidth="1"/>
    <col min="15620" max="15620" width="3.42578125" bestFit="1" customWidth="1"/>
    <col min="15621" max="15621" width="3.85546875" bestFit="1" customWidth="1"/>
    <col min="15622" max="15622" width="14.7109375" customWidth="1"/>
    <col min="15623" max="15623" width="14.42578125" customWidth="1"/>
    <col min="15624" max="15624" width="15.85546875" customWidth="1"/>
    <col min="15625" max="15625" width="17.28515625" customWidth="1"/>
    <col min="15627" max="15627" width="9.42578125" bestFit="1" customWidth="1"/>
    <col min="15873" max="15873" width="90" customWidth="1"/>
    <col min="15874" max="15874" width="16.140625" customWidth="1"/>
    <col min="15875" max="15875" width="4.42578125" customWidth="1"/>
    <col min="15876" max="15876" width="3.42578125" bestFit="1" customWidth="1"/>
    <col min="15877" max="15877" width="3.85546875" bestFit="1" customWidth="1"/>
    <col min="15878" max="15878" width="14.7109375" customWidth="1"/>
    <col min="15879" max="15879" width="14.42578125" customWidth="1"/>
    <col min="15880" max="15880" width="15.85546875" customWidth="1"/>
    <col min="15881" max="15881" width="17.28515625" customWidth="1"/>
    <col min="15883" max="15883" width="9.42578125" bestFit="1" customWidth="1"/>
    <col min="16129" max="16129" width="90" customWidth="1"/>
    <col min="16130" max="16130" width="16.140625" customWidth="1"/>
    <col min="16131" max="16131" width="4.42578125" customWidth="1"/>
    <col min="16132" max="16132" width="3.42578125" bestFit="1" customWidth="1"/>
    <col min="16133" max="16133" width="3.85546875" bestFit="1" customWidth="1"/>
    <col min="16134" max="16134" width="14.7109375" customWidth="1"/>
    <col min="16135" max="16135" width="14.42578125" customWidth="1"/>
    <col min="16136" max="16136" width="15.85546875" customWidth="1"/>
    <col min="16137" max="16137" width="17.28515625" customWidth="1"/>
    <col min="16139" max="16139" width="9.42578125" bestFit="1" customWidth="1"/>
  </cols>
  <sheetData>
    <row r="1" spans="1:9" s="22" customFormat="1" ht="15.75">
      <c r="B1" s="231"/>
      <c r="C1" s="231"/>
      <c r="D1" s="231"/>
      <c r="E1" s="231"/>
      <c r="F1" s="86"/>
      <c r="G1" s="86"/>
      <c r="H1" s="86"/>
      <c r="I1" s="100" t="s">
        <v>979</v>
      </c>
    </row>
    <row r="2" spans="1:9" s="22" customFormat="1" ht="15.75">
      <c r="B2" s="231"/>
      <c r="C2" s="231"/>
      <c r="D2" s="231"/>
      <c r="E2" s="231"/>
      <c r="F2" s="86"/>
      <c r="G2" s="86"/>
      <c r="H2" s="86"/>
      <c r="I2" s="175" t="s">
        <v>5</v>
      </c>
    </row>
    <row r="3" spans="1:9" s="22" customFormat="1" ht="15.75">
      <c r="B3" s="231"/>
      <c r="C3" s="231"/>
      <c r="D3" s="231"/>
      <c r="E3" s="231"/>
      <c r="F3" s="86"/>
      <c r="G3" s="86"/>
      <c r="H3" s="86"/>
      <c r="I3" s="175" t="s">
        <v>555</v>
      </c>
    </row>
    <row r="4" spans="1:9" s="22" customFormat="1" ht="15.75">
      <c r="B4" s="231"/>
      <c r="C4" s="231"/>
      <c r="D4" s="87"/>
      <c r="E4" s="87"/>
      <c r="F4" s="86"/>
      <c r="G4" s="86"/>
      <c r="H4" s="86"/>
      <c r="I4" s="100" t="s">
        <v>977</v>
      </c>
    </row>
    <row r="5" spans="1:9" s="22" customFormat="1" ht="15.75">
      <c r="B5" s="231"/>
      <c r="C5" s="231"/>
      <c r="D5" s="87"/>
      <c r="E5" s="87"/>
      <c r="F5" s="86"/>
      <c r="G5" s="86"/>
      <c r="H5" s="86"/>
      <c r="I5" s="100"/>
    </row>
    <row r="6" spans="1:9" s="22" customFormat="1" ht="15.75" customHeight="1">
      <c r="A6" s="274"/>
      <c r="B6" s="274"/>
      <c r="C6" s="274"/>
      <c r="D6" s="274"/>
      <c r="E6" s="274"/>
      <c r="F6" s="274"/>
      <c r="G6" s="274"/>
      <c r="H6" s="274"/>
      <c r="I6" s="274" t="s">
        <v>892</v>
      </c>
    </row>
    <row r="7" spans="1:9" s="22" customFormat="1" ht="15.75" customHeight="1">
      <c r="A7" s="274"/>
      <c r="B7" s="274"/>
      <c r="C7" s="274"/>
      <c r="D7" s="274"/>
      <c r="E7" s="274"/>
      <c r="F7" s="274"/>
      <c r="G7" s="274"/>
      <c r="H7" s="274"/>
      <c r="I7" s="274" t="s">
        <v>869</v>
      </c>
    </row>
    <row r="8" spans="1:9" s="22" customFormat="1" ht="15.75" customHeight="1">
      <c r="A8" s="274"/>
      <c r="B8" s="274"/>
      <c r="C8" s="274"/>
      <c r="D8" s="274"/>
      <c r="E8" s="274"/>
      <c r="F8" s="274"/>
      <c r="G8" s="274"/>
      <c r="H8" s="274"/>
      <c r="I8" s="274" t="s">
        <v>555</v>
      </c>
    </row>
    <row r="9" spans="1:9" s="22" customFormat="1" ht="15.75" customHeight="1">
      <c r="A9" s="274"/>
      <c r="B9" s="274"/>
      <c r="C9" s="274"/>
      <c r="D9" s="274"/>
      <c r="E9" s="274"/>
      <c r="F9" s="274"/>
      <c r="G9" s="274"/>
      <c r="H9" s="274"/>
      <c r="I9" s="274" t="s">
        <v>757</v>
      </c>
    </row>
    <row r="10" spans="1:9" s="22" customFormat="1" ht="15.75" customHeight="1">
      <c r="A10" s="274"/>
      <c r="B10" s="274"/>
      <c r="C10" s="274"/>
      <c r="D10" s="274"/>
      <c r="E10" s="274"/>
      <c r="F10" s="274"/>
      <c r="G10" s="274"/>
      <c r="H10" s="274"/>
      <c r="I10" s="274"/>
    </row>
    <row r="11" spans="1:9" s="22" customFormat="1" ht="15.75">
      <c r="A11" s="88"/>
      <c r="B11" s="232"/>
      <c r="C11" s="232"/>
      <c r="D11" s="88"/>
      <c r="E11" s="88"/>
      <c r="F11" s="88"/>
      <c r="G11" s="88"/>
      <c r="H11" s="88"/>
      <c r="I11" s="175"/>
    </row>
    <row r="12" spans="1:9" s="22" customFormat="1">
      <c r="B12" s="231"/>
      <c r="C12" s="231"/>
      <c r="D12" s="231"/>
      <c r="E12" s="231"/>
      <c r="F12" s="89"/>
      <c r="G12" s="89"/>
      <c r="H12" s="89"/>
      <c r="I12" s="89"/>
    </row>
    <row r="13" spans="1:9" s="22" customFormat="1" ht="54" customHeight="1">
      <c r="A13" s="325" t="s">
        <v>759</v>
      </c>
      <c r="B13" s="325"/>
      <c r="C13" s="325"/>
      <c r="D13" s="325"/>
      <c r="E13" s="325"/>
      <c r="F13" s="325"/>
      <c r="G13" s="325"/>
      <c r="H13" s="325"/>
      <c r="I13" s="325"/>
    </row>
    <row r="14" spans="1:9" s="22" customFormat="1">
      <c r="B14" s="231"/>
      <c r="C14" s="231"/>
      <c r="D14" s="231"/>
      <c r="E14" s="231"/>
      <c r="F14" s="89"/>
      <c r="G14" s="89"/>
      <c r="H14" s="89"/>
      <c r="I14" s="89"/>
    </row>
    <row r="15" spans="1:9" s="22" customFormat="1">
      <c r="B15" s="231"/>
      <c r="C15" s="231"/>
      <c r="D15" s="231"/>
      <c r="E15" s="231"/>
      <c r="F15" s="89"/>
      <c r="G15" s="89"/>
      <c r="H15" s="89"/>
      <c r="I15" s="90" t="s">
        <v>0</v>
      </c>
    </row>
    <row r="16" spans="1:9" s="22" customFormat="1" ht="78.75">
      <c r="A16" s="2" t="s">
        <v>81</v>
      </c>
      <c r="B16" s="233" t="s">
        <v>83</v>
      </c>
      <c r="C16" s="2" t="s">
        <v>84</v>
      </c>
      <c r="D16" s="233" t="s">
        <v>134</v>
      </c>
      <c r="E16" s="233" t="s">
        <v>82</v>
      </c>
      <c r="F16" s="2" t="s">
        <v>148</v>
      </c>
      <c r="G16" s="2" t="s">
        <v>514</v>
      </c>
      <c r="H16" s="2" t="s">
        <v>149</v>
      </c>
      <c r="I16" s="2" t="s">
        <v>412</v>
      </c>
    </row>
    <row r="17" spans="1:11" s="22" customFormat="1" ht="15.75">
      <c r="A17" s="6">
        <v>1</v>
      </c>
      <c r="B17" s="6">
        <v>2</v>
      </c>
      <c r="C17" s="6">
        <v>3</v>
      </c>
      <c r="D17" s="14" t="s">
        <v>760</v>
      </c>
      <c r="E17" s="14" t="s">
        <v>761</v>
      </c>
      <c r="F17" s="6">
        <v>6</v>
      </c>
      <c r="G17" s="6">
        <v>7</v>
      </c>
      <c r="H17" s="6">
        <v>8</v>
      </c>
      <c r="I17" s="6">
        <v>9</v>
      </c>
    </row>
    <row r="18" spans="1:11" s="22" customFormat="1" ht="15.75" hidden="1">
      <c r="A18" s="91" t="s">
        <v>146</v>
      </c>
      <c r="B18" s="6"/>
      <c r="C18" s="7"/>
      <c r="D18" s="14"/>
      <c r="E18" s="14"/>
      <c r="F18" s="27">
        <f>SUM(H18:I18)</f>
        <v>1085310.1000000001</v>
      </c>
      <c r="G18" s="27">
        <f>SUM(G21,G23,G71,G75,G83,G97,G107,G140,G153)</f>
        <v>0</v>
      </c>
      <c r="H18" s="27">
        <f>SUM(H21,H23,H71,H75,H83,H97,H107,H140,H153)</f>
        <v>633640.70000000007</v>
      </c>
      <c r="I18" s="27">
        <f>SUM(I21,I23,I71,I75,I83,I97,I107,I140,I153)</f>
        <v>451669.4</v>
      </c>
    </row>
    <row r="19" spans="1:11" s="22" customFormat="1" ht="15.75">
      <c r="A19" s="91" t="s">
        <v>513</v>
      </c>
      <c r="B19" s="6"/>
      <c r="C19" s="7"/>
      <c r="D19" s="14"/>
      <c r="E19" s="14"/>
      <c r="F19" s="27">
        <f t="shared" ref="F19:F48" si="0">G19+H19+I19</f>
        <v>1314105.7000000002</v>
      </c>
      <c r="G19" s="27">
        <f>G20+G156</f>
        <v>3559.3</v>
      </c>
      <c r="H19" s="27">
        <f>H20+H156</f>
        <v>642850.30000000005</v>
      </c>
      <c r="I19" s="27">
        <f>I20+I156</f>
        <v>667696.1</v>
      </c>
      <c r="K19" s="276">
        <f>F19-'Приложение 6'!G509</f>
        <v>0</v>
      </c>
    </row>
    <row r="20" spans="1:11" s="22" customFormat="1" ht="15.75">
      <c r="A20" s="91" t="s">
        <v>512</v>
      </c>
      <c r="B20" s="14"/>
      <c r="C20" s="6"/>
      <c r="D20" s="14"/>
      <c r="E20" s="14"/>
      <c r="F20" s="27">
        <f t="shared" si="0"/>
        <v>1085310.1000000001</v>
      </c>
      <c r="G20" s="27">
        <f>G21+G23+G71+G75+G83+G97+G107+G140+G153</f>
        <v>0</v>
      </c>
      <c r="H20" s="27">
        <f>H21+H23+H71+H75+H83+H97+H107+H140+H153</f>
        <v>633640.70000000007</v>
      </c>
      <c r="I20" s="27">
        <f>I21+I23+I71+I75+I83+I97+I107+I140+I153</f>
        <v>451669.4</v>
      </c>
    </row>
    <row r="21" spans="1:11" s="22" customFormat="1" ht="47.25">
      <c r="A21" s="91" t="s">
        <v>274</v>
      </c>
      <c r="B21" s="26" t="s">
        <v>136</v>
      </c>
      <c r="C21" s="7"/>
      <c r="D21" s="8"/>
      <c r="E21" s="8"/>
      <c r="F21" s="27">
        <f t="shared" si="0"/>
        <v>5</v>
      </c>
      <c r="G21" s="27"/>
      <c r="H21" s="27">
        <f>SUBTOTAL(9,H22)</f>
        <v>0</v>
      </c>
      <c r="I21" s="27">
        <f>SUBTOTAL(9,I22)</f>
        <v>5</v>
      </c>
    </row>
    <row r="22" spans="1:11" s="22" customFormat="1" ht="31.5">
      <c r="A22" s="92" t="s">
        <v>520</v>
      </c>
      <c r="B22" s="25" t="s">
        <v>275</v>
      </c>
      <c r="C22" s="7">
        <v>200</v>
      </c>
      <c r="D22" s="8" t="s">
        <v>138</v>
      </c>
      <c r="E22" s="8">
        <v>14</v>
      </c>
      <c r="F22" s="3">
        <f t="shared" si="0"/>
        <v>5</v>
      </c>
      <c r="G22" s="3"/>
      <c r="H22" s="3">
        <v>0</v>
      </c>
      <c r="I22" s="3">
        <v>5</v>
      </c>
    </row>
    <row r="23" spans="1:11" s="22" customFormat="1" ht="31.5">
      <c r="A23" s="91" t="s">
        <v>353</v>
      </c>
      <c r="B23" s="26" t="s">
        <v>137</v>
      </c>
      <c r="C23" s="7"/>
      <c r="D23" s="8"/>
      <c r="E23" s="8"/>
      <c r="F23" s="27">
        <f t="shared" si="0"/>
        <v>713842.2</v>
      </c>
      <c r="G23" s="27">
        <f>SUBTOTAL(9,G24)</f>
        <v>0</v>
      </c>
      <c r="H23" s="27">
        <f>SUM(H24,H63)</f>
        <v>452059.8</v>
      </c>
      <c r="I23" s="27">
        <f>SUM(I24,I63)</f>
        <v>261782.39999999999</v>
      </c>
    </row>
    <row r="24" spans="1:11" s="22" customFormat="1" ht="31.5">
      <c r="A24" s="91" t="s">
        <v>147</v>
      </c>
      <c r="B24" s="26" t="s">
        <v>431</v>
      </c>
      <c r="C24" s="36"/>
      <c r="D24" s="45"/>
      <c r="E24" s="45"/>
      <c r="F24" s="27">
        <f>G24+H24+I24</f>
        <v>482370.39999999997</v>
      </c>
      <c r="G24" s="27">
        <f>SUM(G25,G30,G33,G36,G38,G40,G42,G44,G46,G48,G51,G56)</f>
        <v>0</v>
      </c>
      <c r="H24" s="27">
        <f>SUM(H25,H30,H33,H36,H38,H40,H42,H44,H46,H48,H51,H56,H60)</f>
        <v>452059.8</v>
      </c>
      <c r="I24" s="27">
        <f>SUM(I25,I30,I33,I36,I38,I40,I42,I44,I46,I48,I51,I56,I60)</f>
        <v>30310.6</v>
      </c>
    </row>
    <row r="25" spans="1:11" s="56" customFormat="1" ht="94.5">
      <c r="A25" s="10" t="s">
        <v>356</v>
      </c>
      <c r="B25" s="93" t="s">
        <v>432</v>
      </c>
      <c r="C25" s="6"/>
      <c r="D25" s="14"/>
      <c r="E25" s="14"/>
      <c r="F25" s="3">
        <f t="shared" si="0"/>
        <v>435282.9</v>
      </c>
      <c r="G25" s="3"/>
      <c r="H25" s="3">
        <f>SUBTOTAL(9,H26:H29)</f>
        <v>435282.9</v>
      </c>
      <c r="I25" s="3">
        <f>SUBTOTAL(9,I26:I29)</f>
        <v>0</v>
      </c>
    </row>
    <row r="26" spans="1:11" s="22" customFormat="1" ht="47.25" customHeight="1">
      <c r="A26" s="92" t="s">
        <v>648</v>
      </c>
      <c r="B26" s="25" t="s">
        <v>625</v>
      </c>
      <c r="C26" s="7">
        <v>600</v>
      </c>
      <c r="D26" s="8" t="s">
        <v>141</v>
      </c>
      <c r="E26" s="8" t="s">
        <v>136</v>
      </c>
      <c r="F26" s="3">
        <f t="shared" si="0"/>
        <v>48616.9</v>
      </c>
      <c r="G26" s="3"/>
      <c r="H26" s="3">
        <v>48616.9</v>
      </c>
      <c r="I26" s="3">
        <v>0</v>
      </c>
    </row>
    <row r="27" spans="1:11" s="22" customFormat="1" ht="63">
      <c r="A27" s="92" t="s">
        <v>649</v>
      </c>
      <c r="B27" s="25" t="s">
        <v>628</v>
      </c>
      <c r="C27" s="7">
        <v>600</v>
      </c>
      <c r="D27" s="8" t="s">
        <v>141</v>
      </c>
      <c r="E27" s="8" t="s">
        <v>137</v>
      </c>
      <c r="F27" s="3">
        <f t="shared" si="0"/>
        <v>279222.7</v>
      </c>
      <c r="G27" s="3"/>
      <c r="H27" s="3">
        <v>279222.7</v>
      </c>
      <c r="I27" s="94"/>
    </row>
    <row r="28" spans="1:11" s="22" customFormat="1" ht="46.5" customHeight="1">
      <c r="A28" s="92" t="s">
        <v>650</v>
      </c>
      <c r="B28" s="25" t="s">
        <v>636</v>
      </c>
      <c r="C28" s="7">
        <v>600</v>
      </c>
      <c r="D28" s="8" t="s">
        <v>141</v>
      </c>
      <c r="E28" s="8" t="s">
        <v>138</v>
      </c>
      <c r="F28" s="3">
        <f t="shared" si="0"/>
        <v>65840.5</v>
      </c>
      <c r="G28" s="3"/>
      <c r="H28" s="3">
        <v>65840.5</v>
      </c>
      <c r="I28" s="94"/>
    </row>
    <row r="29" spans="1:11" s="22" customFormat="1" ht="63" customHeight="1">
      <c r="A29" s="92" t="s">
        <v>651</v>
      </c>
      <c r="B29" s="25" t="s">
        <v>630</v>
      </c>
      <c r="C29" s="7">
        <v>600</v>
      </c>
      <c r="D29" s="8" t="s">
        <v>141</v>
      </c>
      <c r="E29" s="8" t="s">
        <v>137</v>
      </c>
      <c r="F29" s="3">
        <f t="shared" si="0"/>
        <v>41602.800000000003</v>
      </c>
      <c r="G29" s="3"/>
      <c r="H29" s="3">
        <v>41602.800000000003</v>
      </c>
      <c r="I29" s="94"/>
    </row>
    <row r="30" spans="1:11" s="22" customFormat="1" ht="15.75">
      <c r="A30" s="92" t="s">
        <v>361</v>
      </c>
      <c r="B30" s="93" t="s">
        <v>433</v>
      </c>
      <c r="C30" s="7"/>
      <c r="D30" s="8"/>
      <c r="E30" s="8"/>
      <c r="F30" s="3">
        <f t="shared" si="0"/>
        <v>6425.2</v>
      </c>
      <c r="G30" s="3">
        <f>SUBTOTAL(9,G31:G32)</f>
        <v>0</v>
      </c>
      <c r="H30" s="3">
        <f>SUBTOTAL(9,H31:H32)</f>
        <v>0</v>
      </c>
      <c r="I30" s="3">
        <f>SUBTOTAL(9,I31:I32)</f>
        <v>6425.2</v>
      </c>
    </row>
    <row r="31" spans="1:11" s="22" customFormat="1" ht="47.25">
      <c r="A31" s="92" t="s">
        <v>872</v>
      </c>
      <c r="B31" s="93" t="s">
        <v>363</v>
      </c>
      <c r="C31" s="7">
        <v>200</v>
      </c>
      <c r="D31" s="8" t="s">
        <v>141</v>
      </c>
      <c r="E31" s="8" t="s">
        <v>141</v>
      </c>
      <c r="F31" s="3">
        <f t="shared" si="0"/>
        <v>335</v>
      </c>
      <c r="G31" s="3"/>
      <c r="H31" s="3"/>
      <c r="I31" s="3">
        <v>335</v>
      </c>
    </row>
    <row r="32" spans="1:11" s="22" customFormat="1" ht="47.25">
      <c r="A32" s="92" t="s">
        <v>434</v>
      </c>
      <c r="B32" s="93" t="s">
        <v>363</v>
      </c>
      <c r="C32" s="7">
        <v>600</v>
      </c>
      <c r="D32" s="8" t="s">
        <v>141</v>
      </c>
      <c r="E32" s="8" t="s">
        <v>141</v>
      </c>
      <c r="F32" s="3">
        <f t="shared" si="0"/>
        <v>6090.2</v>
      </c>
      <c r="G32" s="3"/>
      <c r="H32" s="3">
        <v>0</v>
      </c>
      <c r="I32" s="3">
        <v>6090.2</v>
      </c>
    </row>
    <row r="33" spans="1:9" s="22" customFormat="1" ht="31.5">
      <c r="A33" s="10" t="s">
        <v>365</v>
      </c>
      <c r="B33" s="93" t="s">
        <v>435</v>
      </c>
      <c r="C33" s="7"/>
      <c r="D33" s="8"/>
      <c r="E33" s="8"/>
      <c r="F33" s="3">
        <f t="shared" si="0"/>
        <v>3783</v>
      </c>
      <c r="G33" s="3"/>
      <c r="H33" s="3">
        <f>SUBTOTAL(9,H34:H35)</f>
        <v>3753.8</v>
      </c>
      <c r="I33" s="3">
        <f>SUBTOTAL(9,I34:I35)</f>
        <v>29.2</v>
      </c>
    </row>
    <row r="34" spans="1:9" s="22" customFormat="1" ht="47.25">
      <c r="A34" s="92" t="s">
        <v>652</v>
      </c>
      <c r="B34" s="93" t="s">
        <v>640</v>
      </c>
      <c r="C34" s="7">
        <v>600</v>
      </c>
      <c r="D34" s="8" t="s">
        <v>141</v>
      </c>
      <c r="E34" s="8" t="s">
        <v>141</v>
      </c>
      <c r="F34" s="3">
        <f t="shared" si="0"/>
        <v>3753.8</v>
      </c>
      <c r="G34" s="3"/>
      <c r="H34" s="3">
        <v>3753.8</v>
      </c>
      <c r="I34" s="94">
        <v>0</v>
      </c>
    </row>
    <row r="35" spans="1:9" s="22" customFormat="1" ht="64.5" customHeight="1">
      <c r="A35" s="92" t="s">
        <v>762</v>
      </c>
      <c r="B35" s="93" t="s">
        <v>642</v>
      </c>
      <c r="C35" s="7">
        <v>600</v>
      </c>
      <c r="D35" s="8" t="s">
        <v>141</v>
      </c>
      <c r="E35" s="8" t="s">
        <v>141</v>
      </c>
      <c r="F35" s="3">
        <f t="shared" si="0"/>
        <v>29.2</v>
      </c>
      <c r="G35" s="3"/>
      <c r="H35" s="3">
        <v>0</v>
      </c>
      <c r="I35" s="3">
        <v>29.2</v>
      </c>
    </row>
    <row r="36" spans="1:9" s="22" customFormat="1" ht="31.5">
      <c r="A36" s="10" t="s">
        <v>672</v>
      </c>
      <c r="B36" s="93" t="s">
        <v>436</v>
      </c>
      <c r="C36" s="7"/>
      <c r="D36" s="8"/>
      <c r="E36" s="8"/>
      <c r="F36" s="3">
        <f t="shared" si="0"/>
        <v>50</v>
      </c>
      <c r="G36" s="3"/>
      <c r="H36" s="3">
        <f>SUBTOTAL(9,H37)</f>
        <v>0</v>
      </c>
      <c r="I36" s="3">
        <f>SUBTOTAL(9,I37)</f>
        <v>50</v>
      </c>
    </row>
    <row r="37" spans="1:9" s="22" customFormat="1" ht="47.25">
      <c r="A37" s="92" t="s">
        <v>973</v>
      </c>
      <c r="B37" s="93" t="s">
        <v>367</v>
      </c>
      <c r="C37" s="7">
        <v>600</v>
      </c>
      <c r="D37" s="8" t="s">
        <v>141</v>
      </c>
      <c r="E37" s="8" t="s">
        <v>145</v>
      </c>
      <c r="F37" s="3">
        <f t="shared" si="0"/>
        <v>50</v>
      </c>
      <c r="G37" s="3"/>
      <c r="H37" s="3">
        <v>0</v>
      </c>
      <c r="I37" s="3">
        <v>50</v>
      </c>
    </row>
    <row r="38" spans="1:9" s="22" customFormat="1" ht="15.75">
      <c r="A38" s="10" t="s">
        <v>371</v>
      </c>
      <c r="B38" s="93" t="s">
        <v>437</v>
      </c>
      <c r="C38" s="7"/>
      <c r="D38" s="8"/>
      <c r="E38" s="8"/>
      <c r="F38" s="3">
        <f t="shared" si="0"/>
        <v>110</v>
      </c>
      <c r="G38" s="3"/>
      <c r="H38" s="3">
        <f>SUBTOTAL(9,H39)</f>
        <v>0</v>
      </c>
      <c r="I38" s="3">
        <f>SUBTOTAL(9,I39)</f>
        <v>110</v>
      </c>
    </row>
    <row r="39" spans="1:9" s="22" customFormat="1" ht="31.5">
      <c r="A39" s="92" t="s">
        <v>438</v>
      </c>
      <c r="B39" s="93" t="s">
        <v>370</v>
      </c>
      <c r="C39" s="7">
        <v>600</v>
      </c>
      <c r="D39" s="8" t="s">
        <v>141</v>
      </c>
      <c r="E39" s="8" t="s">
        <v>145</v>
      </c>
      <c r="F39" s="3">
        <f t="shared" si="0"/>
        <v>110</v>
      </c>
      <c r="G39" s="3"/>
      <c r="H39" s="3">
        <v>0</v>
      </c>
      <c r="I39" s="3">
        <v>110</v>
      </c>
    </row>
    <row r="40" spans="1:9" s="22" customFormat="1" ht="15.75">
      <c r="A40" s="10" t="s">
        <v>369</v>
      </c>
      <c r="B40" s="93" t="s">
        <v>439</v>
      </c>
      <c r="C40" s="7"/>
      <c r="D40" s="8"/>
      <c r="E40" s="8"/>
      <c r="F40" s="3">
        <f t="shared" si="0"/>
        <v>857.5</v>
      </c>
      <c r="G40" s="3"/>
      <c r="H40" s="3">
        <f>SUBTOTAL(9,H41)</f>
        <v>0</v>
      </c>
      <c r="I40" s="3">
        <f>SUBTOTAL(9,I41)</f>
        <v>857.5</v>
      </c>
    </row>
    <row r="41" spans="1:9" s="22" customFormat="1" ht="31.5">
      <c r="A41" s="92" t="s">
        <v>440</v>
      </c>
      <c r="B41" s="93" t="s">
        <v>376</v>
      </c>
      <c r="C41" s="7">
        <v>600</v>
      </c>
      <c r="D41" s="8" t="s">
        <v>142</v>
      </c>
      <c r="E41" s="8" t="s">
        <v>136</v>
      </c>
      <c r="F41" s="3">
        <f t="shared" si="0"/>
        <v>857.5</v>
      </c>
      <c r="G41" s="3"/>
      <c r="H41" s="3">
        <v>0</v>
      </c>
      <c r="I41" s="3">
        <v>857.5</v>
      </c>
    </row>
    <row r="42" spans="1:9" s="22" customFormat="1" ht="15.75">
      <c r="A42" s="10" t="s">
        <v>378</v>
      </c>
      <c r="B42" s="93" t="s">
        <v>441</v>
      </c>
      <c r="C42" s="7"/>
      <c r="D42" s="8"/>
      <c r="E42" s="8"/>
      <c r="F42" s="3">
        <f t="shared" si="0"/>
        <v>98.2</v>
      </c>
      <c r="G42" s="3"/>
      <c r="H42" s="3">
        <f>SUBTOTAL(9,H43)</f>
        <v>0</v>
      </c>
      <c r="I42" s="3">
        <f>SUBTOTAL(9,I43)</f>
        <v>98.2</v>
      </c>
    </row>
    <row r="43" spans="1:9" s="22" customFormat="1" ht="31.5">
      <c r="A43" s="92" t="s">
        <v>442</v>
      </c>
      <c r="B43" s="93" t="s">
        <v>379</v>
      </c>
      <c r="C43" s="7">
        <v>600</v>
      </c>
      <c r="D43" s="8" t="s">
        <v>142</v>
      </c>
      <c r="E43" s="8" t="s">
        <v>136</v>
      </c>
      <c r="F43" s="3">
        <f t="shared" si="0"/>
        <v>98.2</v>
      </c>
      <c r="G43" s="3"/>
      <c r="H43" s="3">
        <v>0</v>
      </c>
      <c r="I43" s="3">
        <v>98.2</v>
      </c>
    </row>
    <row r="44" spans="1:9" s="22" customFormat="1" ht="63">
      <c r="A44" s="10" t="s">
        <v>763</v>
      </c>
      <c r="B44" s="93" t="s">
        <v>443</v>
      </c>
      <c r="C44" s="7"/>
      <c r="D44" s="8"/>
      <c r="E44" s="8"/>
      <c r="F44" s="3">
        <f t="shared" si="0"/>
        <v>1414.6</v>
      </c>
      <c r="G44" s="3"/>
      <c r="H44" s="3">
        <f>SUBTOTAL(9,H45)</f>
        <v>1414.6</v>
      </c>
      <c r="I44" s="3">
        <f>SUBTOTAL(9,I45)</f>
        <v>0</v>
      </c>
    </row>
    <row r="45" spans="1:9" s="22" customFormat="1" ht="78.75">
      <c r="A45" s="92" t="s">
        <v>764</v>
      </c>
      <c r="B45" s="93" t="s">
        <v>647</v>
      </c>
      <c r="C45" s="7">
        <v>600</v>
      </c>
      <c r="D45" s="8" t="s">
        <v>4</v>
      </c>
      <c r="E45" s="8" t="s">
        <v>139</v>
      </c>
      <c r="F45" s="3">
        <f t="shared" si="0"/>
        <v>1414.6</v>
      </c>
      <c r="G45" s="3"/>
      <c r="H45" s="3">
        <v>1414.6</v>
      </c>
      <c r="I45" s="94"/>
    </row>
    <row r="46" spans="1:9" s="22" customFormat="1" ht="31.5">
      <c r="A46" s="92" t="s">
        <v>373</v>
      </c>
      <c r="B46" s="93" t="s">
        <v>444</v>
      </c>
      <c r="C46" s="7"/>
      <c r="D46" s="8"/>
      <c r="E46" s="8"/>
      <c r="F46" s="3">
        <f t="shared" si="0"/>
        <v>240</v>
      </c>
      <c r="G46" s="3"/>
      <c r="H46" s="3">
        <f>SUBTOTAL(9,H47)</f>
        <v>0</v>
      </c>
      <c r="I46" s="3">
        <f>SUBTOTAL(9,I47)</f>
        <v>240</v>
      </c>
    </row>
    <row r="47" spans="1:9" s="22" customFormat="1" ht="47.25">
      <c r="A47" s="92" t="s">
        <v>445</v>
      </c>
      <c r="B47" s="93" t="s">
        <v>374</v>
      </c>
      <c r="C47" s="7">
        <v>600</v>
      </c>
      <c r="D47" s="8" t="s">
        <v>141</v>
      </c>
      <c r="E47" s="8" t="s">
        <v>145</v>
      </c>
      <c r="F47" s="3">
        <f t="shared" si="0"/>
        <v>240</v>
      </c>
      <c r="G47" s="3"/>
      <c r="H47" s="3">
        <v>0</v>
      </c>
      <c r="I47" s="3">
        <v>240</v>
      </c>
    </row>
    <row r="48" spans="1:9" s="22" customFormat="1" ht="63">
      <c r="A48" s="10" t="s">
        <v>381</v>
      </c>
      <c r="B48" s="93" t="s">
        <v>446</v>
      </c>
      <c r="C48" s="7"/>
      <c r="D48" s="8"/>
      <c r="E48" s="8"/>
      <c r="F48" s="3">
        <f t="shared" si="0"/>
        <v>6608.5</v>
      </c>
      <c r="G48" s="3">
        <f>SUBTOTAL(9,G49:G50)</f>
        <v>0</v>
      </c>
      <c r="H48" s="3">
        <f>SUBTOTAL(9,H49:H50)</f>
        <v>6608.5</v>
      </c>
      <c r="I48" s="3">
        <f>SUBTOTAL(9,I49:I50)</f>
        <v>0</v>
      </c>
    </row>
    <row r="49" spans="1:9" s="22" customFormat="1" ht="110.25">
      <c r="A49" s="92" t="s">
        <v>653</v>
      </c>
      <c r="B49" s="93" t="s">
        <v>382</v>
      </c>
      <c r="C49" s="7">
        <v>600</v>
      </c>
      <c r="D49" s="8" t="s">
        <v>141</v>
      </c>
      <c r="E49" s="8" t="s">
        <v>145</v>
      </c>
      <c r="F49" s="3"/>
      <c r="G49" s="3"/>
      <c r="H49" s="3">
        <v>5314.2</v>
      </c>
      <c r="I49" s="3"/>
    </row>
    <row r="50" spans="1:9" s="22" customFormat="1" ht="110.25">
      <c r="A50" s="92" t="s">
        <v>653</v>
      </c>
      <c r="B50" s="93" t="s">
        <v>382</v>
      </c>
      <c r="C50" s="7">
        <v>600</v>
      </c>
      <c r="D50" s="8" t="s">
        <v>142</v>
      </c>
      <c r="E50" s="8" t="s">
        <v>136</v>
      </c>
      <c r="F50" s="3">
        <f t="shared" ref="F50:F129" si="1">G50+H50+I50</f>
        <v>1294.3</v>
      </c>
      <c r="G50" s="3"/>
      <c r="H50" s="3">
        <v>1294.3</v>
      </c>
      <c r="I50" s="3"/>
    </row>
    <row r="51" spans="1:9" s="22" customFormat="1" ht="31.5">
      <c r="A51" s="10" t="s">
        <v>413</v>
      </c>
      <c r="B51" s="93" t="s">
        <v>447</v>
      </c>
      <c r="C51" s="7"/>
      <c r="D51" s="8"/>
      <c r="E51" s="8"/>
      <c r="F51" s="3">
        <f t="shared" si="1"/>
        <v>21224.2</v>
      </c>
      <c r="G51" s="3">
        <f>SUBTOTAL(9,G52:G55)</f>
        <v>0</v>
      </c>
      <c r="H51" s="3">
        <f>SUBTOTAL(9,H52:H55)</f>
        <v>0</v>
      </c>
      <c r="I51" s="3">
        <f>SUBTOTAL(9,I52:I55)</f>
        <v>21224.2</v>
      </c>
    </row>
    <row r="52" spans="1:9" s="22" customFormat="1" ht="31.5">
      <c r="A52" s="92" t="s">
        <v>654</v>
      </c>
      <c r="B52" s="93" t="s">
        <v>357</v>
      </c>
      <c r="C52" s="7">
        <v>600</v>
      </c>
      <c r="D52" s="8" t="s">
        <v>141</v>
      </c>
      <c r="E52" s="8" t="s">
        <v>136</v>
      </c>
      <c r="F52" s="3">
        <f t="shared" si="1"/>
        <v>2800</v>
      </c>
      <c r="G52" s="3"/>
      <c r="H52" s="3">
        <v>0</v>
      </c>
      <c r="I52" s="3">
        <v>2800</v>
      </c>
    </row>
    <row r="53" spans="1:9" s="22" customFormat="1" ht="31.5">
      <c r="A53" s="92" t="s">
        <v>654</v>
      </c>
      <c r="B53" s="93" t="s">
        <v>357</v>
      </c>
      <c r="C53" s="7">
        <v>600</v>
      </c>
      <c r="D53" s="8" t="s">
        <v>141</v>
      </c>
      <c r="E53" s="8" t="s">
        <v>137</v>
      </c>
      <c r="F53" s="3">
        <f t="shared" si="1"/>
        <v>13899.2</v>
      </c>
      <c r="G53" s="3"/>
      <c r="H53" s="3">
        <v>0</v>
      </c>
      <c r="I53" s="29">
        <v>13899.2</v>
      </c>
    </row>
    <row r="54" spans="1:9" s="22" customFormat="1" ht="31.5">
      <c r="A54" s="92" t="s">
        <v>655</v>
      </c>
      <c r="B54" s="93" t="s">
        <v>357</v>
      </c>
      <c r="C54" s="7">
        <v>600</v>
      </c>
      <c r="D54" s="8" t="s">
        <v>141</v>
      </c>
      <c r="E54" s="8" t="s">
        <v>138</v>
      </c>
      <c r="F54" s="3">
        <f t="shared" si="1"/>
        <v>2450</v>
      </c>
      <c r="G54" s="3"/>
      <c r="H54" s="3"/>
      <c r="I54" s="3">
        <v>2450</v>
      </c>
    </row>
    <row r="55" spans="1:9" s="22" customFormat="1" ht="31.5">
      <c r="A55" s="92" t="s">
        <v>654</v>
      </c>
      <c r="B55" s="93" t="s">
        <v>357</v>
      </c>
      <c r="C55" s="7">
        <v>600</v>
      </c>
      <c r="D55" s="8" t="s">
        <v>142</v>
      </c>
      <c r="E55" s="8" t="s">
        <v>136</v>
      </c>
      <c r="F55" s="3">
        <f t="shared" si="1"/>
        <v>2075</v>
      </c>
      <c r="G55" s="3"/>
      <c r="H55" s="3">
        <v>0</v>
      </c>
      <c r="I55" s="3">
        <v>2075</v>
      </c>
    </row>
    <row r="56" spans="1:9" s="22" customFormat="1" ht="31.5">
      <c r="A56" s="10" t="s">
        <v>552</v>
      </c>
      <c r="B56" s="93" t="s">
        <v>873</v>
      </c>
      <c r="C56" s="7"/>
      <c r="D56" s="8"/>
      <c r="E56" s="8"/>
      <c r="F56" s="3">
        <f>G56+H56+I56</f>
        <v>1225.8</v>
      </c>
      <c r="G56" s="3">
        <f>SUBTOTAL(9,G57:G59)</f>
        <v>0</v>
      </c>
      <c r="H56" s="3">
        <f>SUBTOTAL(9,H57:H59)</f>
        <v>0</v>
      </c>
      <c r="I56" s="3">
        <f>SUBTOTAL(9,I57:I59)</f>
        <v>1225.8</v>
      </c>
    </row>
    <row r="57" spans="1:9" s="22" customFormat="1" ht="31.5">
      <c r="A57" s="92" t="s">
        <v>874</v>
      </c>
      <c r="B57" s="93" t="s">
        <v>553</v>
      </c>
      <c r="C57" s="7">
        <v>600</v>
      </c>
      <c r="D57" s="8" t="s">
        <v>141</v>
      </c>
      <c r="E57" s="8" t="s">
        <v>137</v>
      </c>
      <c r="F57" s="3">
        <f t="shared" ref="F57:F58" si="2">G57+H57+I57</f>
        <v>719.8</v>
      </c>
      <c r="G57" s="3"/>
      <c r="H57" s="3"/>
      <c r="I57" s="29">
        <v>719.8</v>
      </c>
    </row>
    <row r="58" spans="1:9" s="22" customFormat="1" ht="31.5">
      <c r="A58" s="92" t="s">
        <v>874</v>
      </c>
      <c r="B58" s="93" t="s">
        <v>553</v>
      </c>
      <c r="C58" s="7">
        <v>600</v>
      </c>
      <c r="D58" s="8" t="s">
        <v>141</v>
      </c>
      <c r="E58" s="8" t="s">
        <v>138</v>
      </c>
      <c r="F58" s="3">
        <f t="shared" si="2"/>
        <v>248.5</v>
      </c>
      <c r="G58" s="3"/>
      <c r="H58" s="3"/>
      <c r="I58" s="29">
        <v>248.5</v>
      </c>
    </row>
    <row r="59" spans="1:9" s="22" customFormat="1" ht="31.5">
      <c r="A59" s="92" t="s">
        <v>874</v>
      </c>
      <c r="B59" s="93" t="s">
        <v>553</v>
      </c>
      <c r="C59" s="7">
        <v>600</v>
      </c>
      <c r="D59" s="8" t="s">
        <v>142</v>
      </c>
      <c r="E59" s="8" t="s">
        <v>136</v>
      </c>
      <c r="F59" s="3">
        <f t="shared" ref="F59:F62" si="3">G59+H59+I59</f>
        <v>257.5</v>
      </c>
      <c r="G59" s="3"/>
      <c r="H59" s="3">
        <v>0</v>
      </c>
      <c r="I59" s="3">
        <v>257.5</v>
      </c>
    </row>
    <row r="60" spans="1:9" s="22" customFormat="1" ht="31.5">
      <c r="A60" s="92" t="s">
        <v>944</v>
      </c>
      <c r="B60" s="93" t="s">
        <v>949</v>
      </c>
      <c r="C60" s="7"/>
      <c r="D60" s="8"/>
      <c r="E60" s="8"/>
      <c r="F60" s="3">
        <f t="shared" si="3"/>
        <v>5050.5</v>
      </c>
      <c r="G60" s="3">
        <f>SUBTOTAL(9,G61:G63)</f>
        <v>0</v>
      </c>
      <c r="H60" s="3">
        <f>SUBTOTAL(9,H61:H63)</f>
        <v>5000</v>
      </c>
      <c r="I60" s="3">
        <f>SUBTOTAL(9,I61:I63)</f>
        <v>50.5</v>
      </c>
    </row>
    <row r="61" spans="1:9" s="22" customFormat="1" ht="47.25">
      <c r="A61" s="92" t="s">
        <v>961</v>
      </c>
      <c r="B61" s="93" t="s">
        <v>948</v>
      </c>
      <c r="C61" s="7">
        <v>600</v>
      </c>
      <c r="D61" s="8" t="s">
        <v>141</v>
      </c>
      <c r="E61" s="8" t="s">
        <v>138</v>
      </c>
      <c r="F61" s="3">
        <f t="shared" si="3"/>
        <v>5000</v>
      </c>
      <c r="G61" s="3"/>
      <c r="H61" s="3">
        <v>5000</v>
      </c>
      <c r="I61" s="3"/>
    </row>
    <row r="62" spans="1:9" s="22" customFormat="1" ht="47.25">
      <c r="A62" s="92" t="s">
        <v>962</v>
      </c>
      <c r="B62" s="93" t="s">
        <v>950</v>
      </c>
      <c r="C62" s="7">
        <v>600</v>
      </c>
      <c r="D62" s="8" t="s">
        <v>141</v>
      </c>
      <c r="E62" s="8" t="s">
        <v>138</v>
      </c>
      <c r="F62" s="3">
        <f t="shared" si="3"/>
        <v>50.5</v>
      </c>
      <c r="G62" s="3"/>
      <c r="H62" s="3"/>
      <c r="I62" s="3">
        <v>50.5</v>
      </c>
    </row>
    <row r="63" spans="1:9" s="22" customFormat="1" ht="31.5">
      <c r="A63" s="91" t="s">
        <v>131</v>
      </c>
      <c r="B63" s="26" t="s">
        <v>452</v>
      </c>
      <c r="C63" s="36"/>
      <c r="D63" s="45"/>
      <c r="E63" s="45"/>
      <c r="F63" s="27">
        <f t="shared" si="1"/>
        <v>231471.8</v>
      </c>
      <c r="G63" s="27"/>
      <c r="H63" s="27">
        <f>SUBTOTAL(9,H64:H70)</f>
        <v>0</v>
      </c>
      <c r="I63" s="27">
        <f>SUBTOTAL(9,I64:I70)</f>
        <v>231471.8</v>
      </c>
    </row>
    <row r="64" spans="1:9" s="22" customFormat="1" ht="47.25">
      <c r="A64" s="92" t="s">
        <v>448</v>
      </c>
      <c r="B64" s="93" t="s">
        <v>627</v>
      </c>
      <c r="C64" s="7">
        <v>600</v>
      </c>
      <c r="D64" s="8" t="s">
        <v>141</v>
      </c>
      <c r="E64" s="8" t="s">
        <v>136</v>
      </c>
      <c r="F64" s="3">
        <f t="shared" si="1"/>
        <v>13273.1</v>
      </c>
      <c r="G64" s="3"/>
      <c r="H64" s="3">
        <v>0</v>
      </c>
      <c r="I64" s="3">
        <v>13273.1</v>
      </c>
    </row>
    <row r="65" spans="1:9" s="22" customFormat="1" ht="47.25">
      <c r="A65" s="92" t="s">
        <v>656</v>
      </c>
      <c r="B65" s="93" t="s">
        <v>632</v>
      </c>
      <c r="C65" s="7">
        <v>600</v>
      </c>
      <c r="D65" s="8" t="s">
        <v>141</v>
      </c>
      <c r="E65" s="8" t="s">
        <v>137</v>
      </c>
      <c r="F65" s="3">
        <f t="shared" si="1"/>
        <v>93506</v>
      </c>
      <c r="G65" s="3"/>
      <c r="H65" s="3">
        <v>0</v>
      </c>
      <c r="I65" s="3">
        <v>93506</v>
      </c>
    </row>
    <row r="66" spans="1:9" s="22" customFormat="1" ht="47.25">
      <c r="A66" s="92" t="s">
        <v>657</v>
      </c>
      <c r="B66" s="93" t="s">
        <v>638</v>
      </c>
      <c r="C66" s="7">
        <v>600</v>
      </c>
      <c r="D66" s="8" t="s">
        <v>141</v>
      </c>
      <c r="E66" s="8" t="s">
        <v>138</v>
      </c>
      <c r="F66" s="3">
        <f t="shared" si="1"/>
        <v>9617.9</v>
      </c>
      <c r="G66" s="3"/>
      <c r="H66" s="3">
        <v>0</v>
      </c>
      <c r="I66" s="3">
        <v>9617.9</v>
      </c>
    </row>
    <row r="67" spans="1:9" s="22" customFormat="1" ht="47.25">
      <c r="A67" s="92" t="s">
        <v>658</v>
      </c>
      <c r="B67" s="93" t="s">
        <v>634</v>
      </c>
      <c r="C67" s="7">
        <v>600</v>
      </c>
      <c r="D67" s="8" t="s">
        <v>141</v>
      </c>
      <c r="E67" s="8" t="s">
        <v>137</v>
      </c>
      <c r="F67" s="3">
        <f t="shared" si="1"/>
        <v>12047.4</v>
      </c>
      <c r="G67" s="3"/>
      <c r="H67" s="3">
        <v>0</v>
      </c>
      <c r="I67" s="3">
        <v>12047.4</v>
      </c>
    </row>
    <row r="68" spans="1:9" s="22" customFormat="1" ht="30" customHeight="1">
      <c r="A68" s="92" t="s">
        <v>449</v>
      </c>
      <c r="B68" s="93" t="s">
        <v>644</v>
      </c>
      <c r="C68" s="7">
        <v>600</v>
      </c>
      <c r="D68" s="8" t="s">
        <v>142</v>
      </c>
      <c r="E68" s="8" t="s">
        <v>136</v>
      </c>
      <c r="F68" s="3">
        <f t="shared" si="1"/>
        <v>60058.6</v>
      </c>
      <c r="G68" s="3"/>
      <c r="H68" s="3">
        <v>0</v>
      </c>
      <c r="I68" s="3">
        <v>60058.6</v>
      </c>
    </row>
    <row r="69" spans="1:9" s="22" customFormat="1" ht="47.25">
      <c r="A69" s="92" t="s">
        <v>450</v>
      </c>
      <c r="B69" s="93" t="s">
        <v>645</v>
      </c>
      <c r="C69" s="7">
        <v>600</v>
      </c>
      <c r="D69" s="8" t="s">
        <v>142</v>
      </c>
      <c r="E69" s="8" t="s">
        <v>136</v>
      </c>
      <c r="F69" s="3">
        <f t="shared" si="1"/>
        <v>14357.4</v>
      </c>
      <c r="G69" s="3"/>
      <c r="H69" s="3">
        <v>0</v>
      </c>
      <c r="I69" s="3">
        <v>14357.4</v>
      </c>
    </row>
    <row r="70" spans="1:9" s="22" customFormat="1" ht="47.25">
      <c r="A70" s="92" t="s">
        <v>451</v>
      </c>
      <c r="B70" s="93" t="s">
        <v>646</v>
      </c>
      <c r="C70" s="7">
        <v>600</v>
      </c>
      <c r="D70" s="8" t="s">
        <v>142</v>
      </c>
      <c r="E70" s="8" t="s">
        <v>136</v>
      </c>
      <c r="F70" s="3">
        <f t="shared" si="1"/>
        <v>28611.4</v>
      </c>
      <c r="G70" s="3"/>
      <c r="H70" s="3">
        <v>0</v>
      </c>
      <c r="I70" s="3">
        <v>28611.4</v>
      </c>
    </row>
    <row r="71" spans="1:9" s="22" customFormat="1" ht="31.5">
      <c r="A71" s="91" t="s">
        <v>333</v>
      </c>
      <c r="B71" s="26" t="s">
        <v>138</v>
      </c>
      <c r="C71" s="7"/>
      <c r="D71" s="8"/>
      <c r="E71" s="8"/>
      <c r="F71" s="27">
        <f t="shared" si="1"/>
        <v>100</v>
      </c>
      <c r="G71" s="27"/>
      <c r="H71" s="27">
        <f>SUM(H72)</f>
        <v>0</v>
      </c>
      <c r="I71" s="27">
        <f>SUM(I72)</f>
        <v>100</v>
      </c>
    </row>
    <row r="72" spans="1:9" s="22" customFormat="1" ht="14.25" customHeight="1">
      <c r="A72" s="91" t="s">
        <v>104</v>
      </c>
      <c r="B72" s="26" t="s">
        <v>453</v>
      </c>
      <c r="C72" s="36"/>
      <c r="D72" s="45"/>
      <c r="E72" s="45"/>
      <c r="F72" s="27">
        <f t="shared" si="1"/>
        <v>100</v>
      </c>
      <c r="G72" s="27"/>
      <c r="H72" s="27">
        <f>H73</f>
        <v>0</v>
      </c>
      <c r="I72" s="27">
        <f>I73</f>
        <v>100</v>
      </c>
    </row>
    <row r="73" spans="1:9" s="56" customFormat="1" ht="31.5">
      <c r="A73" s="92" t="s">
        <v>336</v>
      </c>
      <c r="B73" s="25" t="s">
        <v>454</v>
      </c>
      <c r="C73" s="7"/>
      <c r="D73" s="8"/>
      <c r="E73" s="8"/>
      <c r="F73" s="3">
        <f t="shared" si="1"/>
        <v>100</v>
      </c>
      <c r="G73" s="3"/>
      <c r="H73" s="3">
        <f>SUBTOTAL(9,H74)</f>
        <v>0</v>
      </c>
      <c r="I73" s="3">
        <f>SUBTOTAL(9,I74)</f>
        <v>100</v>
      </c>
    </row>
    <row r="74" spans="1:9" s="22" customFormat="1" ht="31.5">
      <c r="A74" s="35" t="s">
        <v>455</v>
      </c>
      <c r="B74" s="93" t="s">
        <v>339</v>
      </c>
      <c r="C74" s="7">
        <v>800</v>
      </c>
      <c r="D74" s="8" t="s">
        <v>139</v>
      </c>
      <c r="E74" s="8">
        <v>12</v>
      </c>
      <c r="F74" s="3">
        <f t="shared" si="1"/>
        <v>100</v>
      </c>
      <c r="G74" s="3"/>
      <c r="H74" s="3">
        <v>0</v>
      </c>
      <c r="I74" s="3">
        <v>100</v>
      </c>
    </row>
    <row r="75" spans="1:9" s="22" customFormat="1" ht="31.5">
      <c r="A75" s="91" t="s">
        <v>387</v>
      </c>
      <c r="B75" s="26" t="s">
        <v>139</v>
      </c>
      <c r="C75" s="7"/>
      <c r="D75" s="8"/>
      <c r="E75" s="8"/>
      <c r="F75" s="27">
        <f t="shared" si="1"/>
        <v>23027</v>
      </c>
      <c r="G75" s="27">
        <f>SUM(G76,G81)</f>
        <v>0</v>
      </c>
      <c r="H75" s="27">
        <f>SUM(H76,H81)</f>
        <v>0</v>
      </c>
      <c r="I75" s="27">
        <f>SUM(I76,I81)</f>
        <v>23027</v>
      </c>
    </row>
    <row r="76" spans="1:9" s="22" customFormat="1" ht="15.75">
      <c r="A76" s="91" t="s">
        <v>130</v>
      </c>
      <c r="B76" s="26" t="s">
        <v>456</v>
      </c>
      <c r="C76" s="196"/>
      <c r="D76" s="197"/>
      <c r="E76" s="197"/>
      <c r="F76" s="27">
        <f t="shared" si="1"/>
        <v>1757.6</v>
      </c>
      <c r="G76" s="27">
        <f>G77+G79</f>
        <v>0</v>
      </c>
      <c r="H76" s="27">
        <f>H77+H79</f>
        <v>0</v>
      </c>
      <c r="I76" s="27">
        <f>I77+I79</f>
        <v>1757.6</v>
      </c>
    </row>
    <row r="77" spans="1:9" s="56" customFormat="1" ht="15.75">
      <c r="A77" s="92" t="s">
        <v>395</v>
      </c>
      <c r="B77" s="93" t="s">
        <v>457</v>
      </c>
      <c r="C77" s="95"/>
      <c r="D77" s="96"/>
      <c r="E77" s="96"/>
      <c r="F77" s="3">
        <f t="shared" si="1"/>
        <v>1157.5999999999999</v>
      </c>
      <c r="G77" s="3"/>
      <c r="H77" s="3">
        <f>H78</f>
        <v>0</v>
      </c>
      <c r="I77" s="3">
        <f>I78</f>
        <v>1157.5999999999999</v>
      </c>
    </row>
    <row r="78" spans="1:9" s="22" customFormat="1" ht="31.5">
      <c r="A78" s="92" t="s">
        <v>458</v>
      </c>
      <c r="B78" s="93" t="s">
        <v>393</v>
      </c>
      <c r="C78" s="7">
        <v>600</v>
      </c>
      <c r="D78" s="8">
        <v>11</v>
      </c>
      <c r="E78" s="8" t="s">
        <v>137</v>
      </c>
      <c r="F78" s="3">
        <f t="shared" si="1"/>
        <v>1157.5999999999999</v>
      </c>
      <c r="G78" s="3"/>
      <c r="H78" s="3">
        <v>0</v>
      </c>
      <c r="I78" s="3">
        <v>1157.5999999999999</v>
      </c>
    </row>
    <row r="79" spans="1:9" s="22" customFormat="1" ht="31.5">
      <c r="A79" s="10" t="s">
        <v>413</v>
      </c>
      <c r="B79" s="93" t="s">
        <v>459</v>
      </c>
      <c r="C79" s="7"/>
      <c r="D79" s="8"/>
      <c r="E79" s="8"/>
      <c r="F79" s="3">
        <f t="shared" si="1"/>
        <v>600</v>
      </c>
      <c r="G79" s="3"/>
      <c r="H79" s="3">
        <f>H80</f>
        <v>0</v>
      </c>
      <c r="I79" s="3">
        <f>I80</f>
        <v>600</v>
      </c>
    </row>
    <row r="80" spans="1:9" s="22" customFormat="1" ht="31.5">
      <c r="A80" s="92" t="s">
        <v>654</v>
      </c>
      <c r="B80" s="93" t="s">
        <v>391</v>
      </c>
      <c r="C80" s="7">
        <v>600</v>
      </c>
      <c r="D80" s="8" t="s">
        <v>426</v>
      </c>
      <c r="E80" s="8" t="s">
        <v>136</v>
      </c>
      <c r="F80" s="3">
        <f t="shared" si="1"/>
        <v>600</v>
      </c>
      <c r="G80" s="3"/>
      <c r="H80" s="3">
        <v>0</v>
      </c>
      <c r="I80" s="3">
        <v>600</v>
      </c>
    </row>
    <row r="81" spans="1:9" s="22" customFormat="1" ht="31.5">
      <c r="A81" s="91" t="s">
        <v>131</v>
      </c>
      <c r="B81" s="26" t="s">
        <v>460</v>
      </c>
      <c r="C81" s="36"/>
      <c r="D81" s="45"/>
      <c r="E81" s="45"/>
      <c r="F81" s="27">
        <f t="shared" si="1"/>
        <v>21269.4</v>
      </c>
      <c r="G81" s="27"/>
      <c r="H81" s="27">
        <f>H82</f>
        <v>0</v>
      </c>
      <c r="I81" s="27">
        <f>I82</f>
        <v>21269.4</v>
      </c>
    </row>
    <row r="82" spans="1:9" s="22" customFormat="1" ht="47.25">
      <c r="A82" s="92" t="s">
        <v>461</v>
      </c>
      <c r="B82" s="93" t="s">
        <v>546</v>
      </c>
      <c r="C82" s="7">
        <v>600</v>
      </c>
      <c r="D82" s="8">
        <v>11</v>
      </c>
      <c r="E82" s="8" t="s">
        <v>136</v>
      </c>
      <c r="F82" s="3">
        <f t="shared" si="1"/>
        <v>21269.4</v>
      </c>
      <c r="G82" s="3"/>
      <c r="H82" s="3">
        <v>0</v>
      </c>
      <c r="I82" s="3">
        <v>21269.4</v>
      </c>
    </row>
    <row r="83" spans="1:9" s="22" customFormat="1" ht="31.5">
      <c r="A83" s="91" t="s">
        <v>299</v>
      </c>
      <c r="B83" s="26" t="s">
        <v>140</v>
      </c>
      <c r="C83" s="7"/>
      <c r="D83" s="8"/>
      <c r="E83" s="8"/>
      <c r="F83" s="27">
        <f t="shared" si="1"/>
        <v>46160</v>
      </c>
      <c r="G83" s="27">
        <f t="shared" ref="G83:H83" si="4">SUM(G84,G87,G92)</f>
        <v>0</v>
      </c>
      <c r="H83" s="27">
        <f t="shared" si="4"/>
        <v>0</v>
      </c>
      <c r="I83" s="27">
        <f>SUM(I84,I87,I92)</f>
        <v>46160</v>
      </c>
    </row>
    <row r="84" spans="1:9" s="22" customFormat="1" ht="15.75">
      <c r="A84" s="91" t="s">
        <v>96</v>
      </c>
      <c r="B84" s="26" t="s">
        <v>462</v>
      </c>
      <c r="C84" s="36"/>
      <c r="D84" s="45"/>
      <c r="E84" s="45"/>
      <c r="F84" s="27">
        <f t="shared" si="1"/>
        <v>10184.5</v>
      </c>
      <c r="G84" s="27">
        <f>G85</f>
        <v>0</v>
      </c>
      <c r="H84" s="27">
        <f>H85</f>
        <v>0</v>
      </c>
      <c r="I84" s="27">
        <f>I85</f>
        <v>10184.5</v>
      </c>
    </row>
    <row r="85" spans="1:9" s="56" customFormat="1" ht="15.75">
      <c r="A85" s="92" t="s">
        <v>302</v>
      </c>
      <c r="B85" s="25" t="s">
        <v>463</v>
      </c>
      <c r="C85" s="7"/>
      <c r="D85" s="8"/>
      <c r="E85" s="8"/>
      <c r="F85" s="3">
        <f t="shared" si="1"/>
        <v>10184.5</v>
      </c>
      <c r="G85" s="3"/>
      <c r="H85" s="3">
        <f>H86</f>
        <v>0</v>
      </c>
      <c r="I85" s="3">
        <f>I86</f>
        <v>10184.5</v>
      </c>
    </row>
    <row r="86" spans="1:9" s="22" customFormat="1" ht="31.5">
      <c r="A86" s="35" t="s">
        <v>464</v>
      </c>
      <c r="B86" s="25" t="s">
        <v>303</v>
      </c>
      <c r="C86" s="7">
        <v>800</v>
      </c>
      <c r="D86" s="8" t="s">
        <v>140</v>
      </c>
      <c r="E86" s="8" t="s">
        <v>137</v>
      </c>
      <c r="F86" s="3">
        <f t="shared" si="1"/>
        <v>10184.5</v>
      </c>
      <c r="G86" s="3"/>
      <c r="H86" s="3">
        <v>0</v>
      </c>
      <c r="I86" s="3">
        <v>10184.5</v>
      </c>
    </row>
    <row r="87" spans="1:9" s="22" customFormat="1" ht="15.75" customHeight="1">
      <c r="A87" s="91" t="s">
        <v>107</v>
      </c>
      <c r="B87" s="26" t="s">
        <v>465</v>
      </c>
      <c r="C87" s="36"/>
      <c r="D87" s="45"/>
      <c r="E87" s="45"/>
      <c r="F87" s="27">
        <f>G87+H87+I87</f>
        <v>33545.800000000003</v>
      </c>
      <c r="G87" s="27"/>
      <c r="H87" s="27">
        <f>H88+H90</f>
        <v>0</v>
      </c>
      <c r="I87" s="27">
        <f>I88+I90</f>
        <v>33545.800000000003</v>
      </c>
    </row>
    <row r="88" spans="1:9" s="22" customFormat="1" ht="15.75">
      <c r="A88" s="92" t="s">
        <v>306</v>
      </c>
      <c r="B88" s="25" t="s">
        <v>466</v>
      </c>
      <c r="C88" s="36"/>
      <c r="D88" s="45"/>
      <c r="E88" s="45"/>
      <c r="F88" s="3">
        <f t="shared" si="1"/>
        <v>30003.5</v>
      </c>
      <c r="G88" s="3"/>
      <c r="H88" s="3">
        <f>H89</f>
        <v>0</v>
      </c>
      <c r="I88" s="3">
        <f>I89</f>
        <v>30003.5</v>
      </c>
    </row>
    <row r="89" spans="1:9" s="22" customFormat="1" ht="31.5">
      <c r="A89" s="35" t="s">
        <v>464</v>
      </c>
      <c r="B89" s="25" t="s">
        <v>307</v>
      </c>
      <c r="C89" s="7">
        <v>800</v>
      </c>
      <c r="D89" s="8" t="s">
        <v>140</v>
      </c>
      <c r="E89" s="8" t="s">
        <v>137</v>
      </c>
      <c r="F89" s="3">
        <f>G89+H89+I89</f>
        <v>30003.5</v>
      </c>
      <c r="G89" s="3"/>
      <c r="H89" s="3">
        <v>0</v>
      </c>
      <c r="I89" s="3">
        <v>30003.5</v>
      </c>
    </row>
    <row r="90" spans="1:9" s="22" customFormat="1" ht="15.75">
      <c r="A90" s="92" t="s">
        <v>325</v>
      </c>
      <c r="B90" s="25" t="s">
        <v>467</v>
      </c>
      <c r="C90" s="7"/>
      <c r="D90" s="8"/>
      <c r="E90" s="8"/>
      <c r="F90" s="3">
        <f>G90+H90+I90</f>
        <v>3542.3</v>
      </c>
      <c r="G90" s="3"/>
      <c r="H90" s="3">
        <f>H91</f>
        <v>0</v>
      </c>
      <c r="I90" s="3">
        <f>I91</f>
        <v>3542.3</v>
      </c>
    </row>
    <row r="91" spans="1:9" s="22" customFormat="1" ht="31.5">
      <c r="A91" s="35" t="s">
        <v>464</v>
      </c>
      <c r="B91" s="25" t="s">
        <v>324</v>
      </c>
      <c r="C91" s="7">
        <v>800</v>
      </c>
      <c r="D91" s="8" t="s">
        <v>140</v>
      </c>
      <c r="E91" s="8" t="s">
        <v>140</v>
      </c>
      <c r="F91" s="3">
        <f>G91+H91+I91</f>
        <v>3542.3</v>
      </c>
      <c r="G91" s="3"/>
      <c r="H91" s="3">
        <v>0</v>
      </c>
      <c r="I91" s="3">
        <v>3542.3</v>
      </c>
    </row>
    <row r="92" spans="1:9" s="22" customFormat="1" ht="15.75" customHeight="1">
      <c r="A92" s="91" t="s">
        <v>919</v>
      </c>
      <c r="B92" s="26" t="s">
        <v>951</v>
      </c>
      <c r="C92" s="7"/>
      <c r="D92" s="8"/>
      <c r="E92" s="8"/>
      <c r="F92" s="3">
        <f t="shared" ref="F92:F96" si="5">G92+H92+I92</f>
        <v>2429.6999999999998</v>
      </c>
      <c r="G92" s="3"/>
      <c r="H92" s="3"/>
      <c r="I92" s="27">
        <f>I93+I95</f>
        <v>2429.6999999999998</v>
      </c>
    </row>
    <row r="93" spans="1:9" s="22" customFormat="1" ht="47.25">
      <c r="A93" s="92" t="s">
        <v>915</v>
      </c>
      <c r="B93" s="25" t="s">
        <v>952</v>
      </c>
      <c r="C93" s="7"/>
      <c r="D93" s="8"/>
      <c r="E93" s="8"/>
      <c r="F93" s="3">
        <f t="shared" si="5"/>
        <v>1519.9</v>
      </c>
      <c r="G93" s="3">
        <f t="shared" ref="G93:H93" si="6">G94</f>
        <v>0</v>
      </c>
      <c r="H93" s="3">
        <f t="shared" si="6"/>
        <v>0</v>
      </c>
      <c r="I93" s="3">
        <f>I94</f>
        <v>1519.9</v>
      </c>
    </row>
    <row r="94" spans="1:9" s="22" customFormat="1" ht="47.25">
      <c r="A94" s="92" t="s">
        <v>974</v>
      </c>
      <c r="B94" s="25" t="s">
        <v>911</v>
      </c>
      <c r="C94" s="7">
        <v>200</v>
      </c>
      <c r="D94" s="8" t="s">
        <v>140</v>
      </c>
      <c r="E94" s="8" t="s">
        <v>137</v>
      </c>
      <c r="F94" s="3">
        <f t="shared" si="5"/>
        <v>1519.9</v>
      </c>
      <c r="G94" s="3"/>
      <c r="H94" s="3"/>
      <c r="I94" s="3">
        <v>1519.9</v>
      </c>
    </row>
    <row r="95" spans="1:9" s="22" customFormat="1" ht="31.5">
      <c r="A95" s="92" t="s">
        <v>917</v>
      </c>
      <c r="B95" s="25" t="s">
        <v>953</v>
      </c>
      <c r="C95" s="7"/>
      <c r="D95" s="8"/>
      <c r="E95" s="8"/>
      <c r="F95" s="3">
        <f t="shared" si="5"/>
        <v>909.8</v>
      </c>
      <c r="G95" s="3">
        <f t="shared" ref="G95:H95" si="7">G96</f>
        <v>0</v>
      </c>
      <c r="H95" s="3">
        <f t="shared" si="7"/>
        <v>0</v>
      </c>
      <c r="I95" s="3">
        <f>I96</f>
        <v>909.8</v>
      </c>
    </row>
    <row r="96" spans="1:9" s="22" customFormat="1" ht="47.25">
      <c r="A96" s="92" t="s">
        <v>974</v>
      </c>
      <c r="B96" s="25" t="s">
        <v>914</v>
      </c>
      <c r="C96" s="7">
        <v>200</v>
      </c>
      <c r="D96" s="8" t="s">
        <v>140</v>
      </c>
      <c r="E96" s="8" t="s">
        <v>137</v>
      </c>
      <c r="F96" s="3">
        <f t="shared" si="5"/>
        <v>909.8</v>
      </c>
      <c r="G96" s="3"/>
      <c r="H96" s="3"/>
      <c r="I96" s="3">
        <v>909.8</v>
      </c>
    </row>
    <row r="97" spans="1:9" s="22" customFormat="1" ht="31.5">
      <c r="A97" s="91" t="s">
        <v>278</v>
      </c>
      <c r="B97" s="26" t="s">
        <v>144</v>
      </c>
      <c r="C97" s="36"/>
      <c r="D97" s="45"/>
      <c r="E97" s="45"/>
      <c r="F97" s="27">
        <f t="shared" si="1"/>
        <v>18312.8</v>
      </c>
      <c r="G97" s="27"/>
      <c r="H97" s="27">
        <f>SUM(H98,H101)</f>
        <v>0</v>
      </c>
      <c r="I97" s="27">
        <f>SUM(I98,I101,I104)</f>
        <v>18312.8</v>
      </c>
    </row>
    <row r="98" spans="1:9" s="22" customFormat="1" ht="15.75">
      <c r="A98" s="91" t="s">
        <v>98</v>
      </c>
      <c r="B98" s="26" t="s">
        <v>468</v>
      </c>
      <c r="C98" s="36"/>
      <c r="D98" s="45"/>
      <c r="E98" s="45"/>
      <c r="F98" s="27">
        <f t="shared" si="1"/>
        <v>10526.6</v>
      </c>
      <c r="G98" s="27"/>
      <c r="H98" s="27">
        <f>H99</f>
        <v>0</v>
      </c>
      <c r="I98" s="27">
        <f>I99</f>
        <v>10526.6</v>
      </c>
    </row>
    <row r="99" spans="1:9" s="56" customFormat="1" ht="15.75">
      <c r="A99" s="10" t="s">
        <v>280</v>
      </c>
      <c r="B99" s="25" t="s">
        <v>469</v>
      </c>
      <c r="C99" s="7"/>
      <c r="D99" s="8"/>
      <c r="E99" s="8"/>
      <c r="F99" s="3">
        <f t="shared" si="1"/>
        <v>10526.6</v>
      </c>
      <c r="G99" s="3"/>
      <c r="H99" s="3">
        <f>H100</f>
        <v>0</v>
      </c>
      <c r="I99" s="3">
        <f>I100</f>
        <v>10526.6</v>
      </c>
    </row>
    <row r="100" spans="1:9" s="22" customFormat="1" ht="31.5">
      <c r="A100" s="28" t="s">
        <v>521</v>
      </c>
      <c r="B100" s="25" t="s">
        <v>282</v>
      </c>
      <c r="C100" s="7">
        <v>200</v>
      </c>
      <c r="D100" s="8" t="s">
        <v>139</v>
      </c>
      <c r="E100" s="8" t="s">
        <v>142</v>
      </c>
      <c r="F100" s="3">
        <f t="shared" si="1"/>
        <v>10526.6</v>
      </c>
      <c r="G100" s="3"/>
      <c r="H100" s="3">
        <v>0</v>
      </c>
      <c r="I100" s="3">
        <v>10526.6</v>
      </c>
    </row>
    <row r="101" spans="1:9" s="22" customFormat="1" ht="15.75">
      <c r="A101" s="91" t="s">
        <v>100</v>
      </c>
      <c r="B101" s="26" t="s">
        <v>470</v>
      </c>
      <c r="C101" s="36"/>
      <c r="D101" s="45"/>
      <c r="E101" s="45"/>
      <c r="F101" s="27">
        <f t="shared" si="1"/>
        <v>6886.2</v>
      </c>
      <c r="G101" s="27"/>
      <c r="H101" s="27">
        <f>H102</f>
        <v>0</v>
      </c>
      <c r="I101" s="27">
        <f>I102</f>
        <v>6886.2</v>
      </c>
    </row>
    <row r="102" spans="1:9" s="56" customFormat="1" ht="15.75">
      <c r="A102" s="10" t="s">
        <v>285</v>
      </c>
      <c r="B102" s="25" t="s">
        <v>471</v>
      </c>
      <c r="C102" s="7"/>
      <c r="D102" s="8"/>
      <c r="E102" s="8"/>
      <c r="F102" s="3">
        <f t="shared" si="1"/>
        <v>6886.2</v>
      </c>
      <c r="G102" s="3"/>
      <c r="H102" s="3">
        <f>H103</f>
        <v>0</v>
      </c>
      <c r="I102" s="3">
        <f>I103</f>
        <v>6886.2</v>
      </c>
    </row>
    <row r="103" spans="1:9" s="22" customFormat="1" ht="31.5">
      <c r="A103" s="28" t="s">
        <v>522</v>
      </c>
      <c r="B103" s="25" t="s">
        <v>286</v>
      </c>
      <c r="C103" s="7">
        <v>200</v>
      </c>
      <c r="D103" s="8" t="s">
        <v>139</v>
      </c>
      <c r="E103" s="8" t="s">
        <v>145</v>
      </c>
      <c r="F103" s="3">
        <f t="shared" si="1"/>
        <v>6886.2</v>
      </c>
      <c r="G103" s="3"/>
      <c r="H103" s="3">
        <v>0</v>
      </c>
      <c r="I103" s="3">
        <v>6886.2</v>
      </c>
    </row>
    <row r="104" spans="1:9" s="22" customFormat="1" ht="15.75">
      <c r="A104" s="91" t="s">
        <v>196</v>
      </c>
      <c r="B104" s="26" t="s">
        <v>472</v>
      </c>
      <c r="C104" s="36"/>
      <c r="D104" s="45"/>
      <c r="E104" s="45"/>
      <c r="F104" s="27">
        <f t="shared" si="1"/>
        <v>900</v>
      </c>
      <c r="G104" s="27">
        <f>G105</f>
        <v>0</v>
      </c>
      <c r="H104" s="27">
        <f>H105</f>
        <v>0</v>
      </c>
      <c r="I104" s="27">
        <f>I105</f>
        <v>900</v>
      </c>
    </row>
    <row r="105" spans="1:9" s="22" customFormat="1" ht="15.75">
      <c r="A105" s="10" t="s">
        <v>293</v>
      </c>
      <c r="B105" s="25" t="s">
        <v>473</v>
      </c>
      <c r="C105" s="36"/>
      <c r="D105" s="45"/>
      <c r="E105" s="45"/>
      <c r="F105" s="3">
        <f t="shared" si="1"/>
        <v>900</v>
      </c>
      <c r="G105" s="3"/>
      <c r="H105" s="3">
        <f>H106</f>
        <v>0</v>
      </c>
      <c r="I105" s="3">
        <f>I106</f>
        <v>900</v>
      </c>
    </row>
    <row r="106" spans="1:9" s="22" customFormat="1" ht="31.5">
      <c r="A106" s="28" t="s">
        <v>523</v>
      </c>
      <c r="B106" s="25" t="s">
        <v>294</v>
      </c>
      <c r="C106" s="7">
        <v>200</v>
      </c>
      <c r="D106" s="8" t="s">
        <v>139</v>
      </c>
      <c r="E106" s="8" t="s">
        <v>2</v>
      </c>
      <c r="F106" s="3">
        <f t="shared" si="1"/>
        <v>900</v>
      </c>
      <c r="G106" s="3"/>
      <c r="H106" s="3">
        <v>0</v>
      </c>
      <c r="I106" s="3">
        <v>900</v>
      </c>
    </row>
    <row r="107" spans="1:9" s="22" customFormat="1" ht="31.5">
      <c r="A107" s="91" t="s">
        <v>287</v>
      </c>
      <c r="B107" s="26" t="s">
        <v>141</v>
      </c>
      <c r="C107" s="95"/>
      <c r="D107" s="96"/>
      <c r="E107" s="96"/>
      <c r="F107" s="27">
        <f>G107+H107+I107</f>
        <v>236477.8</v>
      </c>
      <c r="G107" s="27">
        <f>SUM(G108,G110,G112,G114,G116,G118,G120,G122,G124,G126,G128,G130,G132,G135,G138)</f>
        <v>0</v>
      </c>
      <c r="H107" s="27">
        <f t="shared" ref="H107" si="8">SUM(H108,H110,H112,H114,H116,H118,H120,H122,H124,H126,H128,H130,H132,H135,H138)</f>
        <v>136793.1</v>
      </c>
      <c r="I107" s="27">
        <f>SUM(I108,I110,I112,I114,I116,I118,I120,I122,I124,I126,I128,I130,I132,I135,I138)</f>
        <v>99684.7</v>
      </c>
    </row>
    <row r="108" spans="1:9" s="22" customFormat="1" ht="15.75">
      <c r="A108" s="10" t="s">
        <v>296</v>
      </c>
      <c r="B108" s="25" t="s">
        <v>474</v>
      </c>
      <c r="C108" s="95"/>
      <c r="D108" s="96"/>
      <c r="E108" s="96"/>
      <c r="F108" s="3">
        <f t="shared" si="1"/>
        <v>11349.1</v>
      </c>
      <c r="G108" s="3"/>
      <c r="H108" s="3">
        <f>H109</f>
        <v>0</v>
      </c>
      <c r="I108" s="3">
        <f>I109</f>
        <v>11349.1</v>
      </c>
    </row>
    <row r="109" spans="1:9" s="22" customFormat="1" ht="31.5">
      <c r="A109" s="28" t="s">
        <v>524</v>
      </c>
      <c r="B109" s="25" t="s">
        <v>297</v>
      </c>
      <c r="C109" s="7">
        <v>200</v>
      </c>
      <c r="D109" s="8" t="s">
        <v>140</v>
      </c>
      <c r="E109" s="8" t="s">
        <v>136</v>
      </c>
      <c r="F109" s="3">
        <f t="shared" si="1"/>
        <v>11349.1</v>
      </c>
      <c r="G109" s="3"/>
      <c r="H109" s="3">
        <v>0</v>
      </c>
      <c r="I109" s="29">
        <v>11349.1</v>
      </c>
    </row>
    <row r="110" spans="1:9" s="22" customFormat="1" ht="15.75">
      <c r="A110" s="10" t="s">
        <v>289</v>
      </c>
      <c r="B110" s="25" t="s">
        <v>475</v>
      </c>
      <c r="C110" s="7"/>
      <c r="D110" s="8"/>
      <c r="E110" s="8"/>
      <c r="F110" s="3">
        <f t="shared" si="1"/>
        <v>10755</v>
      </c>
      <c r="G110" s="3"/>
      <c r="H110" s="3">
        <f>H111</f>
        <v>0</v>
      </c>
      <c r="I110" s="3">
        <f>I111</f>
        <v>10755</v>
      </c>
    </row>
    <row r="111" spans="1:9" s="22" customFormat="1" ht="47.25">
      <c r="A111" s="28" t="s">
        <v>525</v>
      </c>
      <c r="B111" s="25" t="s">
        <v>290</v>
      </c>
      <c r="C111" s="7">
        <v>200</v>
      </c>
      <c r="D111" s="8" t="s">
        <v>139</v>
      </c>
      <c r="E111" s="8" t="s">
        <v>145</v>
      </c>
      <c r="F111" s="3">
        <f t="shared" si="1"/>
        <v>10755</v>
      </c>
      <c r="G111" s="3"/>
      <c r="H111" s="94">
        <v>0</v>
      </c>
      <c r="I111" s="3">
        <v>10755</v>
      </c>
    </row>
    <row r="112" spans="1:9" s="22" customFormat="1" ht="15.75">
      <c r="A112" s="10" t="s">
        <v>309</v>
      </c>
      <c r="B112" s="25" t="s">
        <v>476</v>
      </c>
      <c r="C112" s="7"/>
      <c r="D112" s="8"/>
      <c r="E112" s="8"/>
      <c r="F112" s="3">
        <f t="shared" si="1"/>
        <v>3341.6</v>
      </c>
      <c r="G112" s="3"/>
      <c r="H112" s="3">
        <f>H113</f>
        <v>0</v>
      </c>
      <c r="I112" s="3">
        <f>I113</f>
        <v>3341.6</v>
      </c>
    </row>
    <row r="113" spans="1:9" s="22" customFormat="1" ht="31.5">
      <c r="A113" s="28" t="s">
        <v>526</v>
      </c>
      <c r="B113" s="25" t="s">
        <v>310</v>
      </c>
      <c r="C113" s="7">
        <v>200</v>
      </c>
      <c r="D113" s="8" t="s">
        <v>140</v>
      </c>
      <c r="E113" s="8" t="s">
        <v>138</v>
      </c>
      <c r="F113" s="3">
        <f t="shared" si="1"/>
        <v>3341.6</v>
      </c>
      <c r="G113" s="3"/>
      <c r="H113" s="3">
        <v>0</v>
      </c>
      <c r="I113" s="3">
        <v>3341.6</v>
      </c>
    </row>
    <row r="114" spans="1:9" s="22" customFormat="1" ht="15.75">
      <c r="A114" s="10" t="s">
        <v>312</v>
      </c>
      <c r="B114" s="25" t="s">
        <v>477</v>
      </c>
      <c r="C114" s="7"/>
      <c r="D114" s="8"/>
      <c r="E114" s="8"/>
      <c r="F114" s="3">
        <f t="shared" si="1"/>
        <v>293.39999999999998</v>
      </c>
      <c r="G114" s="3"/>
      <c r="H114" s="3">
        <f>H115</f>
        <v>0</v>
      </c>
      <c r="I114" s="3">
        <f>I115</f>
        <v>293.39999999999998</v>
      </c>
    </row>
    <row r="115" spans="1:9" s="22" customFormat="1" ht="31.5">
      <c r="A115" s="28" t="s">
        <v>527</v>
      </c>
      <c r="B115" s="25" t="s">
        <v>313</v>
      </c>
      <c r="C115" s="7">
        <v>200</v>
      </c>
      <c r="D115" s="8" t="s">
        <v>140</v>
      </c>
      <c r="E115" s="8" t="s">
        <v>138</v>
      </c>
      <c r="F115" s="3">
        <f t="shared" si="1"/>
        <v>293.39999999999998</v>
      </c>
      <c r="G115" s="3"/>
      <c r="H115" s="94">
        <v>0</v>
      </c>
      <c r="I115" s="3">
        <v>293.39999999999998</v>
      </c>
    </row>
    <row r="116" spans="1:9" s="22" customFormat="1" ht="15.75">
      <c r="A116" s="10" t="s">
        <v>315</v>
      </c>
      <c r="B116" s="25" t="s">
        <v>478</v>
      </c>
      <c r="C116" s="7"/>
      <c r="D116" s="8"/>
      <c r="E116" s="8"/>
      <c r="F116" s="3">
        <f t="shared" si="1"/>
        <v>650.9</v>
      </c>
      <c r="G116" s="3"/>
      <c r="H116" s="3">
        <f>H117</f>
        <v>0</v>
      </c>
      <c r="I116" s="3">
        <f>I117</f>
        <v>650.9</v>
      </c>
    </row>
    <row r="117" spans="1:9" s="22" customFormat="1" ht="31.5">
      <c r="A117" s="28" t="s">
        <v>528</v>
      </c>
      <c r="B117" s="25" t="s">
        <v>316</v>
      </c>
      <c r="C117" s="7">
        <v>200</v>
      </c>
      <c r="D117" s="8" t="s">
        <v>140</v>
      </c>
      <c r="E117" s="8" t="s">
        <v>138</v>
      </c>
      <c r="F117" s="3">
        <f t="shared" si="1"/>
        <v>650.9</v>
      </c>
      <c r="G117" s="3"/>
      <c r="H117" s="94">
        <v>0</v>
      </c>
      <c r="I117" s="3">
        <v>650.9</v>
      </c>
    </row>
    <row r="118" spans="1:9" s="22" customFormat="1" ht="15.75">
      <c r="A118" s="10" t="s">
        <v>318</v>
      </c>
      <c r="B118" s="25" t="s">
        <v>479</v>
      </c>
      <c r="C118" s="7"/>
      <c r="D118" s="8"/>
      <c r="E118" s="8"/>
      <c r="F118" s="3">
        <f t="shared" si="1"/>
        <v>3501.5</v>
      </c>
      <c r="G118" s="3"/>
      <c r="H118" s="3">
        <f>H119</f>
        <v>0</v>
      </c>
      <c r="I118" s="3">
        <f>I119</f>
        <v>3501.5</v>
      </c>
    </row>
    <row r="119" spans="1:9" s="22" customFormat="1" ht="31.5">
      <c r="A119" s="28" t="s">
        <v>529</v>
      </c>
      <c r="B119" s="25" t="s">
        <v>319</v>
      </c>
      <c r="C119" s="7">
        <v>200</v>
      </c>
      <c r="D119" s="8" t="s">
        <v>140</v>
      </c>
      <c r="E119" s="8" t="s">
        <v>138</v>
      </c>
      <c r="F119" s="3">
        <f t="shared" si="1"/>
        <v>3501.5</v>
      </c>
      <c r="G119" s="3"/>
      <c r="H119" s="94">
        <v>0</v>
      </c>
      <c r="I119" s="3">
        <v>3501.5</v>
      </c>
    </row>
    <row r="120" spans="1:9" s="22" customFormat="1" ht="15.75">
      <c r="A120" s="10" t="s">
        <v>321</v>
      </c>
      <c r="B120" s="25" t="s">
        <v>480</v>
      </c>
      <c r="C120" s="7"/>
      <c r="D120" s="8"/>
      <c r="E120" s="8"/>
      <c r="F120" s="3">
        <f t="shared" si="1"/>
        <v>4407.3</v>
      </c>
      <c r="G120" s="3"/>
      <c r="H120" s="3">
        <f>H121</f>
        <v>0</v>
      </c>
      <c r="I120" s="3">
        <f>I121</f>
        <v>4407.3</v>
      </c>
    </row>
    <row r="121" spans="1:9" s="22" customFormat="1" ht="31.5">
      <c r="A121" s="28" t="s">
        <v>530</v>
      </c>
      <c r="B121" s="25" t="s">
        <v>322</v>
      </c>
      <c r="C121" s="7">
        <v>200</v>
      </c>
      <c r="D121" s="8" t="s">
        <v>140</v>
      </c>
      <c r="E121" s="8" t="s">
        <v>138</v>
      </c>
      <c r="F121" s="3">
        <f t="shared" si="1"/>
        <v>4407.3</v>
      </c>
      <c r="G121" s="3"/>
      <c r="H121" s="3">
        <v>0</v>
      </c>
      <c r="I121" s="3">
        <v>4407.3</v>
      </c>
    </row>
    <row r="122" spans="1:9" s="22" customFormat="1" ht="31.5">
      <c r="A122" s="10" t="s">
        <v>741</v>
      </c>
      <c r="B122" s="25" t="s">
        <v>765</v>
      </c>
      <c r="C122" s="7"/>
      <c r="D122" s="8"/>
      <c r="E122" s="8"/>
      <c r="F122" s="3">
        <f t="shared" si="1"/>
        <v>938.5</v>
      </c>
      <c r="G122" s="3"/>
      <c r="H122" s="3">
        <f>H123</f>
        <v>938.5</v>
      </c>
      <c r="I122" s="3">
        <f>I123</f>
        <v>0</v>
      </c>
    </row>
    <row r="123" spans="1:9" s="22" customFormat="1" ht="47.25">
      <c r="A123" s="28" t="s">
        <v>766</v>
      </c>
      <c r="B123" s="25" t="s">
        <v>744</v>
      </c>
      <c r="C123" s="7">
        <v>200</v>
      </c>
      <c r="D123" s="8" t="s">
        <v>139</v>
      </c>
      <c r="E123" s="8" t="s">
        <v>140</v>
      </c>
      <c r="F123" s="3">
        <f t="shared" si="1"/>
        <v>938.5</v>
      </c>
      <c r="G123" s="3"/>
      <c r="H123" s="3">
        <v>938.5</v>
      </c>
      <c r="I123" s="3">
        <v>0</v>
      </c>
    </row>
    <row r="124" spans="1:9" s="22" customFormat="1" ht="31.5">
      <c r="A124" s="28" t="s">
        <v>560</v>
      </c>
      <c r="B124" s="25" t="s">
        <v>875</v>
      </c>
      <c r="C124" s="7"/>
      <c r="D124" s="8"/>
      <c r="E124" s="8"/>
      <c r="F124" s="3">
        <f t="shared" si="1"/>
        <v>30</v>
      </c>
      <c r="G124" s="3">
        <f>G125</f>
        <v>0</v>
      </c>
      <c r="H124" s="3">
        <f>H125</f>
        <v>0</v>
      </c>
      <c r="I124" s="3">
        <f>I125</f>
        <v>30</v>
      </c>
    </row>
    <row r="125" spans="1:9" s="22" customFormat="1" ht="47.25">
      <c r="A125" s="28" t="s">
        <v>876</v>
      </c>
      <c r="B125" s="25" t="s">
        <v>556</v>
      </c>
      <c r="C125" s="7">
        <v>200</v>
      </c>
      <c r="D125" s="8" t="s">
        <v>139</v>
      </c>
      <c r="E125" s="8" t="s">
        <v>145</v>
      </c>
      <c r="F125" s="3">
        <f t="shared" si="1"/>
        <v>30</v>
      </c>
      <c r="G125" s="3"/>
      <c r="H125" s="3"/>
      <c r="I125" s="3">
        <v>30</v>
      </c>
    </row>
    <row r="126" spans="1:9" s="22" customFormat="1" ht="31.5">
      <c r="A126" s="28" t="s">
        <v>877</v>
      </c>
      <c r="B126" s="25" t="s">
        <v>878</v>
      </c>
      <c r="C126" s="7"/>
      <c r="D126" s="8"/>
      <c r="E126" s="8"/>
      <c r="F126" s="3">
        <f t="shared" si="1"/>
        <v>9248.9</v>
      </c>
      <c r="G126" s="3"/>
      <c r="H126" s="3"/>
      <c r="I126" s="3">
        <f>I127</f>
        <v>9248.9</v>
      </c>
    </row>
    <row r="127" spans="1:9" s="22" customFormat="1" ht="31.5">
      <c r="A127" s="28" t="s">
        <v>879</v>
      </c>
      <c r="B127" s="25" t="s">
        <v>557</v>
      </c>
      <c r="C127" s="7">
        <v>200</v>
      </c>
      <c r="D127" s="8" t="s">
        <v>140</v>
      </c>
      <c r="E127" s="8" t="s">
        <v>137</v>
      </c>
      <c r="F127" s="3">
        <f t="shared" si="1"/>
        <v>9248.9</v>
      </c>
      <c r="G127" s="3"/>
      <c r="H127" s="3"/>
      <c r="I127" s="29">
        <v>9248.9</v>
      </c>
    </row>
    <row r="128" spans="1:9" s="22" customFormat="1" ht="31.5">
      <c r="A128" s="28" t="s">
        <v>563</v>
      </c>
      <c r="B128" s="25" t="s">
        <v>567</v>
      </c>
      <c r="C128" s="7"/>
      <c r="D128" s="8"/>
      <c r="E128" s="8"/>
      <c r="F128" s="3">
        <f t="shared" si="1"/>
        <v>7760</v>
      </c>
      <c r="G128" s="3">
        <f>G129</f>
        <v>0</v>
      </c>
      <c r="H128" s="3">
        <f>H129</f>
        <v>0</v>
      </c>
      <c r="I128" s="3">
        <f>I129</f>
        <v>7760</v>
      </c>
    </row>
    <row r="129" spans="1:9" s="22" customFormat="1" ht="31.5">
      <c r="A129" s="213" t="s">
        <v>883</v>
      </c>
      <c r="B129" s="25" t="s">
        <v>566</v>
      </c>
      <c r="C129" s="7">
        <v>200</v>
      </c>
      <c r="D129" s="8" t="s">
        <v>140</v>
      </c>
      <c r="E129" s="8" t="s">
        <v>136</v>
      </c>
      <c r="F129" s="3">
        <f t="shared" si="1"/>
        <v>7760</v>
      </c>
      <c r="G129" s="3"/>
      <c r="H129" s="3"/>
      <c r="I129" s="3">
        <v>7760</v>
      </c>
    </row>
    <row r="130" spans="1:9" s="22" customFormat="1" ht="31.5">
      <c r="A130" s="28" t="s">
        <v>745</v>
      </c>
      <c r="B130" s="25" t="s">
        <v>767</v>
      </c>
      <c r="C130" s="7"/>
      <c r="D130" s="8"/>
      <c r="E130" s="8"/>
      <c r="F130" s="3">
        <f t="shared" ref="F130:F229" si="9">G130+H130+I130</f>
        <v>33018</v>
      </c>
      <c r="G130" s="3">
        <f>G131</f>
        <v>0</v>
      </c>
      <c r="H130" s="3">
        <f>H131</f>
        <v>0</v>
      </c>
      <c r="I130" s="3">
        <f>I131</f>
        <v>33018</v>
      </c>
    </row>
    <row r="131" spans="1:9" s="22" customFormat="1" ht="31.5">
      <c r="A131" s="198" t="s">
        <v>768</v>
      </c>
      <c r="B131" s="25" t="s">
        <v>746</v>
      </c>
      <c r="C131" s="7">
        <v>200</v>
      </c>
      <c r="D131" s="8" t="s">
        <v>140</v>
      </c>
      <c r="E131" s="8" t="s">
        <v>136</v>
      </c>
      <c r="F131" s="3">
        <f t="shared" si="9"/>
        <v>33018</v>
      </c>
      <c r="G131" s="3"/>
      <c r="H131" s="3"/>
      <c r="I131" s="29">
        <v>33018</v>
      </c>
    </row>
    <row r="132" spans="1:9" s="22" customFormat="1" ht="15.75">
      <c r="A132" s="28" t="s">
        <v>880</v>
      </c>
      <c r="B132" s="25" t="s">
        <v>881</v>
      </c>
      <c r="C132" s="7"/>
      <c r="D132" s="8"/>
      <c r="E132" s="8"/>
      <c r="F132" s="3">
        <f>SUM(F133:F134)</f>
        <v>117817.5</v>
      </c>
      <c r="G132" s="3">
        <f t="shared" ref="G132:I132" si="10">SUM(G133:G134)</f>
        <v>0</v>
      </c>
      <c r="H132" s="3">
        <f t="shared" si="10"/>
        <v>117699.6</v>
      </c>
      <c r="I132" s="3">
        <f t="shared" si="10"/>
        <v>117.9</v>
      </c>
    </row>
    <row r="133" spans="1:9" s="78" customFormat="1" ht="47.25">
      <c r="A133" s="28" t="s">
        <v>890</v>
      </c>
      <c r="B133" s="25" t="s">
        <v>718</v>
      </c>
      <c r="C133" s="7">
        <v>400</v>
      </c>
      <c r="D133" s="8" t="s">
        <v>140</v>
      </c>
      <c r="E133" s="8" t="s">
        <v>136</v>
      </c>
      <c r="F133" s="3">
        <f>G133+H133+I133</f>
        <v>117699.6</v>
      </c>
      <c r="G133" s="3"/>
      <c r="H133" s="3">
        <v>117699.6</v>
      </c>
      <c r="I133" s="3"/>
    </row>
    <row r="134" spans="1:9" s="22" customFormat="1" ht="63">
      <c r="A134" s="28" t="s">
        <v>891</v>
      </c>
      <c r="B134" s="25" t="s">
        <v>721</v>
      </c>
      <c r="C134" s="7">
        <v>400</v>
      </c>
      <c r="D134" s="8" t="s">
        <v>140</v>
      </c>
      <c r="E134" s="8" t="s">
        <v>136</v>
      </c>
      <c r="F134" s="3">
        <f>G134+H134+I134</f>
        <v>117.9</v>
      </c>
      <c r="G134" s="3"/>
      <c r="H134" s="3"/>
      <c r="I134" s="3">
        <v>117.9</v>
      </c>
    </row>
    <row r="135" spans="1:9" s="22" customFormat="1" ht="47.25">
      <c r="A135" s="21" t="s">
        <v>907</v>
      </c>
      <c r="B135" s="25" t="s">
        <v>954</v>
      </c>
      <c r="C135" s="7"/>
      <c r="D135" s="8"/>
      <c r="E135" s="8"/>
      <c r="F135" s="3">
        <f>SUM(F136:F137)</f>
        <v>18173.2</v>
      </c>
      <c r="G135" s="3">
        <f t="shared" ref="G135:I135" si="11">SUM(G136:G137)</f>
        <v>0</v>
      </c>
      <c r="H135" s="3">
        <f t="shared" si="11"/>
        <v>18155</v>
      </c>
      <c r="I135" s="3">
        <f t="shared" si="11"/>
        <v>18.2</v>
      </c>
    </row>
    <row r="136" spans="1:9" s="22" customFormat="1" ht="63">
      <c r="A136" s="21" t="s">
        <v>963</v>
      </c>
      <c r="B136" s="25" t="s">
        <v>905</v>
      </c>
      <c r="C136" s="7">
        <v>200</v>
      </c>
      <c r="D136" s="8" t="s">
        <v>140</v>
      </c>
      <c r="E136" s="8" t="s">
        <v>136</v>
      </c>
      <c r="F136" s="3">
        <f>G136+H136+I136</f>
        <v>18155</v>
      </c>
      <c r="G136" s="3"/>
      <c r="H136" s="3">
        <v>18155</v>
      </c>
      <c r="I136" s="3"/>
    </row>
    <row r="137" spans="1:9" s="22" customFormat="1" ht="63">
      <c r="A137" s="21" t="s">
        <v>964</v>
      </c>
      <c r="B137" s="25" t="s">
        <v>906</v>
      </c>
      <c r="C137" s="7">
        <v>200</v>
      </c>
      <c r="D137" s="8" t="s">
        <v>140</v>
      </c>
      <c r="E137" s="8" t="s">
        <v>136</v>
      </c>
      <c r="F137" s="3">
        <f>G137+H137+I137</f>
        <v>18.2</v>
      </c>
      <c r="G137" s="3"/>
      <c r="H137" s="3"/>
      <c r="I137" s="3">
        <v>18.2</v>
      </c>
    </row>
    <row r="138" spans="1:9" s="22" customFormat="1" ht="31.5">
      <c r="A138" s="10" t="s">
        <v>983</v>
      </c>
      <c r="B138" s="25" t="s">
        <v>955</v>
      </c>
      <c r="C138" s="7"/>
      <c r="D138" s="8"/>
      <c r="E138" s="8"/>
      <c r="F138" s="3">
        <f>SUM(F139)</f>
        <v>15192.9</v>
      </c>
      <c r="G138" s="3">
        <f t="shared" ref="G138:I138" si="12">SUM(G139)</f>
        <v>0</v>
      </c>
      <c r="H138" s="3">
        <f t="shared" si="12"/>
        <v>0</v>
      </c>
      <c r="I138" s="3">
        <f t="shared" si="12"/>
        <v>15192.9</v>
      </c>
    </row>
    <row r="139" spans="1:9" s="22" customFormat="1" ht="47.25">
      <c r="A139" s="92" t="s">
        <v>985</v>
      </c>
      <c r="B139" s="25" t="s">
        <v>975</v>
      </c>
      <c r="C139" s="7">
        <v>200</v>
      </c>
      <c r="D139" s="8" t="s">
        <v>140</v>
      </c>
      <c r="E139" s="8" t="s">
        <v>138</v>
      </c>
      <c r="F139" s="3">
        <f>G139+H139+I139</f>
        <v>15192.9</v>
      </c>
      <c r="G139" s="3"/>
      <c r="H139" s="3"/>
      <c r="I139" s="3">
        <v>15192.9</v>
      </c>
    </row>
    <row r="140" spans="1:9" s="22" customFormat="1" ht="31.5">
      <c r="A140" s="91" t="s">
        <v>341</v>
      </c>
      <c r="B140" s="26" t="s">
        <v>142</v>
      </c>
      <c r="C140" s="7"/>
      <c r="D140" s="8"/>
      <c r="E140" s="8"/>
      <c r="F140" s="27">
        <f>G140+H140+I140</f>
        <v>45243.600000000006</v>
      </c>
      <c r="G140" s="27">
        <f>G145</f>
        <v>0</v>
      </c>
      <c r="H140" s="27">
        <f>H145+H141+H149</f>
        <v>44787.8</v>
      </c>
      <c r="I140" s="27">
        <f>I145+I141+I149</f>
        <v>455.79999999999995</v>
      </c>
    </row>
    <row r="141" spans="1:9" s="22" customFormat="1" ht="31.5">
      <c r="A141" s="24" t="s">
        <v>345</v>
      </c>
      <c r="B141" s="26" t="s">
        <v>956</v>
      </c>
      <c r="C141" s="7"/>
      <c r="D141" s="8"/>
      <c r="E141" s="8"/>
      <c r="F141" s="27">
        <f t="shared" ref="F141:F142" si="13">G141+H141+I141</f>
        <v>11663.300000000001</v>
      </c>
      <c r="G141" s="27">
        <f t="shared" ref="G141:I141" si="14">G142</f>
        <v>0</v>
      </c>
      <c r="H141" s="27">
        <f t="shared" si="14"/>
        <v>11543.6</v>
      </c>
      <c r="I141" s="27">
        <f t="shared" si="14"/>
        <v>119.7</v>
      </c>
    </row>
    <row r="142" spans="1:9" s="22" customFormat="1" ht="31.5">
      <c r="A142" s="50" t="s">
        <v>747</v>
      </c>
      <c r="B142" s="93" t="s">
        <v>958</v>
      </c>
      <c r="C142" s="7"/>
      <c r="D142" s="8"/>
      <c r="E142" s="8"/>
      <c r="F142" s="3">
        <f t="shared" si="13"/>
        <v>11663.300000000001</v>
      </c>
      <c r="G142" s="3">
        <f>SUBTOTAL(9,G143:G144)</f>
        <v>0</v>
      </c>
      <c r="H142" s="3">
        <f>SUBTOTAL(9,H143:H144)</f>
        <v>11543.6</v>
      </c>
      <c r="I142" s="3">
        <f>SUBTOTAL(9,I143:I144)</f>
        <v>119.7</v>
      </c>
    </row>
    <row r="143" spans="1:9" s="22" customFormat="1" ht="31.5">
      <c r="A143" s="21" t="s">
        <v>968</v>
      </c>
      <c r="B143" s="93" t="s">
        <v>568</v>
      </c>
      <c r="C143" s="7">
        <v>800</v>
      </c>
      <c r="D143" s="8" t="s">
        <v>139</v>
      </c>
      <c r="E143" s="8" t="s">
        <v>2</v>
      </c>
      <c r="F143" s="3">
        <f>G143+H143+I143</f>
        <v>11543.6</v>
      </c>
      <c r="G143" s="3"/>
      <c r="H143" s="3">
        <v>11543.6</v>
      </c>
      <c r="I143" s="3"/>
    </row>
    <row r="144" spans="1:9" s="22" customFormat="1" ht="47.25">
      <c r="A144" s="21" t="s">
        <v>967</v>
      </c>
      <c r="B144" s="93" t="s">
        <v>570</v>
      </c>
      <c r="C144" s="7">
        <v>800</v>
      </c>
      <c r="D144" s="8" t="s">
        <v>139</v>
      </c>
      <c r="E144" s="8" t="s">
        <v>2</v>
      </c>
      <c r="F144" s="3">
        <f>G144+H144+I144</f>
        <v>119.7</v>
      </c>
      <c r="G144" s="3"/>
      <c r="H144" s="3"/>
      <c r="I144" s="3">
        <v>119.7</v>
      </c>
    </row>
    <row r="145" spans="1:9" s="78" customFormat="1" ht="31.5">
      <c r="A145" s="24" t="s">
        <v>711</v>
      </c>
      <c r="B145" s="98" t="s">
        <v>481</v>
      </c>
      <c r="C145" s="36"/>
      <c r="D145" s="45"/>
      <c r="E145" s="45"/>
      <c r="F145" s="27">
        <f t="shared" si="9"/>
        <v>33420</v>
      </c>
      <c r="G145" s="27">
        <f t="shared" ref="G145:I145" si="15">G146</f>
        <v>0</v>
      </c>
      <c r="H145" s="27">
        <f t="shared" si="15"/>
        <v>33085.800000000003</v>
      </c>
      <c r="I145" s="27">
        <f t="shared" si="15"/>
        <v>334.2</v>
      </c>
    </row>
    <row r="146" spans="1:9" s="78" customFormat="1" ht="45" customHeight="1">
      <c r="A146" s="10" t="s">
        <v>715</v>
      </c>
      <c r="B146" s="93" t="s">
        <v>482</v>
      </c>
      <c r="C146" s="36"/>
      <c r="D146" s="45"/>
      <c r="E146" s="45"/>
      <c r="F146" s="3">
        <f t="shared" si="9"/>
        <v>33420</v>
      </c>
      <c r="G146" s="3">
        <f>SUBTOTAL(9,G147:G148)</f>
        <v>0</v>
      </c>
      <c r="H146" s="3">
        <f>SUBTOTAL(9,H147:H148)</f>
        <v>33085.800000000003</v>
      </c>
      <c r="I146" s="3">
        <f>SUBTOTAL(9,I147:I148)</f>
        <v>334.2</v>
      </c>
    </row>
    <row r="147" spans="1:9" s="22" customFormat="1" ht="31.5">
      <c r="A147" s="35" t="s">
        <v>659</v>
      </c>
      <c r="B147" s="93" t="s">
        <v>349</v>
      </c>
      <c r="C147" s="7">
        <v>800</v>
      </c>
      <c r="D147" s="8" t="s">
        <v>139</v>
      </c>
      <c r="E147" s="8">
        <v>12</v>
      </c>
      <c r="F147" s="3">
        <f t="shared" si="9"/>
        <v>33085.800000000003</v>
      </c>
      <c r="G147" s="3"/>
      <c r="H147" s="3">
        <v>33085.800000000003</v>
      </c>
      <c r="I147" s="3">
        <v>0</v>
      </c>
    </row>
    <row r="148" spans="1:9" s="22" customFormat="1" ht="47.25">
      <c r="A148" s="35" t="s">
        <v>882</v>
      </c>
      <c r="B148" s="93" t="s">
        <v>957</v>
      </c>
      <c r="C148" s="7">
        <v>800</v>
      </c>
      <c r="D148" s="8" t="s">
        <v>139</v>
      </c>
      <c r="E148" s="8" t="s">
        <v>2</v>
      </c>
      <c r="F148" s="3">
        <f t="shared" si="9"/>
        <v>334.2</v>
      </c>
      <c r="G148" s="3"/>
      <c r="H148" s="3"/>
      <c r="I148" s="3">
        <v>334.2</v>
      </c>
    </row>
    <row r="149" spans="1:9" s="22" customFormat="1" ht="15.75">
      <c r="A149" s="24" t="s">
        <v>581</v>
      </c>
      <c r="B149" s="24" t="s">
        <v>959</v>
      </c>
      <c r="C149" s="7"/>
      <c r="D149" s="8"/>
      <c r="E149" s="8"/>
      <c r="F149" s="27">
        <f t="shared" ref="F149:F150" si="16">G149+H149+I149</f>
        <v>160.30000000000001</v>
      </c>
      <c r="G149" s="27">
        <f t="shared" ref="G149:I149" si="17">G150</f>
        <v>0</v>
      </c>
      <c r="H149" s="27">
        <f t="shared" si="17"/>
        <v>158.4</v>
      </c>
      <c r="I149" s="27">
        <f t="shared" si="17"/>
        <v>1.9</v>
      </c>
    </row>
    <row r="150" spans="1:9" s="22" customFormat="1" ht="31.5">
      <c r="A150" s="50" t="s">
        <v>582</v>
      </c>
      <c r="B150" s="93" t="s">
        <v>960</v>
      </c>
      <c r="C150" s="7"/>
      <c r="D150" s="8"/>
      <c r="E150" s="8"/>
      <c r="F150" s="3">
        <f t="shared" si="16"/>
        <v>160.30000000000001</v>
      </c>
      <c r="G150" s="3">
        <f>SUBTOTAL(9,G151:G152)</f>
        <v>0</v>
      </c>
      <c r="H150" s="3">
        <f>SUBTOTAL(9,H151:H152)</f>
        <v>158.4</v>
      </c>
      <c r="I150" s="3">
        <f>SUBTOTAL(9,I151:I152)</f>
        <v>1.9</v>
      </c>
    </row>
    <row r="151" spans="1:9" s="22" customFormat="1" ht="31.5">
      <c r="A151" s="50" t="s">
        <v>966</v>
      </c>
      <c r="B151" s="93" t="s">
        <v>585</v>
      </c>
      <c r="C151" s="7">
        <v>800</v>
      </c>
      <c r="D151" s="8" t="s">
        <v>139</v>
      </c>
      <c r="E151" s="8" t="s">
        <v>2</v>
      </c>
      <c r="F151" s="3"/>
      <c r="G151" s="3"/>
      <c r="H151" s="3">
        <v>158.4</v>
      </c>
      <c r="I151" s="3"/>
    </row>
    <row r="152" spans="1:9" s="22" customFormat="1" ht="47.25">
      <c r="A152" s="50" t="s">
        <v>965</v>
      </c>
      <c r="B152" s="93" t="s">
        <v>586</v>
      </c>
      <c r="C152" s="7">
        <v>800</v>
      </c>
      <c r="D152" s="8" t="s">
        <v>139</v>
      </c>
      <c r="E152" s="8" t="s">
        <v>2</v>
      </c>
      <c r="F152" s="3"/>
      <c r="G152" s="3"/>
      <c r="H152" s="3"/>
      <c r="I152" s="3">
        <v>1.9</v>
      </c>
    </row>
    <row r="153" spans="1:9" s="22" customFormat="1" ht="31.5">
      <c r="A153" s="24" t="s">
        <v>270</v>
      </c>
      <c r="B153" s="26" t="s">
        <v>145</v>
      </c>
      <c r="C153" s="7"/>
      <c r="D153" s="8"/>
      <c r="E153" s="8"/>
      <c r="F153" s="27">
        <f t="shared" si="9"/>
        <v>2141.6999999999998</v>
      </c>
      <c r="G153" s="27">
        <f>SUM(G154:G155)</f>
        <v>0</v>
      </c>
      <c r="H153" s="27">
        <f>SUM(H154:H155)</f>
        <v>0</v>
      </c>
      <c r="I153" s="27">
        <f>SUM(I154:I155)</f>
        <v>2141.6999999999998</v>
      </c>
    </row>
    <row r="154" spans="1:9" s="22" customFormat="1" ht="33.75" customHeight="1">
      <c r="A154" s="35" t="s">
        <v>884</v>
      </c>
      <c r="B154" s="25" t="s">
        <v>272</v>
      </c>
      <c r="C154" s="7">
        <v>200</v>
      </c>
      <c r="D154" s="8" t="s">
        <v>138</v>
      </c>
      <c r="E154" s="8" t="s">
        <v>4</v>
      </c>
      <c r="F154" s="3">
        <f t="shared" ref="F154" si="18">G154+H154+I154</f>
        <v>241.7</v>
      </c>
      <c r="G154" s="3"/>
      <c r="H154" s="3">
        <v>0</v>
      </c>
      <c r="I154" s="3">
        <v>241.7</v>
      </c>
    </row>
    <row r="155" spans="1:9" s="22" customFormat="1" ht="33.75" customHeight="1">
      <c r="A155" s="35" t="s">
        <v>483</v>
      </c>
      <c r="B155" s="25" t="s">
        <v>272</v>
      </c>
      <c r="C155" s="7">
        <v>800</v>
      </c>
      <c r="D155" s="8" t="s">
        <v>138</v>
      </c>
      <c r="E155" s="8" t="s">
        <v>4</v>
      </c>
      <c r="F155" s="3">
        <f t="shared" si="9"/>
        <v>1900</v>
      </c>
      <c r="G155" s="3"/>
      <c r="H155" s="3">
        <v>0</v>
      </c>
      <c r="I155" s="3">
        <v>1900</v>
      </c>
    </row>
    <row r="156" spans="1:9" s="78" customFormat="1" ht="15.75">
      <c r="A156" s="97" t="s">
        <v>511</v>
      </c>
      <c r="B156" s="26"/>
      <c r="C156" s="36"/>
      <c r="D156" s="45"/>
      <c r="E156" s="45"/>
      <c r="F156" s="27">
        <f t="shared" si="9"/>
        <v>228795.59999999995</v>
      </c>
      <c r="G156" s="27">
        <f>G157+G179+G202+G220+G223+G230</f>
        <v>3559.3</v>
      </c>
      <c r="H156" s="27">
        <f>H157+H179+H202+H220+H223+H230</f>
        <v>9209.6</v>
      </c>
      <c r="I156" s="27">
        <f>I157+I179+I202+I220+I223+I230</f>
        <v>216026.69999999995</v>
      </c>
    </row>
    <row r="157" spans="1:9" s="22" customFormat="1" ht="31.5">
      <c r="A157" s="91" t="s">
        <v>244</v>
      </c>
      <c r="B157" s="26" t="s">
        <v>484</v>
      </c>
      <c r="C157" s="7"/>
      <c r="D157" s="8"/>
      <c r="E157" s="8"/>
      <c r="F157" s="27">
        <f t="shared" si="9"/>
        <v>105503.09999999998</v>
      </c>
      <c r="G157" s="27">
        <f>G158+G162</f>
        <v>969.3</v>
      </c>
      <c r="H157" s="27">
        <f>H158+H162</f>
        <v>329.2</v>
      </c>
      <c r="I157" s="27">
        <f>I158+I162</f>
        <v>104204.59999999998</v>
      </c>
    </row>
    <row r="158" spans="1:9" s="78" customFormat="1" ht="15.75">
      <c r="A158" s="24" t="s">
        <v>251</v>
      </c>
      <c r="B158" s="98" t="s">
        <v>485</v>
      </c>
      <c r="C158" s="36"/>
      <c r="D158" s="45"/>
      <c r="E158" s="45"/>
      <c r="F158" s="27">
        <f t="shared" si="9"/>
        <v>4555.8999999999996</v>
      </c>
      <c r="G158" s="27">
        <f>G159+G161</f>
        <v>0</v>
      </c>
      <c r="H158" s="27">
        <f>H159+H161</f>
        <v>0</v>
      </c>
      <c r="I158" s="27">
        <f>I159+I161+I160</f>
        <v>4555.8999999999996</v>
      </c>
    </row>
    <row r="159" spans="1:9" s="22" customFormat="1" ht="63">
      <c r="A159" s="35" t="s">
        <v>769</v>
      </c>
      <c r="B159" s="93" t="s">
        <v>246</v>
      </c>
      <c r="C159" s="7">
        <v>100</v>
      </c>
      <c r="D159" s="8" t="s">
        <v>136</v>
      </c>
      <c r="E159" s="8" t="s">
        <v>137</v>
      </c>
      <c r="F159" s="3">
        <f t="shared" si="9"/>
        <v>4423.8999999999996</v>
      </c>
      <c r="G159" s="3"/>
      <c r="H159" s="3">
        <v>0</v>
      </c>
      <c r="I159" s="3">
        <v>4423.8999999999996</v>
      </c>
    </row>
    <row r="160" spans="1:9" ht="63">
      <c r="A160" s="35" t="s">
        <v>769</v>
      </c>
      <c r="B160" s="93" t="s">
        <v>246</v>
      </c>
      <c r="C160" s="7">
        <v>200</v>
      </c>
      <c r="D160" s="8" t="s">
        <v>136</v>
      </c>
      <c r="E160" s="8" t="s">
        <v>137</v>
      </c>
      <c r="F160" s="3"/>
      <c r="G160" s="3"/>
      <c r="H160" s="3"/>
      <c r="I160" s="3">
        <v>32</v>
      </c>
    </row>
    <row r="161" spans="1:9" ht="63">
      <c r="A161" s="35" t="s">
        <v>770</v>
      </c>
      <c r="B161" s="93" t="s">
        <v>248</v>
      </c>
      <c r="C161" s="7">
        <v>100</v>
      </c>
      <c r="D161" s="8" t="s">
        <v>136</v>
      </c>
      <c r="E161" s="8" t="s">
        <v>137</v>
      </c>
      <c r="F161" s="3">
        <f t="shared" si="9"/>
        <v>100</v>
      </c>
      <c r="G161" s="3"/>
      <c r="H161" s="3">
        <v>0</v>
      </c>
      <c r="I161" s="3">
        <v>100</v>
      </c>
    </row>
    <row r="162" spans="1:9" s="23" customFormat="1" ht="15.75">
      <c r="A162" s="24" t="s">
        <v>252</v>
      </c>
      <c r="B162" s="98" t="s">
        <v>487</v>
      </c>
      <c r="C162" s="36"/>
      <c r="D162" s="45"/>
      <c r="E162" s="45"/>
      <c r="F162" s="27">
        <f t="shared" si="9"/>
        <v>100947.19999999998</v>
      </c>
      <c r="G162" s="27">
        <f>SUBTOTAL(9,G163:G178)</f>
        <v>969.3</v>
      </c>
      <c r="H162" s="27">
        <f>SUBTOTAL(9,H163:H178)</f>
        <v>329.2</v>
      </c>
      <c r="I162" s="27">
        <f>SUBTOTAL(9,I163:I178)</f>
        <v>99648.699999999983</v>
      </c>
    </row>
    <row r="163" spans="1:9" ht="63">
      <c r="A163" s="35" t="s">
        <v>771</v>
      </c>
      <c r="B163" s="93" t="s">
        <v>254</v>
      </c>
      <c r="C163" s="7">
        <v>100</v>
      </c>
      <c r="D163" s="8" t="s">
        <v>136</v>
      </c>
      <c r="E163" s="8" t="s">
        <v>139</v>
      </c>
      <c r="F163" s="3">
        <f t="shared" si="9"/>
        <v>42131.6</v>
      </c>
      <c r="G163" s="3"/>
      <c r="H163" s="3">
        <v>0</v>
      </c>
      <c r="I163" s="297">
        <v>42131.6</v>
      </c>
    </row>
    <row r="164" spans="1:9" ht="78.75">
      <c r="A164" s="35" t="s">
        <v>531</v>
      </c>
      <c r="B164" s="93" t="s">
        <v>254</v>
      </c>
      <c r="C164" s="7">
        <v>200</v>
      </c>
      <c r="D164" s="8" t="s">
        <v>136</v>
      </c>
      <c r="E164" s="8" t="s">
        <v>139</v>
      </c>
      <c r="F164" s="3">
        <f t="shared" si="9"/>
        <v>25761.3</v>
      </c>
      <c r="G164" s="3"/>
      <c r="H164" s="3">
        <v>0</v>
      </c>
      <c r="I164" s="3">
        <v>25761.3</v>
      </c>
    </row>
    <row r="165" spans="1:9" ht="63">
      <c r="A165" s="35" t="s">
        <v>489</v>
      </c>
      <c r="B165" s="93" t="s">
        <v>254</v>
      </c>
      <c r="C165" s="7">
        <v>800</v>
      </c>
      <c r="D165" s="8" t="s">
        <v>136</v>
      </c>
      <c r="E165" s="8" t="s">
        <v>139</v>
      </c>
      <c r="F165" s="3">
        <f t="shared" si="9"/>
        <v>1005.2</v>
      </c>
      <c r="G165" s="3"/>
      <c r="H165" s="3">
        <v>0</v>
      </c>
      <c r="I165" s="3">
        <v>1005.2</v>
      </c>
    </row>
    <row r="166" spans="1:9" ht="94.5">
      <c r="A166" s="35" t="s">
        <v>772</v>
      </c>
      <c r="B166" s="93" t="s">
        <v>249</v>
      </c>
      <c r="C166" s="7">
        <v>100</v>
      </c>
      <c r="D166" s="8" t="s">
        <v>136</v>
      </c>
      <c r="E166" s="8" t="s">
        <v>139</v>
      </c>
      <c r="F166" s="3">
        <f t="shared" si="9"/>
        <v>18379.2</v>
      </c>
      <c r="G166" s="3"/>
      <c r="H166" s="3">
        <v>0</v>
      </c>
      <c r="I166" s="3">
        <v>18379.2</v>
      </c>
    </row>
    <row r="167" spans="1:9" s="22" customFormat="1" ht="63">
      <c r="A167" s="35" t="s">
        <v>885</v>
      </c>
      <c r="B167" s="93" t="s">
        <v>249</v>
      </c>
      <c r="C167" s="7">
        <v>200</v>
      </c>
      <c r="D167" s="8" t="s">
        <v>136</v>
      </c>
      <c r="E167" s="8" t="s">
        <v>139</v>
      </c>
      <c r="F167" s="3">
        <f t="shared" si="9"/>
        <v>369.1</v>
      </c>
      <c r="G167" s="3"/>
      <c r="H167" s="3"/>
      <c r="I167" s="3">
        <v>369.1</v>
      </c>
    </row>
    <row r="168" spans="1:9" ht="63">
      <c r="A168" s="35" t="s">
        <v>773</v>
      </c>
      <c r="B168" s="93" t="s">
        <v>250</v>
      </c>
      <c r="C168" s="7">
        <v>100</v>
      </c>
      <c r="D168" s="8" t="s">
        <v>136</v>
      </c>
      <c r="E168" s="8" t="s">
        <v>139</v>
      </c>
      <c r="F168" s="3">
        <f t="shared" si="9"/>
        <v>2460.9</v>
      </c>
      <c r="G168" s="3"/>
      <c r="H168" s="3">
        <v>0</v>
      </c>
      <c r="I168" s="3">
        <v>2460.9</v>
      </c>
    </row>
    <row r="169" spans="1:9" ht="47.25">
      <c r="A169" s="35" t="s">
        <v>533</v>
      </c>
      <c r="B169" s="93" t="s">
        <v>266</v>
      </c>
      <c r="C169" s="7">
        <v>200</v>
      </c>
      <c r="D169" s="8" t="s">
        <v>136</v>
      </c>
      <c r="E169" s="8" t="s">
        <v>3</v>
      </c>
      <c r="F169" s="3">
        <f t="shared" si="9"/>
        <v>1000</v>
      </c>
      <c r="G169" s="3"/>
      <c r="H169" s="3">
        <v>0</v>
      </c>
      <c r="I169" s="3">
        <v>1000</v>
      </c>
    </row>
    <row r="170" spans="1:9" ht="110.25">
      <c r="A170" s="35" t="s">
        <v>774</v>
      </c>
      <c r="B170" s="93" t="s">
        <v>255</v>
      </c>
      <c r="C170" s="7">
        <v>100</v>
      </c>
      <c r="D170" s="8" t="s">
        <v>136</v>
      </c>
      <c r="E170" s="8" t="s">
        <v>139</v>
      </c>
      <c r="F170" s="3">
        <f t="shared" si="9"/>
        <v>3741</v>
      </c>
      <c r="G170" s="3"/>
      <c r="H170" s="3">
        <v>0</v>
      </c>
      <c r="I170" s="3">
        <v>3741</v>
      </c>
    </row>
    <row r="171" spans="1:9" ht="115.5" customHeight="1">
      <c r="A171" s="35" t="s">
        <v>486</v>
      </c>
      <c r="B171" s="93" t="s">
        <v>255</v>
      </c>
      <c r="C171" s="7">
        <v>100</v>
      </c>
      <c r="D171" s="8" t="s">
        <v>138</v>
      </c>
      <c r="E171" s="8" t="s">
        <v>145</v>
      </c>
      <c r="F171" s="3">
        <f t="shared" si="9"/>
        <v>380</v>
      </c>
      <c r="G171" s="3"/>
      <c r="H171" s="3"/>
      <c r="I171" s="3">
        <v>380</v>
      </c>
    </row>
    <row r="172" spans="1:9" ht="63">
      <c r="A172" s="35" t="s">
        <v>775</v>
      </c>
      <c r="B172" s="93" t="s">
        <v>428</v>
      </c>
      <c r="C172" s="7">
        <v>100</v>
      </c>
      <c r="D172" s="8" t="s">
        <v>136</v>
      </c>
      <c r="E172" s="8" t="s">
        <v>139</v>
      </c>
      <c r="F172" s="3">
        <f t="shared" si="9"/>
        <v>215.4</v>
      </c>
      <c r="G172" s="3"/>
      <c r="H172" s="3">
        <v>215.4</v>
      </c>
      <c r="I172" s="3">
        <v>0</v>
      </c>
    </row>
    <row r="173" spans="1:9" ht="47.25" customHeight="1">
      <c r="A173" s="35" t="s">
        <v>491</v>
      </c>
      <c r="B173" s="93" t="s">
        <v>429</v>
      </c>
      <c r="C173" s="7">
        <v>100</v>
      </c>
      <c r="D173" s="8" t="s">
        <v>136</v>
      </c>
      <c r="E173" s="8" t="s">
        <v>139</v>
      </c>
      <c r="F173" s="3">
        <f t="shared" si="9"/>
        <v>112.6</v>
      </c>
      <c r="G173" s="3"/>
      <c r="H173" s="3">
        <v>112.6</v>
      </c>
      <c r="I173" s="3">
        <v>0</v>
      </c>
    </row>
    <row r="174" spans="1:9" ht="31.5">
      <c r="A174" s="35" t="s">
        <v>532</v>
      </c>
      <c r="B174" s="93" t="s">
        <v>429</v>
      </c>
      <c r="C174" s="7">
        <v>200</v>
      </c>
      <c r="D174" s="8" t="s">
        <v>136</v>
      </c>
      <c r="E174" s="8" t="s">
        <v>139</v>
      </c>
      <c r="F174" s="3">
        <f t="shared" si="9"/>
        <v>1.2</v>
      </c>
      <c r="G174" s="3"/>
      <c r="H174" s="3">
        <v>1.2</v>
      </c>
      <c r="I174" s="3">
        <v>0</v>
      </c>
    </row>
    <row r="175" spans="1:9" ht="110.25">
      <c r="A175" s="35" t="s">
        <v>776</v>
      </c>
      <c r="B175" s="93" t="s">
        <v>430</v>
      </c>
      <c r="C175" s="7">
        <v>100</v>
      </c>
      <c r="D175" s="8" t="s">
        <v>138</v>
      </c>
      <c r="E175" s="8" t="s">
        <v>139</v>
      </c>
      <c r="F175" s="3">
        <f t="shared" si="9"/>
        <v>969.3</v>
      </c>
      <c r="G175" s="297">
        <v>969.3</v>
      </c>
      <c r="H175" s="3"/>
      <c r="I175" s="3"/>
    </row>
    <row r="176" spans="1:9" s="78" customFormat="1" ht="78.75">
      <c r="A176" s="35" t="s">
        <v>886</v>
      </c>
      <c r="B176" s="93" t="s">
        <v>684</v>
      </c>
      <c r="C176" s="7">
        <v>100</v>
      </c>
      <c r="D176" s="8" t="s">
        <v>138</v>
      </c>
      <c r="E176" s="8" t="s">
        <v>139</v>
      </c>
      <c r="F176" s="3">
        <f t="shared" si="9"/>
        <v>799.7</v>
      </c>
      <c r="G176" s="3"/>
      <c r="H176" s="3"/>
      <c r="I176" s="297">
        <v>799.7</v>
      </c>
    </row>
    <row r="177" spans="1:9" s="78" customFormat="1" ht="78.75">
      <c r="A177" s="35" t="s">
        <v>886</v>
      </c>
      <c r="B177" s="93" t="s">
        <v>684</v>
      </c>
      <c r="C177" s="7">
        <v>200</v>
      </c>
      <c r="D177" s="8" t="s">
        <v>138</v>
      </c>
      <c r="E177" s="8" t="s">
        <v>139</v>
      </c>
      <c r="F177" s="3">
        <f t="shared" ref="F177" si="19">G177+H177+I177</f>
        <v>149.9</v>
      </c>
      <c r="G177" s="3"/>
      <c r="H177" s="3"/>
      <c r="I177" s="3">
        <v>149.9</v>
      </c>
    </row>
    <row r="178" spans="1:9" ht="63">
      <c r="A178" s="10" t="s">
        <v>620</v>
      </c>
      <c r="B178" s="93" t="s">
        <v>619</v>
      </c>
      <c r="C178" s="7">
        <v>100</v>
      </c>
      <c r="D178" s="8" t="s">
        <v>138</v>
      </c>
      <c r="E178" s="8" t="s">
        <v>145</v>
      </c>
      <c r="F178" s="3">
        <f t="shared" si="9"/>
        <v>3470.8</v>
      </c>
      <c r="G178" s="3"/>
      <c r="H178" s="3"/>
      <c r="I178" s="3">
        <v>3470.8</v>
      </c>
    </row>
    <row r="179" spans="1:9" ht="31.5">
      <c r="A179" s="91" t="s">
        <v>258</v>
      </c>
      <c r="B179" s="26" t="s">
        <v>492</v>
      </c>
      <c r="C179" s="7"/>
      <c r="D179" s="8"/>
      <c r="E179" s="8"/>
      <c r="F179" s="27">
        <f t="shared" si="9"/>
        <v>83435.400000000009</v>
      </c>
      <c r="G179" s="27">
        <f>G180+G196</f>
        <v>0</v>
      </c>
      <c r="H179" s="27">
        <f>H180+H196</f>
        <v>1575.8</v>
      </c>
      <c r="I179" s="27">
        <f>I180+I196</f>
        <v>81859.600000000006</v>
      </c>
    </row>
    <row r="180" spans="1:9" s="23" customFormat="1" ht="31.5">
      <c r="A180" s="24" t="s">
        <v>259</v>
      </c>
      <c r="B180" s="98" t="s">
        <v>493</v>
      </c>
      <c r="C180" s="36"/>
      <c r="D180" s="45"/>
      <c r="E180" s="45"/>
      <c r="F180" s="27">
        <f t="shared" si="9"/>
        <v>55649.8</v>
      </c>
      <c r="G180" s="27">
        <f>SUBTOTAL(9,G181:G195)</f>
        <v>0</v>
      </c>
      <c r="H180" s="27">
        <f>SUBTOTAL(9,H181:H195)</f>
        <v>1575.8</v>
      </c>
      <c r="I180" s="27">
        <f>SUBTOTAL(9,I181:I195)</f>
        <v>54074</v>
      </c>
    </row>
    <row r="181" spans="1:9" ht="63">
      <c r="A181" s="35" t="s">
        <v>771</v>
      </c>
      <c r="B181" s="93" t="s">
        <v>326</v>
      </c>
      <c r="C181" s="7">
        <v>100</v>
      </c>
      <c r="D181" s="8" t="s">
        <v>136</v>
      </c>
      <c r="E181" s="8" t="s">
        <v>144</v>
      </c>
      <c r="F181" s="3">
        <f t="shared" si="9"/>
        <v>20460.400000000001</v>
      </c>
      <c r="G181" s="3"/>
      <c r="H181" s="3">
        <v>0</v>
      </c>
      <c r="I181" s="3">
        <v>20460.400000000001</v>
      </c>
    </row>
    <row r="182" spans="1:9" ht="63">
      <c r="A182" s="35" t="s">
        <v>488</v>
      </c>
      <c r="B182" s="93" t="s">
        <v>326</v>
      </c>
      <c r="C182" s="7">
        <v>100</v>
      </c>
      <c r="D182" s="8" t="s">
        <v>4</v>
      </c>
      <c r="E182" s="8" t="s">
        <v>144</v>
      </c>
      <c r="F182" s="3">
        <f t="shared" si="9"/>
        <v>11515.1</v>
      </c>
      <c r="G182" s="3"/>
      <c r="H182" s="3">
        <v>0</v>
      </c>
      <c r="I182" s="3">
        <v>11515.1</v>
      </c>
    </row>
    <row r="183" spans="1:9" ht="47.25">
      <c r="A183" s="35" t="s">
        <v>534</v>
      </c>
      <c r="B183" s="93" t="s">
        <v>326</v>
      </c>
      <c r="C183" s="7">
        <v>200</v>
      </c>
      <c r="D183" s="8" t="s">
        <v>136</v>
      </c>
      <c r="E183" s="8" t="s">
        <v>144</v>
      </c>
      <c r="F183" s="3">
        <f t="shared" si="9"/>
        <v>6035.6</v>
      </c>
      <c r="G183" s="3"/>
      <c r="H183" s="3">
        <v>0</v>
      </c>
      <c r="I183" s="3">
        <v>6035.6</v>
      </c>
    </row>
    <row r="184" spans="1:9" ht="47.25">
      <c r="A184" s="35" t="s">
        <v>534</v>
      </c>
      <c r="B184" s="93" t="s">
        <v>326</v>
      </c>
      <c r="C184" s="7">
        <v>200</v>
      </c>
      <c r="D184" s="8" t="s">
        <v>4</v>
      </c>
      <c r="E184" s="8" t="s">
        <v>144</v>
      </c>
      <c r="F184" s="3">
        <f t="shared" si="9"/>
        <v>504.2</v>
      </c>
      <c r="G184" s="3"/>
      <c r="H184" s="3">
        <v>0</v>
      </c>
      <c r="I184" s="3">
        <v>504.2</v>
      </c>
    </row>
    <row r="185" spans="1:9" ht="31.5">
      <c r="A185" s="35" t="s">
        <v>494</v>
      </c>
      <c r="B185" s="93" t="s">
        <v>326</v>
      </c>
      <c r="C185" s="7">
        <v>800</v>
      </c>
      <c r="D185" s="8" t="s">
        <v>136</v>
      </c>
      <c r="E185" s="8" t="s">
        <v>144</v>
      </c>
      <c r="F185" s="3">
        <f t="shared" si="9"/>
        <v>160.4</v>
      </c>
      <c r="G185" s="3"/>
      <c r="H185" s="3">
        <v>0</v>
      </c>
      <c r="I185" s="3">
        <v>160.4</v>
      </c>
    </row>
    <row r="186" spans="1:9" ht="94.5">
      <c r="A186" s="35" t="s">
        <v>772</v>
      </c>
      <c r="B186" s="93" t="s">
        <v>328</v>
      </c>
      <c r="C186" s="7">
        <v>100</v>
      </c>
      <c r="D186" s="8" t="s">
        <v>136</v>
      </c>
      <c r="E186" s="8" t="s">
        <v>144</v>
      </c>
      <c r="F186" s="3">
        <f t="shared" si="9"/>
        <v>2679</v>
      </c>
      <c r="G186" s="3"/>
      <c r="H186" s="3">
        <v>0</v>
      </c>
      <c r="I186" s="3">
        <v>2679</v>
      </c>
    </row>
    <row r="187" spans="1:9" ht="94.5">
      <c r="A187" s="35" t="s">
        <v>490</v>
      </c>
      <c r="B187" s="93" t="s">
        <v>328</v>
      </c>
      <c r="C187" s="7">
        <v>100</v>
      </c>
      <c r="D187" s="8" t="s">
        <v>4</v>
      </c>
      <c r="E187" s="8" t="s">
        <v>144</v>
      </c>
      <c r="F187" s="3">
        <f t="shared" si="9"/>
        <v>2339.8000000000002</v>
      </c>
      <c r="G187" s="3"/>
      <c r="H187" s="3">
        <v>0</v>
      </c>
      <c r="I187" s="3">
        <v>2339.8000000000002</v>
      </c>
    </row>
    <row r="188" spans="1:9" s="22" customFormat="1" ht="63">
      <c r="A188" s="35" t="s">
        <v>885</v>
      </c>
      <c r="B188" s="93" t="s">
        <v>328</v>
      </c>
      <c r="C188" s="7">
        <v>200</v>
      </c>
      <c r="D188" s="8" t="s">
        <v>136</v>
      </c>
      <c r="E188" s="8" t="s">
        <v>144</v>
      </c>
      <c r="F188" s="3">
        <f t="shared" si="9"/>
        <v>463.6</v>
      </c>
      <c r="G188" s="3"/>
      <c r="H188" s="3"/>
      <c r="I188" s="3">
        <v>463.6</v>
      </c>
    </row>
    <row r="189" spans="1:9" s="22" customFormat="1" ht="63">
      <c r="A189" s="35" t="s">
        <v>885</v>
      </c>
      <c r="B189" s="93" t="s">
        <v>328</v>
      </c>
      <c r="C189" s="7">
        <v>200</v>
      </c>
      <c r="D189" s="8" t="s">
        <v>4</v>
      </c>
      <c r="E189" s="8" t="s">
        <v>144</v>
      </c>
      <c r="F189" s="3">
        <f t="shared" si="9"/>
        <v>360</v>
      </c>
      <c r="G189" s="3"/>
      <c r="H189" s="3"/>
      <c r="I189" s="3">
        <v>360</v>
      </c>
    </row>
    <row r="190" spans="1:9" ht="63">
      <c r="A190" s="35" t="s">
        <v>770</v>
      </c>
      <c r="B190" s="93" t="s">
        <v>329</v>
      </c>
      <c r="C190" s="7">
        <v>100</v>
      </c>
      <c r="D190" s="8" t="s">
        <v>136</v>
      </c>
      <c r="E190" s="8" t="s">
        <v>144</v>
      </c>
      <c r="F190" s="3">
        <f t="shared" si="9"/>
        <v>1835</v>
      </c>
      <c r="G190" s="3"/>
      <c r="H190" s="3">
        <v>0</v>
      </c>
      <c r="I190" s="3">
        <v>1835</v>
      </c>
    </row>
    <row r="191" spans="1:9" ht="63">
      <c r="A191" s="35" t="s">
        <v>770</v>
      </c>
      <c r="B191" s="93" t="s">
        <v>329</v>
      </c>
      <c r="C191" s="7">
        <v>100</v>
      </c>
      <c r="D191" s="8" t="s">
        <v>4</v>
      </c>
      <c r="E191" s="8" t="s">
        <v>144</v>
      </c>
      <c r="F191" s="3">
        <f t="shared" si="9"/>
        <v>600</v>
      </c>
      <c r="G191" s="3"/>
      <c r="H191" s="3">
        <v>0</v>
      </c>
      <c r="I191" s="3">
        <v>600</v>
      </c>
    </row>
    <row r="192" spans="1:9" ht="15.75">
      <c r="A192" s="35" t="s">
        <v>660</v>
      </c>
      <c r="B192" s="92" t="s">
        <v>330</v>
      </c>
      <c r="C192" s="7">
        <v>800</v>
      </c>
      <c r="D192" s="8" t="s">
        <v>136</v>
      </c>
      <c r="E192" s="8" t="s">
        <v>426</v>
      </c>
      <c r="F192" s="3">
        <f t="shared" si="9"/>
        <v>891.9</v>
      </c>
      <c r="G192" s="3"/>
      <c r="H192" s="3">
        <v>0</v>
      </c>
      <c r="I192" s="3">
        <v>891.9</v>
      </c>
    </row>
    <row r="193" spans="1:9" ht="31.5">
      <c r="A193" s="35" t="s">
        <v>535</v>
      </c>
      <c r="B193" s="92" t="s">
        <v>268</v>
      </c>
      <c r="C193" s="7">
        <v>200</v>
      </c>
      <c r="D193" s="8" t="s">
        <v>136</v>
      </c>
      <c r="E193" s="8" t="s">
        <v>3</v>
      </c>
      <c r="F193" s="3">
        <f t="shared" si="9"/>
        <v>6229</v>
      </c>
      <c r="G193" s="3"/>
      <c r="H193" s="3">
        <v>0</v>
      </c>
      <c r="I193" s="3">
        <v>6229</v>
      </c>
    </row>
    <row r="194" spans="1:9" ht="63">
      <c r="A194" s="35" t="s">
        <v>777</v>
      </c>
      <c r="B194" s="93" t="s">
        <v>350</v>
      </c>
      <c r="C194" s="7">
        <v>100</v>
      </c>
      <c r="D194" s="8" t="s">
        <v>136</v>
      </c>
      <c r="E194" s="8" t="s">
        <v>139</v>
      </c>
      <c r="F194" s="3">
        <f t="shared" si="9"/>
        <v>1549.8</v>
      </c>
      <c r="G194" s="3"/>
      <c r="H194" s="3">
        <v>1549.8</v>
      </c>
      <c r="I194" s="3"/>
    </row>
    <row r="195" spans="1:9" ht="31.5">
      <c r="A195" s="35" t="s">
        <v>536</v>
      </c>
      <c r="B195" s="93" t="s">
        <v>350</v>
      </c>
      <c r="C195" s="7">
        <v>200</v>
      </c>
      <c r="D195" s="8" t="s">
        <v>136</v>
      </c>
      <c r="E195" s="8" t="s">
        <v>139</v>
      </c>
      <c r="F195" s="3">
        <f t="shared" si="9"/>
        <v>26</v>
      </c>
      <c r="G195" s="3"/>
      <c r="H195" s="3">
        <v>26</v>
      </c>
      <c r="I195" s="3"/>
    </row>
    <row r="196" spans="1:9" s="23" customFormat="1" ht="15.75">
      <c r="A196" s="24" t="s">
        <v>385</v>
      </c>
      <c r="B196" s="98" t="s">
        <v>495</v>
      </c>
      <c r="C196" s="36"/>
      <c r="D196" s="45"/>
      <c r="E196" s="45"/>
      <c r="F196" s="27">
        <f t="shared" si="9"/>
        <v>27785.599999999999</v>
      </c>
      <c r="G196" s="27">
        <f>SUBTOTAL(9,G197:G201)</f>
        <v>0</v>
      </c>
      <c r="H196" s="27">
        <f>SUBTOTAL(9,H197:H201)</f>
        <v>0</v>
      </c>
      <c r="I196" s="27">
        <f>SUBTOTAL(9,I197:I201)</f>
        <v>27785.599999999999</v>
      </c>
    </row>
    <row r="197" spans="1:9" s="23" customFormat="1" ht="63">
      <c r="A197" s="21" t="s">
        <v>770</v>
      </c>
      <c r="B197" s="93" t="s">
        <v>551</v>
      </c>
      <c r="C197" s="7">
        <v>100</v>
      </c>
      <c r="D197" s="8" t="s">
        <v>4</v>
      </c>
      <c r="E197" s="8" t="s">
        <v>144</v>
      </c>
      <c r="F197" s="3">
        <f t="shared" si="9"/>
        <v>1630.5</v>
      </c>
      <c r="G197" s="27"/>
      <c r="H197" s="27"/>
      <c r="I197" s="29">
        <v>1630.5</v>
      </c>
    </row>
    <row r="198" spans="1:9" s="22" customFormat="1" ht="63">
      <c r="A198" s="21" t="s">
        <v>902</v>
      </c>
      <c r="B198" s="93" t="s">
        <v>722</v>
      </c>
      <c r="C198" s="7">
        <v>100</v>
      </c>
      <c r="D198" s="8" t="s">
        <v>4</v>
      </c>
      <c r="E198" s="8" t="s">
        <v>144</v>
      </c>
      <c r="F198" s="3">
        <f t="shared" si="9"/>
        <v>69.5</v>
      </c>
      <c r="G198" s="27"/>
      <c r="H198" s="27"/>
      <c r="I198" s="3">
        <v>69.5</v>
      </c>
    </row>
    <row r="199" spans="1:9" ht="78.75">
      <c r="A199" s="35" t="s">
        <v>778</v>
      </c>
      <c r="B199" s="93" t="s">
        <v>386</v>
      </c>
      <c r="C199" s="7">
        <v>100</v>
      </c>
      <c r="D199" s="8" t="s">
        <v>4</v>
      </c>
      <c r="E199" s="8" t="s">
        <v>144</v>
      </c>
      <c r="F199" s="3">
        <f t="shared" si="9"/>
        <v>20479.5</v>
      </c>
      <c r="G199" s="3"/>
      <c r="H199" s="3">
        <v>0</v>
      </c>
      <c r="I199" s="3">
        <v>20479.5</v>
      </c>
    </row>
    <row r="200" spans="1:9" ht="47.25">
      <c r="A200" s="35" t="s">
        <v>537</v>
      </c>
      <c r="B200" s="93" t="s">
        <v>386</v>
      </c>
      <c r="C200" s="7">
        <v>200</v>
      </c>
      <c r="D200" s="8" t="s">
        <v>4</v>
      </c>
      <c r="E200" s="8" t="s">
        <v>144</v>
      </c>
      <c r="F200" s="3">
        <f t="shared" si="9"/>
        <v>5341.6</v>
      </c>
      <c r="G200" s="3"/>
      <c r="H200" s="3">
        <v>0</v>
      </c>
      <c r="I200" s="3">
        <v>5341.6</v>
      </c>
    </row>
    <row r="201" spans="1:9" ht="31.5">
      <c r="A201" s="35" t="s">
        <v>496</v>
      </c>
      <c r="B201" s="93" t="s">
        <v>386</v>
      </c>
      <c r="C201" s="7">
        <v>800</v>
      </c>
      <c r="D201" s="8" t="s">
        <v>4</v>
      </c>
      <c r="E201" s="8" t="s">
        <v>144</v>
      </c>
      <c r="F201" s="3">
        <f t="shared" si="9"/>
        <v>264.5</v>
      </c>
      <c r="G201" s="3"/>
      <c r="H201" s="3">
        <v>0</v>
      </c>
      <c r="I201" s="3">
        <v>264.5</v>
      </c>
    </row>
    <row r="202" spans="1:9" ht="15.75">
      <c r="A202" s="91" t="s">
        <v>263</v>
      </c>
      <c r="B202" s="26" t="s">
        <v>497</v>
      </c>
      <c r="C202" s="7"/>
      <c r="D202" s="8"/>
      <c r="E202" s="8"/>
      <c r="F202" s="27">
        <f t="shared" si="9"/>
        <v>31711.299999999996</v>
      </c>
      <c r="G202" s="27">
        <f>G203+G218</f>
        <v>2590</v>
      </c>
      <c r="H202" s="27">
        <f>H203+H218</f>
        <v>7304.6</v>
      </c>
      <c r="I202" s="27">
        <f>I203+I218</f>
        <v>21816.699999999997</v>
      </c>
    </row>
    <row r="203" spans="1:9" s="23" customFormat="1" ht="15.75">
      <c r="A203" s="24" t="s">
        <v>265</v>
      </c>
      <c r="B203" s="98" t="s">
        <v>498</v>
      </c>
      <c r="C203" s="36"/>
      <c r="D203" s="45"/>
      <c r="E203" s="45"/>
      <c r="F203" s="27">
        <f t="shared" si="9"/>
        <v>22007.599999999999</v>
      </c>
      <c r="G203" s="27">
        <f>SUBTOTAL(9,G204:G217)</f>
        <v>2590</v>
      </c>
      <c r="H203" s="27">
        <f>SUBTOTAL(9,H204:H217)</f>
        <v>7304.6</v>
      </c>
      <c r="I203" s="27">
        <f>SUBTOTAL(9,I204:I217)</f>
        <v>12112.999999999998</v>
      </c>
    </row>
    <row r="204" spans="1:9" s="23" customFormat="1" ht="31.5">
      <c r="A204" s="35" t="s">
        <v>499</v>
      </c>
      <c r="B204" s="93" t="s">
        <v>332</v>
      </c>
      <c r="C204" s="7">
        <v>800</v>
      </c>
      <c r="D204" s="8" t="s">
        <v>136</v>
      </c>
      <c r="E204" s="8" t="s">
        <v>426</v>
      </c>
      <c r="F204" s="3">
        <f t="shared" si="9"/>
        <v>5938.3</v>
      </c>
      <c r="G204" s="3"/>
      <c r="H204" s="3"/>
      <c r="I204" s="3">
        <v>5938.3</v>
      </c>
    </row>
    <row r="205" spans="1:9" s="23" customFormat="1" ht="31.5">
      <c r="A205" s="35" t="s">
        <v>887</v>
      </c>
      <c r="B205" s="93" t="s">
        <v>332</v>
      </c>
      <c r="C205" s="7">
        <v>200</v>
      </c>
      <c r="D205" s="8" t="s">
        <v>136</v>
      </c>
      <c r="E205" s="8" t="s">
        <v>3</v>
      </c>
      <c r="F205" s="3">
        <f t="shared" si="9"/>
        <v>40</v>
      </c>
      <c r="G205" s="3"/>
      <c r="H205" s="3"/>
      <c r="I205" s="3">
        <v>40</v>
      </c>
    </row>
    <row r="206" spans="1:9" s="78" customFormat="1" ht="31.5">
      <c r="A206" s="35" t="s">
        <v>887</v>
      </c>
      <c r="B206" s="93" t="s">
        <v>332</v>
      </c>
      <c r="C206" s="7">
        <v>300</v>
      </c>
      <c r="D206" s="8" t="s">
        <v>136</v>
      </c>
      <c r="E206" s="8" t="s">
        <v>3</v>
      </c>
      <c r="F206" s="3">
        <f t="shared" si="9"/>
        <v>800</v>
      </c>
      <c r="G206" s="3"/>
      <c r="H206" s="3"/>
      <c r="I206" s="3">
        <v>800</v>
      </c>
    </row>
    <row r="207" spans="1:9" s="78" customFormat="1" ht="31.5">
      <c r="A207" s="35" t="s">
        <v>887</v>
      </c>
      <c r="B207" s="93" t="s">
        <v>332</v>
      </c>
      <c r="C207" s="7">
        <v>300</v>
      </c>
      <c r="D207" s="8" t="s">
        <v>4</v>
      </c>
      <c r="E207" s="8" t="s">
        <v>138</v>
      </c>
      <c r="F207" s="3">
        <f t="shared" si="9"/>
        <v>1600</v>
      </c>
      <c r="G207" s="3"/>
      <c r="H207" s="3"/>
      <c r="I207" s="3">
        <v>1600</v>
      </c>
    </row>
    <row r="208" spans="1:9" s="78" customFormat="1" ht="31.5">
      <c r="A208" s="35" t="s">
        <v>888</v>
      </c>
      <c r="B208" s="93" t="s">
        <v>332</v>
      </c>
      <c r="C208" s="7">
        <v>200</v>
      </c>
      <c r="D208" s="8" t="s">
        <v>138</v>
      </c>
      <c r="E208" s="8" t="s">
        <v>145</v>
      </c>
      <c r="F208" s="3">
        <f>G208+H208+I208</f>
        <v>52.9</v>
      </c>
      <c r="G208" s="3"/>
      <c r="H208" s="3"/>
      <c r="I208" s="3">
        <v>52.9</v>
      </c>
    </row>
    <row r="209" spans="1:9" s="22" customFormat="1" ht="47.25">
      <c r="A209" s="35" t="s">
        <v>889</v>
      </c>
      <c r="B209" s="93" t="s">
        <v>332</v>
      </c>
      <c r="C209" s="7">
        <v>600</v>
      </c>
      <c r="D209" s="8" t="s">
        <v>426</v>
      </c>
      <c r="E209" s="8" t="s">
        <v>137</v>
      </c>
      <c r="F209" s="3">
        <f t="shared" ref="F209" si="20">G209+H209+I209</f>
        <v>1794</v>
      </c>
      <c r="G209" s="3"/>
      <c r="H209" s="3"/>
      <c r="I209" s="3">
        <v>1794</v>
      </c>
    </row>
    <row r="210" spans="1:9" s="22" customFormat="1" ht="31.5">
      <c r="A210" s="35" t="s">
        <v>499</v>
      </c>
      <c r="B210" s="93" t="s">
        <v>332</v>
      </c>
      <c r="C210" s="7">
        <v>800</v>
      </c>
      <c r="D210" s="8" t="s">
        <v>139</v>
      </c>
      <c r="E210" s="8" t="s">
        <v>2</v>
      </c>
      <c r="F210" s="3">
        <f t="shared" ref="F210:F213" si="21">G210+H210+I210</f>
        <v>1664.5</v>
      </c>
      <c r="G210" s="3"/>
      <c r="H210" s="3"/>
      <c r="I210" s="3">
        <v>1664.5</v>
      </c>
    </row>
    <row r="211" spans="1:9" s="22" customFormat="1" ht="47.25">
      <c r="A211" s="35" t="s">
        <v>889</v>
      </c>
      <c r="B211" s="93" t="s">
        <v>332</v>
      </c>
      <c r="C211" s="7">
        <v>600</v>
      </c>
      <c r="D211" s="8" t="s">
        <v>141</v>
      </c>
      <c r="E211" s="8" t="s">
        <v>138</v>
      </c>
      <c r="F211" s="3">
        <f t="shared" si="21"/>
        <v>128</v>
      </c>
      <c r="G211" s="3"/>
      <c r="H211" s="3"/>
      <c r="I211" s="3">
        <v>128</v>
      </c>
    </row>
    <row r="212" spans="1:9" s="22" customFormat="1" ht="47.25">
      <c r="A212" s="35" t="s">
        <v>889</v>
      </c>
      <c r="B212" s="93" t="s">
        <v>332</v>
      </c>
      <c r="C212" s="7">
        <v>600</v>
      </c>
      <c r="D212" s="8" t="s">
        <v>142</v>
      </c>
      <c r="E212" s="8" t="s">
        <v>136</v>
      </c>
      <c r="F212" s="3">
        <f t="shared" si="21"/>
        <v>90.5</v>
      </c>
      <c r="G212" s="3"/>
      <c r="H212" s="3"/>
      <c r="I212" s="3">
        <v>90.5</v>
      </c>
    </row>
    <row r="213" spans="1:9" s="22" customFormat="1" ht="31.5">
      <c r="A213" s="21" t="s">
        <v>969</v>
      </c>
      <c r="B213" s="93" t="s">
        <v>572</v>
      </c>
      <c r="C213" s="7">
        <v>800</v>
      </c>
      <c r="D213" s="8" t="s">
        <v>139</v>
      </c>
      <c r="E213" s="8" t="s">
        <v>2</v>
      </c>
      <c r="F213" s="3">
        <f t="shared" si="21"/>
        <v>4302.1000000000004</v>
      </c>
      <c r="G213" s="3"/>
      <c r="H213" s="3">
        <v>4302.1000000000004</v>
      </c>
      <c r="I213" s="3"/>
    </row>
    <row r="214" spans="1:9" s="78" customFormat="1" ht="63">
      <c r="A214" s="51" t="s">
        <v>779</v>
      </c>
      <c r="B214" s="25" t="s">
        <v>739</v>
      </c>
      <c r="C214" s="7">
        <v>200</v>
      </c>
      <c r="D214" s="8" t="s">
        <v>136</v>
      </c>
      <c r="E214" s="8" t="s">
        <v>140</v>
      </c>
      <c r="F214" s="3">
        <f t="shared" si="9"/>
        <v>47.8</v>
      </c>
      <c r="G214" s="3">
        <v>47.8</v>
      </c>
      <c r="H214" s="3"/>
      <c r="I214" s="3"/>
    </row>
    <row r="215" spans="1:9" s="275" customFormat="1" ht="63">
      <c r="A215" s="51" t="s">
        <v>970</v>
      </c>
      <c r="B215" s="10" t="s">
        <v>939</v>
      </c>
      <c r="C215" s="7">
        <v>400</v>
      </c>
      <c r="D215" s="8" t="s">
        <v>4</v>
      </c>
      <c r="E215" s="8" t="s">
        <v>144</v>
      </c>
      <c r="F215" s="3">
        <f t="shared" si="9"/>
        <v>2542.1999999999998</v>
      </c>
      <c r="G215" s="3">
        <v>2542.1999999999998</v>
      </c>
      <c r="H215" s="3"/>
      <c r="I215" s="3"/>
    </row>
    <row r="216" spans="1:9" s="22" customFormat="1" ht="31.5">
      <c r="A216" s="51" t="s">
        <v>499</v>
      </c>
      <c r="B216" s="10" t="s">
        <v>574</v>
      </c>
      <c r="C216" s="7">
        <v>800</v>
      </c>
      <c r="D216" s="8" t="s">
        <v>139</v>
      </c>
      <c r="E216" s="8" t="s">
        <v>2</v>
      </c>
      <c r="F216" s="3">
        <f t="shared" si="9"/>
        <v>4.8</v>
      </c>
      <c r="G216" s="3"/>
      <c r="H216" s="3"/>
      <c r="I216" s="3">
        <v>4.8</v>
      </c>
    </row>
    <row r="217" spans="1:9" s="22" customFormat="1" ht="63">
      <c r="A217" s="51" t="s">
        <v>971</v>
      </c>
      <c r="B217" s="10" t="s">
        <v>689</v>
      </c>
      <c r="C217" s="7">
        <v>400</v>
      </c>
      <c r="D217" s="8" t="s">
        <v>4</v>
      </c>
      <c r="E217" s="8" t="s">
        <v>144</v>
      </c>
      <c r="F217" s="3">
        <f t="shared" ref="F217" si="22">G217+H217+I217</f>
        <v>3002.5</v>
      </c>
      <c r="G217" s="3"/>
      <c r="H217" s="3">
        <v>3002.5</v>
      </c>
      <c r="I217" s="3"/>
    </row>
    <row r="218" spans="1:9" s="23" customFormat="1" ht="15.75">
      <c r="A218" s="49" t="s">
        <v>503</v>
      </c>
      <c r="B218" s="26" t="s">
        <v>500</v>
      </c>
      <c r="C218" s="36"/>
      <c r="D218" s="45"/>
      <c r="E218" s="45"/>
      <c r="F218" s="27">
        <f t="shared" si="9"/>
        <v>9703.7000000000007</v>
      </c>
      <c r="G218" s="27">
        <f>G219</f>
        <v>0</v>
      </c>
      <c r="H218" s="27">
        <f>H219</f>
        <v>0</v>
      </c>
      <c r="I218" s="27">
        <f>I219</f>
        <v>9703.7000000000007</v>
      </c>
    </row>
    <row r="219" spans="1:9" ht="31.5">
      <c r="A219" s="51" t="s">
        <v>501</v>
      </c>
      <c r="B219" s="25" t="s">
        <v>343</v>
      </c>
      <c r="C219" s="7">
        <v>300</v>
      </c>
      <c r="D219" s="8" t="s">
        <v>4</v>
      </c>
      <c r="E219" s="8" t="s">
        <v>136</v>
      </c>
      <c r="F219" s="3">
        <f t="shared" si="9"/>
        <v>9703.7000000000007</v>
      </c>
      <c r="G219" s="3"/>
      <c r="H219" s="3"/>
      <c r="I219" s="3">
        <v>9703.7000000000007</v>
      </c>
    </row>
    <row r="220" spans="1:9" ht="15.75">
      <c r="A220" s="176" t="s">
        <v>396</v>
      </c>
      <c r="B220" s="26" t="s">
        <v>504</v>
      </c>
      <c r="C220" s="7"/>
      <c r="D220" s="8"/>
      <c r="E220" s="8"/>
      <c r="F220" s="27">
        <f t="shared" si="9"/>
        <v>963.9</v>
      </c>
      <c r="G220" s="27">
        <f>G221+G238</f>
        <v>0</v>
      </c>
      <c r="H220" s="27">
        <f>H221+H238</f>
        <v>0</v>
      </c>
      <c r="I220" s="27">
        <f>I221+I238</f>
        <v>963.9</v>
      </c>
    </row>
    <row r="221" spans="1:9" s="23" customFormat="1" ht="15.75">
      <c r="A221" s="49" t="s">
        <v>397</v>
      </c>
      <c r="B221" s="26" t="s">
        <v>505</v>
      </c>
      <c r="C221" s="36"/>
      <c r="D221" s="45"/>
      <c r="E221" s="45"/>
      <c r="F221" s="27">
        <f t="shared" si="9"/>
        <v>963.9</v>
      </c>
      <c r="G221" s="27">
        <f>SUBTOTAL(9,G222:G222)</f>
        <v>0</v>
      </c>
      <c r="H221" s="27">
        <f>SUBTOTAL(9,H222:H222)</f>
        <v>0</v>
      </c>
      <c r="I221" s="27">
        <f>SUBTOTAL(9,I222:I222)</f>
        <v>963.9</v>
      </c>
    </row>
    <row r="222" spans="1:9" ht="63">
      <c r="A222" s="51" t="s">
        <v>780</v>
      </c>
      <c r="B222" s="25" t="s">
        <v>398</v>
      </c>
      <c r="C222" s="7">
        <v>100</v>
      </c>
      <c r="D222" s="8" t="s">
        <v>136</v>
      </c>
      <c r="E222" s="8" t="s">
        <v>138</v>
      </c>
      <c r="F222" s="3">
        <f t="shared" si="9"/>
        <v>963.9</v>
      </c>
      <c r="G222" s="3"/>
      <c r="H222" s="3">
        <v>0</v>
      </c>
      <c r="I222" s="3">
        <v>963.9</v>
      </c>
    </row>
    <row r="223" spans="1:9" ht="15.75">
      <c r="A223" s="91" t="s">
        <v>399</v>
      </c>
      <c r="B223" s="26" t="s">
        <v>506</v>
      </c>
      <c r="C223" s="7"/>
      <c r="D223" s="8"/>
      <c r="E223" s="8"/>
      <c r="F223" s="27">
        <f t="shared" si="9"/>
        <v>5096.3999999999996</v>
      </c>
      <c r="G223" s="27"/>
      <c r="H223" s="27">
        <f>H224+H228</f>
        <v>0</v>
      </c>
      <c r="I223" s="27">
        <f>I224+I228</f>
        <v>5096.3999999999996</v>
      </c>
    </row>
    <row r="224" spans="1:9" s="23" customFormat="1" ht="31.5">
      <c r="A224" s="24" t="s">
        <v>400</v>
      </c>
      <c r="B224" s="98" t="s">
        <v>507</v>
      </c>
      <c r="C224" s="36"/>
      <c r="D224" s="45"/>
      <c r="E224" s="45"/>
      <c r="F224" s="27">
        <f t="shared" si="9"/>
        <v>3332.9</v>
      </c>
      <c r="G224" s="27"/>
      <c r="H224" s="27">
        <f>SUBTOTAL(9,H225:H227)</f>
        <v>0</v>
      </c>
      <c r="I224" s="27">
        <f>SUBTOTAL(9,I225:I227)</f>
        <v>3332.9</v>
      </c>
    </row>
    <row r="225" spans="1:9" ht="63">
      <c r="A225" s="35" t="s">
        <v>781</v>
      </c>
      <c r="B225" s="93" t="s">
        <v>403</v>
      </c>
      <c r="C225" s="7">
        <v>100</v>
      </c>
      <c r="D225" s="8" t="s">
        <v>136</v>
      </c>
      <c r="E225" s="8" t="s">
        <v>141</v>
      </c>
      <c r="F225" s="3">
        <f t="shared" si="9"/>
        <v>3161.1</v>
      </c>
      <c r="G225" s="3"/>
      <c r="H225" s="3">
        <v>0</v>
      </c>
      <c r="I225" s="3">
        <v>3161.1</v>
      </c>
    </row>
    <row r="226" spans="1:9" ht="47.25">
      <c r="A226" s="35" t="s">
        <v>782</v>
      </c>
      <c r="B226" s="93" t="s">
        <v>403</v>
      </c>
      <c r="C226" s="7">
        <v>200</v>
      </c>
      <c r="D226" s="8" t="s">
        <v>136</v>
      </c>
      <c r="E226" s="8" t="s">
        <v>141</v>
      </c>
      <c r="F226" s="3">
        <f t="shared" si="9"/>
        <v>71.8</v>
      </c>
      <c r="G226" s="3"/>
      <c r="H226" s="3">
        <v>0</v>
      </c>
      <c r="I226" s="3">
        <v>71.8</v>
      </c>
    </row>
    <row r="227" spans="1:9" ht="63">
      <c r="A227" s="35" t="s">
        <v>770</v>
      </c>
      <c r="B227" s="93" t="s">
        <v>404</v>
      </c>
      <c r="C227" s="7">
        <v>100</v>
      </c>
      <c r="D227" s="8" t="s">
        <v>136</v>
      </c>
      <c r="E227" s="8" t="s">
        <v>141</v>
      </c>
      <c r="F227" s="3">
        <f t="shared" si="9"/>
        <v>100</v>
      </c>
      <c r="G227" s="3"/>
      <c r="H227" s="3">
        <v>0</v>
      </c>
      <c r="I227" s="3">
        <v>100</v>
      </c>
    </row>
    <row r="228" spans="1:9" s="23" customFormat="1" ht="31.5">
      <c r="A228" s="24" t="s">
        <v>547</v>
      </c>
      <c r="B228" s="98" t="s">
        <v>508</v>
      </c>
      <c r="C228" s="36"/>
      <c r="D228" s="45"/>
      <c r="E228" s="45"/>
      <c r="F228" s="27">
        <f t="shared" si="9"/>
        <v>1763.5</v>
      </c>
      <c r="G228" s="27"/>
      <c r="H228" s="27">
        <f>SUBTOTAL(9,H229:H229)</f>
        <v>0</v>
      </c>
      <c r="I228" s="27">
        <f>SUBTOTAL(9,I229:I229)</f>
        <v>1763.5</v>
      </c>
    </row>
    <row r="229" spans="1:9" ht="31.5">
      <c r="A229" s="35" t="s">
        <v>538</v>
      </c>
      <c r="B229" s="93" t="s">
        <v>405</v>
      </c>
      <c r="C229" s="7">
        <v>200</v>
      </c>
      <c r="D229" s="8" t="s">
        <v>136</v>
      </c>
      <c r="E229" s="8" t="s">
        <v>141</v>
      </c>
      <c r="F229" s="3">
        <f t="shared" si="9"/>
        <v>1763.5</v>
      </c>
      <c r="G229" s="3"/>
      <c r="H229" s="3">
        <v>0</v>
      </c>
      <c r="I229" s="3">
        <v>1763.5</v>
      </c>
    </row>
    <row r="230" spans="1:9" ht="15.75">
      <c r="A230" s="91" t="s">
        <v>409</v>
      </c>
      <c r="B230" s="26" t="s">
        <v>509</v>
      </c>
      <c r="C230" s="7"/>
      <c r="D230" s="8"/>
      <c r="E230" s="8"/>
      <c r="F230" s="27">
        <f t="shared" ref="F230:F233" si="23">G230+H230+I230</f>
        <v>2085.5</v>
      </c>
      <c r="G230" s="27"/>
      <c r="H230" s="27">
        <f>H231+H251</f>
        <v>0</v>
      </c>
      <c r="I230" s="27">
        <f>I231+I251</f>
        <v>2085.5</v>
      </c>
    </row>
    <row r="231" spans="1:9" s="23" customFormat="1" ht="31.5">
      <c r="A231" s="24" t="s">
        <v>408</v>
      </c>
      <c r="B231" s="98" t="s">
        <v>510</v>
      </c>
      <c r="C231" s="36"/>
      <c r="D231" s="45"/>
      <c r="E231" s="45"/>
      <c r="F231" s="27">
        <f t="shared" si="23"/>
        <v>2085.5</v>
      </c>
      <c r="G231" s="27"/>
      <c r="H231" s="27">
        <f>SUBTOTAL(9,H232:H233)</f>
        <v>0</v>
      </c>
      <c r="I231" s="27">
        <f>SUBTOTAL(9,I232:I233)</f>
        <v>2085.5</v>
      </c>
    </row>
    <row r="232" spans="1:9" ht="63">
      <c r="A232" s="35" t="s">
        <v>771</v>
      </c>
      <c r="B232" s="93" t="s">
        <v>410</v>
      </c>
      <c r="C232" s="7">
        <v>100</v>
      </c>
      <c r="D232" s="8" t="s">
        <v>136</v>
      </c>
      <c r="E232" s="8" t="s">
        <v>144</v>
      </c>
      <c r="F232" s="3">
        <f t="shared" si="23"/>
        <v>1941.7</v>
      </c>
      <c r="G232" s="3"/>
      <c r="H232" s="3">
        <v>0</v>
      </c>
      <c r="I232" s="3">
        <v>1941.7</v>
      </c>
    </row>
    <row r="233" spans="1:9" ht="47.25">
      <c r="A233" s="35" t="s">
        <v>534</v>
      </c>
      <c r="B233" s="93" t="s">
        <v>410</v>
      </c>
      <c r="C233" s="7">
        <v>200</v>
      </c>
      <c r="D233" s="8" t="s">
        <v>136</v>
      </c>
      <c r="E233" s="8" t="s">
        <v>144</v>
      </c>
      <c r="F233" s="3">
        <f t="shared" si="23"/>
        <v>143.80000000000001</v>
      </c>
      <c r="G233" s="3"/>
      <c r="H233" s="3">
        <v>0</v>
      </c>
      <c r="I233" s="3">
        <v>143.80000000000001</v>
      </c>
    </row>
    <row r="234" spans="1:9">
      <c r="A234" s="234"/>
      <c r="B234" s="235"/>
      <c r="C234" s="235"/>
      <c r="D234" s="235"/>
      <c r="E234" s="235"/>
      <c r="F234" s="37"/>
      <c r="G234" s="37"/>
      <c r="H234" s="37"/>
      <c r="I234" s="37" t="s">
        <v>893</v>
      </c>
    </row>
    <row r="237" spans="1:9">
      <c r="F237" s="199"/>
      <c r="G237" s="199"/>
      <c r="H237" s="199"/>
      <c r="I237" s="199"/>
    </row>
    <row r="239" spans="1:9">
      <c r="F239" s="199"/>
      <c r="G239" s="199"/>
      <c r="H239" s="199"/>
      <c r="I239" s="199"/>
    </row>
  </sheetData>
  <autoFilter ref="A16:I233"/>
  <mergeCells count="1">
    <mergeCell ref="A13:I13"/>
  </mergeCells>
  <pageMargins left="0.31496062992125984" right="0.31496062992125984" top="0.51181102362204722" bottom="0.23622047244094491" header="0.27559055118110237" footer="0.19685039370078741"/>
  <pageSetup paperSize="9" scale="77" fitToHeight="13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>
      <selection activeCell="C1" sqref="C1"/>
    </sheetView>
  </sheetViews>
  <sheetFormatPr defaultRowHeight="15"/>
  <cols>
    <col min="1" max="1" width="29.7109375" customWidth="1"/>
    <col min="2" max="2" width="56" customWidth="1"/>
    <col min="3" max="3" width="13.7109375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A1" s="177"/>
      <c r="B1" s="178"/>
      <c r="C1" s="100" t="s">
        <v>978</v>
      </c>
    </row>
    <row r="2" spans="1:9" ht="15.75">
      <c r="A2" s="179"/>
      <c r="B2" s="179"/>
      <c r="C2" s="175" t="s">
        <v>5</v>
      </c>
    </row>
    <row r="3" spans="1:9" ht="15.75">
      <c r="A3" s="179"/>
      <c r="B3" s="179"/>
      <c r="C3" s="175" t="s">
        <v>555</v>
      </c>
    </row>
    <row r="4" spans="1:9" ht="15.75">
      <c r="A4" s="180"/>
      <c r="B4" s="180"/>
      <c r="C4" s="100" t="s">
        <v>976</v>
      </c>
    </row>
    <row r="5" spans="1:9" ht="15.75">
      <c r="A5" s="179"/>
      <c r="B5" s="179"/>
      <c r="C5" s="179"/>
    </row>
    <row r="6" spans="1:9" ht="15.75" customHeight="1">
      <c r="A6" s="174"/>
      <c r="B6" s="223"/>
      <c r="C6" s="223" t="s">
        <v>903</v>
      </c>
      <c r="D6" s="174"/>
      <c r="E6" s="174"/>
      <c r="F6" s="174"/>
      <c r="G6" s="174"/>
      <c r="H6" s="174"/>
      <c r="I6" s="174"/>
    </row>
    <row r="7" spans="1:9" ht="15.75" customHeight="1">
      <c r="A7" s="174"/>
      <c r="B7" s="174"/>
      <c r="C7" s="174" t="s">
        <v>869</v>
      </c>
      <c r="D7" s="174"/>
      <c r="E7" s="174"/>
      <c r="F7" s="174"/>
      <c r="G7" s="174"/>
      <c r="H7" s="174"/>
      <c r="I7" s="174"/>
    </row>
    <row r="8" spans="1:9" ht="15.75" customHeight="1">
      <c r="A8" s="174"/>
      <c r="B8" s="174"/>
      <c r="C8" s="174" t="s">
        <v>555</v>
      </c>
      <c r="D8" s="174"/>
      <c r="E8" s="174"/>
      <c r="F8" s="174"/>
      <c r="G8" s="174"/>
      <c r="H8" s="174"/>
      <c r="I8" s="174"/>
    </row>
    <row r="9" spans="1:9" ht="15.75" customHeight="1">
      <c r="A9" s="174"/>
      <c r="B9" s="174"/>
      <c r="C9" s="174" t="s">
        <v>757</v>
      </c>
      <c r="D9" s="174"/>
      <c r="E9" s="174"/>
      <c r="F9" s="174"/>
      <c r="G9" s="174"/>
      <c r="H9" s="174"/>
      <c r="I9" s="174"/>
    </row>
    <row r="10" spans="1:9" ht="15.75" customHeigh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>
      <c r="A11" s="181"/>
      <c r="B11" s="181"/>
      <c r="C11" s="181"/>
    </row>
    <row r="12" spans="1:9" ht="37.5" customHeight="1">
      <c r="A12" s="318" t="s">
        <v>758</v>
      </c>
      <c r="B12" s="318"/>
      <c r="C12" s="318"/>
    </row>
    <row r="13" spans="1:9" ht="15.75">
      <c r="A13" s="326"/>
      <c r="B13" s="326"/>
      <c r="C13" s="326"/>
    </row>
    <row r="14" spans="1:9" ht="15.75">
      <c r="A14" s="327" t="s">
        <v>150</v>
      </c>
      <c r="B14" s="327"/>
      <c r="C14" s="327"/>
    </row>
    <row r="15" spans="1:9" ht="15.75">
      <c r="A15" s="182" t="s">
        <v>414</v>
      </c>
      <c r="B15" s="183"/>
      <c r="C15" s="184">
        <f>-C19</f>
        <v>-24772.699999999488</v>
      </c>
    </row>
    <row r="16" spans="1:9" ht="15.75">
      <c r="A16" s="328" t="s">
        <v>518</v>
      </c>
      <c r="B16" s="328"/>
      <c r="C16" s="31">
        <f>C15/'Приложение 4'!C17*100</f>
        <v>-15.196502424918007</v>
      </c>
    </row>
    <row r="17" spans="1:7" ht="15.75">
      <c r="B17" s="185"/>
      <c r="C17" s="186" t="s">
        <v>6</v>
      </c>
    </row>
    <row r="18" spans="1:7" ht="47.25">
      <c r="A18" s="187" t="s">
        <v>151</v>
      </c>
      <c r="B18" s="187" t="s">
        <v>81</v>
      </c>
      <c r="C18" s="187" t="s">
        <v>80</v>
      </c>
    </row>
    <row r="19" spans="1:7" ht="31.5">
      <c r="A19" s="152" t="s">
        <v>152</v>
      </c>
      <c r="B19" s="152" t="s">
        <v>153</v>
      </c>
      <c r="C19" s="188">
        <f>SUM(C20,C26)</f>
        <v>24772.699999999488</v>
      </c>
    </row>
    <row r="20" spans="1:7" ht="31.5">
      <c r="A20" s="152" t="s">
        <v>154</v>
      </c>
      <c r="B20" s="152" t="s">
        <v>155</v>
      </c>
      <c r="C20" s="188">
        <f>SUM(C22,C24)</f>
        <v>15000</v>
      </c>
    </row>
    <row r="21" spans="1:7" ht="47.25">
      <c r="A21" s="32" t="s">
        <v>543</v>
      </c>
      <c r="B21" s="32" t="s">
        <v>544</v>
      </c>
      <c r="C21" s="33">
        <f>SUM(C23,C25)</f>
        <v>15000</v>
      </c>
    </row>
    <row r="22" spans="1:7" ht="47.25">
      <c r="A22" s="189" t="s">
        <v>156</v>
      </c>
      <c r="B22" s="189" t="s">
        <v>157</v>
      </c>
      <c r="C22" s="190">
        <f t="shared" ref="C22:C36" si="0">SUM(C23)</f>
        <v>15000</v>
      </c>
    </row>
    <row r="23" spans="1:7" ht="47.25">
      <c r="A23" s="189" t="s">
        <v>416</v>
      </c>
      <c r="B23" s="189" t="s">
        <v>417</v>
      </c>
      <c r="C23" s="190">
        <v>15000</v>
      </c>
    </row>
    <row r="24" spans="1:7" ht="47.25">
      <c r="A24" s="189" t="s">
        <v>158</v>
      </c>
      <c r="B24" s="189" t="s">
        <v>159</v>
      </c>
      <c r="C24" s="190">
        <f t="shared" si="0"/>
        <v>0</v>
      </c>
    </row>
    <row r="25" spans="1:7" ht="47.25">
      <c r="A25" s="189" t="s">
        <v>418</v>
      </c>
      <c r="B25" s="189" t="s">
        <v>419</v>
      </c>
      <c r="C25" s="190">
        <v>0</v>
      </c>
    </row>
    <row r="26" spans="1:7" ht="31.5">
      <c r="A26" s="152" t="s">
        <v>160</v>
      </c>
      <c r="B26" s="152" t="s">
        <v>161</v>
      </c>
      <c r="C26" s="12">
        <f>SUM(C27,C31)</f>
        <v>9772.6999999994878</v>
      </c>
      <c r="F26" s="34"/>
      <c r="G26" s="34"/>
    </row>
    <row r="27" spans="1:7" ht="15.75">
      <c r="A27" s="152" t="s">
        <v>162</v>
      </c>
      <c r="B27" s="152" t="s">
        <v>163</v>
      </c>
      <c r="C27" s="191">
        <f>SUM(C28)</f>
        <v>-1304333.0000000002</v>
      </c>
    </row>
    <row r="28" spans="1:7" ht="15.75">
      <c r="A28" s="153" t="s">
        <v>164</v>
      </c>
      <c r="B28" s="153" t="s">
        <v>165</v>
      </c>
      <c r="C28" s="192">
        <f t="shared" si="0"/>
        <v>-1304333.0000000002</v>
      </c>
    </row>
    <row r="29" spans="1:7" ht="31.5">
      <c r="A29" s="69" t="s">
        <v>166</v>
      </c>
      <c r="B29" s="69" t="s">
        <v>167</v>
      </c>
      <c r="C29" s="11">
        <f t="shared" si="0"/>
        <v>-1304333.0000000002</v>
      </c>
    </row>
    <row r="30" spans="1:7" ht="31.5">
      <c r="A30" s="147" t="s">
        <v>420</v>
      </c>
      <c r="B30" s="147" t="s">
        <v>421</v>
      </c>
      <c r="C30" s="193">
        <f>-'Приложение 4'!C122-C23</f>
        <v>-1304333.0000000002</v>
      </c>
    </row>
    <row r="31" spans="1:7" ht="15.75">
      <c r="A31" s="32" t="s">
        <v>168</v>
      </c>
      <c r="B31" s="32" t="s">
        <v>169</v>
      </c>
      <c r="C31" s="12">
        <f t="shared" si="0"/>
        <v>1314105.6999999997</v>
      </c>
    </row>
    <row r="32" spans="1:7" ht="15.75">
      <c r="A32" s="69" t="s">
        <v>170</v>
      </c>
      <c r="B32" s="69" t="s">
        <v>171</v>
      </c>
      <c r="C32" s="11">
        <f t="shared" si="0"/>
        <v>1314105.6999999997</v>
      </c>
    </row>
    <row r="33" spans="1:7" ht="31.5">
      <c r="A33" s="69" t="s">
        <v>172</v>
      </c>
      <c r="B33" s="69" t="s">
        <v>173</v>
      </c>
      <c r="C33" s="11">
        <f t="shared" si="0"/>
        <v>1314105.6999999997</v>
      </c>
    </row>
    <row r="34" spans="1:7" ht="31.5">
      <c r="A34" s="147" t="s">
        <v>422</v>
      </c>
      <c r="B34" s="147" t="s">
        <v>423</v>
      </c>
      <c r="C34" s="193">
        <v>1314105.6999999997</v>
      </c>
      <c r="G34" s="34"/>
    </row>
    <row r="35" spans="1:7" ht="31.5" hidden="1">
      <c r="A35" s="32" t="s">
        <v>174</v>
      </c>
      <c r="B35" s="32" t="s">
        <v>175</v>
      </c>
      <c r="C35" s="13">
        <f t="shared" si="0"/>
        <v>0</v>
      </c>
    </row>
    <row r="36" spans="1:7" ht="31.5" hidden="1">
      <c r="A36" s="152" t="s">
        <v>176</v>
      </c>
      <c r="B36" s="152" t="s">
        <v>177</v>
      </c>
      <c r="C36" s="190">
        <f t="shared" si="0"/>
        <v>0</v>
      </c>
    </row>
    <row r="37" spans="1:7" ht="31.5" hidden="1">
      <c r="A37" s="153" t="s">
        <v>178</v>
      </c>
      <c r="B37" s="153" t="s">
        <v>179</v>
      </c>
      <c r="C37" s="190">
        <f>SUM(C38)</f>
        <v>0</v>
      </c>
    </row>
    <row r="38" spans="1:7" ht="47.25" hidden="1">
      <c r="A38" s="153" t="s">
        <v>425</v>
      </c>
      <c r="B38" s="153" t="s">
        <v>424</v>
      </c>
      <c r="C38" s="190">
        <v>0</v>
      </c>
    </row>
    <row r="39" spans="1:7">
      <c r="A39" s="224"/>
      <c r="B39" s="224"/>
      <c r="C39" s="224" t="s">
        <v>899</v>
      </c>
    </row>
  </sheetData>
  <mergeCells count="4">
    <mergeCell ref="A12:C12"/>
    <mergeCell ref="A13:C13"/>
    <mergeCell ref="A14:C14"/>
    <mergeCell ref="A16:B16"/>
  </mergeCells>
  <pageMargins left="0.70866141732283472" right="0.70866141732283472" top="0.55118110236220474" bottom="0.39370078740157483" header="0.31496062992125984" footer="0.31496062992125984"/>
  <pageSetup paperSize="9" scale="8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Приложение 1</vt:lpstr>
      <vt:lpstr>Приложение 4</vt:lpstr>
      <vt:lpstr>Приложение 5</vt:lpstr>
      <vt:lpstr>Приложение 6</vt:lpstr>
      <vt:lpstr>Приложение 7</vt:lpstr>
      <vt:lpstr>Приложение 9</vt:lpstr>
      <vt:lpstr>Лист1</vt:lpstr>
      <vt:lpstr>'Приложение 6'!Заголовки_для_печати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2018-06-19T00:52:43Z</dcterms:modified>
</cp:coreProperties>
</file>