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0" windowWidth="25320" windowHeight="6060" activeTab="2"/>
  </bookViews>
  <sheets>
    <sheet name="Управление ФЭИ" sheetId="1" r:id="rId1"/>
    <sheet name="ДОХОДЫ РАСХОДЫ ИСТОЧНИКИ" sheetId="2" r:id="rId2"/>
    <sheet name="РАСХОДЫ ПРОГРАММЫ" sheetId="3" r:id="rId3"/>
  </sheets>
  <definedNames>
    <definedName name="_xlnm.Print_Area" localSheetId="1">'ДОХОДЫ РАСХОДЫ ИСТОЧНИКИ'!$C$1:$E$125</definedName>
  </definedNames>
  <calcPr fullCalcOnLoad="1"/>
</workbook>
</file>

<file path=xl/sharedStrings.xml><?xml version="1.0" encoding="utf-8"?>
<sst xmlns="http://schemas.openxmlformats.org/spreadsheetml/2006/main" count="377" uniqueCount="276">
  <si>
    <t>(тыс.рублей)</t>
  </si>
  <si>
    <t>Код бюджетной классификации Российской Федерации</t>
  </si>
  <si>
    <t xml:space="preserve">Наименование доходов </t>
  </si>
  <si>
    <t>000 1 00 00000 00 0000 000</t>
  </si>
  <si>
    <t>НАЛОГОВЫЕ И НЕНАЛОГОВЫЕ ДОХОДЫ</t>
  </si>
  <si>
    <t>НАЛОГОВЫЕ ДОХОДЫ</t>
  </si>
  <si>
    <t>000 1 01 00000 00 0000 000</t>
  </si>
  <si>
    <t>000 1 03 00000 00 0000 000</t>
  </si>
  <si>
    <t>000 1 05 00000 00 0000 000</t>
  </si>
  <si>
    <t>000 1 06 00000 00 0000 000</t>
  </si>
  <si>
    <t>000 1 08 00000 00 0000 000</t>
  </si>
  <si>
    <t>НЕНАЛОГОВЫЕ ДОХОДЫ</t>
  </si>
  <si>
    <t>000 1 11 00000 00 0000 000</t>
  </si>
  <si>
    <t>000 1 12 00000 00 0000 000</t>
  </si>
  <si>
    <t>000 1 13 00000 00 0000 000</t>
  </si>
  <si>
    <t>000 1 16 00000 00 0000 000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</si>
  <si>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</si>
  <si>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</si>
  <si>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</si>
  <si>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</si>
  <si>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0002 02 01000 00 0000 151</t>
  </si>
  <si>
    <t>Дотации бюджетам субъектов Российской Федерации и муниципальных образований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</si>
  <si>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</si>
  <si>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</si>
  <si>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000 2 02 02215 00 0000 151</t>
  </si>
  <si>
    <t>000 2 02 02999 00 0000 151</t>
  </si>
  <si>
    <t>Прочие субсидии</t>
  </si>
  <si>
    <t>В том числе:</t>
  </si>
  <si>
    <t xml:space="preserve">На возмещение организациям ЖКХ части расходов по приобретенной тепловой энергии </t>
  </si>
  <si>
    <t>На возмещение организациям ЖКХ разницы в стоимости топлива</t>
  </si>
  <si>
    <t>На выполнение ремонтных работ на объектах коммунальной инфраструктуры в рамках подготовки к работе в зимних условиях</t>
  </si>
  <si>
    <t>На реализацию мероприятий по проведению оздоровительной кампании детей, находящихся в трудной жизненной ситуации</t>
  </si>
  <si>
    <t>На снижение издержек предприятий на производство пищевой продукции</t>
  </si>
  <si>
    <t>На финансовую поддержку субъектов предпринимательской деятельности, осуществляющих деятельность в сельской местности</t>
  </si>
  <si>
    <t>На укрепление и оснащение материально-технической базы организаций ЖКХ</t>
  </si>
  <si>
    <t>На возмещение части расходов организациям ЖКХ по приобретенной электрической энергии</t>
  </si>
  <si>
    <t>На финансовую поддержку производителей молочной продукции</t>
  </si>
  <si>
    <t xml:space="preserve">000 2 02 03000 00 0000 151 </t>
  </si>
  <si>
    <t>Субвенции бюджетам субъектов Российской Федерации и муниципальных образований</t>
  </si>
  <si>
    <t>000 2 02 03003 00 0000 151</t>
  </si>
  <si>
    <t>Субвенции бюджетам на государственную регистрацию актов гражданского состояния</t>
  </si>
  <si>
    <t>000 2 02 03007 00 0000 151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</si>
  <si>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</si>
  <si>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</si>
  <si>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субвенции</t>
  </si>
  <si>
    <t>000 2 02 03999 04 0000 151</t>
  </si>
  <si>
    <t>На осуществление учета граждан в связи с переселением</t>
  </si>
  <si>
    <t>На обеспечение деятельности комиссии по делам несовершеннолетних</t>
  </si>
  <si>
    <t>На обеспечение деятельности административных комиссий</t>
  </si>
  <si>
    <t>На подготовку и проведение Всероссийской сельскохозяйственной переписи</t>
  </si>
  <si>
    <t>На организацию проведения мероприятий по отлову и содержанию безнадзорных животных</t>
  </si>
  <si>
    <t>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образовательных организациях, входящих в Чукотский (надмуниципальный) образовательный округ</t>
  </si>
  <si>
    <t>000 2 02 04000 00 0000 151</t>
  </si>
  <si>
    <t>Иные межбюджетные трансферты</t>
  </si>
  <si>
    <t>000 2 02 04999 00 0000 151</t>
  </si>
  <si>
    <t>На компенсацию части платы за содержание ребенка в образовательных организациях Чукотского автономного округа, реализующих основную общеобразовательную программу дошкольного образования</t>
  </si>
  <si>
    <t>000 2 19 00000 00 0000 000</t>
  </si>
  <si>
    <t>Всего доходов</t>
  </si>
  <si>
    <t>(тыс. рублей)</t>
  </si>
  <si>
    <t>Наименование</t>
  </si>
  <si>
    <t>ЦСР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</si>
  <si>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</si>
  <si>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</si>
  <si>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</si>
  <si>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</si>
  <si>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</si>
  <si>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Обеспечение функционирования Главы городского округа, Администрации городского округа</t>
  </si>
  <si>
    <t>Глава городского округа</t>
  </si>
  <si>
    <t>Функционирование Правительства Российской Федерации, высших  исполнительных органов  государственной  власти субъектов Российской Федерации, местных администраций</t>
  </si>
  <si>
    <t>04</t>
  </si>
  <si>
    <t>Администрация городского округа</t>
  </si>
  <si>
    <t>Судебная система</t>
  </si>
  <si>
    <t>05</t>
  </si>
  <si>
    <t>Выполнение отдельных обязательств городского округа</t>
  </si>
  <si>
    <t>Иные непрограммные мероприятия</t>
  </si>
  <si>
    <t>Другие общегосударственные вопросы</t>
  </si>
  <si>
    <t>13</t>
  </si>
  <si>
    <t>Обеспечение функционирования отдельных органов местного самоуправления и учреждений городского округа</t>
  </si>
  <si>
    <t>Обеспечение функционирования отдельных органов местного самоуправления городского округа</t>
  </si>
  <si>
    <t>Национальная оборона</t>
  </si>
  <si>
    <t>Мобилизационная и вневойсковая подготовка</t>
  </si>
  <si>
    <t>03</t>
  </si>
  <si>
    <t>80 2 00 51180</t>
  </si>
  <si>
    <t>Национальная безопасность и правоохранительная деятельность</t>
  </si>
  <si>
    <t>Органы юстиции</t>
  </si>
  <si>
    <t>Обеспечение пожарной безопасности</t>
  </si>
  <si>
    <t>10</t>
  </si>
  <si>
    <t>Муниципальная программа «Обеспечение пожарной безопасности и защиты населения городского округа Эгвекинот на 2016-2018 годы»</t>
  </si>
  <si>
    <t>Другие вопросы в области национальной безопасности и правоохранительной деятельности</t>
  </si>
  <si>
    <t>Муниципальная программа «Профилактика терроризма и экстремизма, а также минимизация и (или) ликвидация последствий проявлений терроризма и экстремизма на территории городского округа Эгвекинот на 2016-2018 годы»</t>
  </si>
  <si>
    <t>Национальная экономика</t>
  </si>
  <si>
    <t>Сельское хозяйство и рыболовство</t>
  </si>
  <si>
    <t>Муниципальная программа «Содержание, развитие и ремонт инфраструктуры городского округа Эгвекинот на 2016-2018 годы»</t>
  </si>
  <si>
    <t>Транспорт</t>
  </si>
  <si>
    <t>08</t>
  </si>
  <si>
    <t>Муниципальная программа «Развитие транспортной инфраструктуры городского округа Эгвекинот на 2016-2018 годы»</t>
  </si>
  <si>
    <t>Подпрограмма «Субсидирование пассажирских перевозок»</t>
  </si>
  <si>
    <t>Дорожное хозяйство (дорожные фонды)</t>
  </si>
  <si>
    <t>09</t>
  </si>
  <si>
    <t>Подпрограмма «Содержание автомобильных дорог общего пользования»</t>
  </si>
  <si>
    <t>Другие вопросы в области национальной экономики</t>
  </si>
  <si>
    <t>12</t>
  </si>
  <si>
    <t>Подпрограмма «Содержание вертолетных площадок»</t>
  </si>
  <si>
    <t>Жилищно-коммунальное хозяйство</t>
  </si>
  <si>
    <t>Жилищное хозяйство</t>
  </si>
  <si>
    <t>Коммунальное хозяйство</t>
  </si>
  <si>
    <t>Муниципальная программа «Поддержка жилищно-коммунального хозяйства и энергетики городского округа Эгвекинот на 2016-2018 годы»</t>
  </si>
  <si>
    <t>Подпрограмма «Поддержка жилищно-коммунального хозяйства»</t>
  </si>
  <si>
    <t>Подпрограмма «Субсидирование предприятий жилищно-коммунального хозяйства»</t>
  </si>
  <si>
    <t>Благоустройство</t>
  </si>
  <si>
    <t>Другие вопросы в области жилищно-коммунального хозяйства</t>
  </si>
  <si>
    <t>Социальная политика</t>
  </si>
  <si>
    <t>Социальное обеспечение населения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</si>
  <si>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</si>
  <si>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</si>
  <si>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</si>
  <si>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</si>
  <si>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Муниципальная программа «Стимулирование экономической активности населения городского округа Эгвекинот на 2016-2018 годы»</t>
  </si>
  <si>
    <t>Подпрограмма «Муниципальная поддержка малого и среднего предпринимательства»</t>
  </si>
  <si>
    <t>Муниципальная программа «Поддержка развития пищевой промышленности и торговли в городском округе Эгвекинот на 2016-2018 годы»</t>
  </si>
  <si>
    <t>Подпрограмма «Финансовая поддержка производителей социально значимых видов хлеба»</t>
  </si>
  <si>
    <t>Подпрограмма «Финансовая поддержка торговых предприятий реализующих населению социально значимые продовольственные товары»</t>
  </si>
  <si>
    <t>Подпрограмма «Финансовая поддержка производителей молочной продукции»</t>
  </si>
  <si>
    <t>Пенсионное обеспечение</t>
  </si>
  <si>
    <t>Пенсионное обеспечение муниципальных служащих</t>
  </si>
  <si>
    <t>Образование</t>
  </si>
  <si>
    <t>07</t>
  </si>
  <si>
    <t>Дошкольное образование</t>
  </si>
  <si>
    <t>Муниципальная программа «Развитие образования, культуры и молодёжной политики в городском округе Эгвекинот на 2016-2018 годы»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</si>
  <si>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</si>
  <si>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</si>
  <si>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</si>
  <si>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</si>
  <si>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Культура</t>
  </si>
  <si>
    <t>Охрана семьи и детства</t>
  </si>
  <si>
    <t>Другие вопросы в области социальной политики</t>
  </si>
  <si>
    <t>Обеспечение функционирования отдельных учреждений городского округа</t>
  </si>
  <si>
    <t>Физическая культура и спорт</t>
  </si>
  <si>
    <t>Физическая культура</t>
  </si>
  <si>
    <t>Муниципальная программа «Развитие физической культуры и спорта в городском округе Эгвекинот на 2016-2018 годы»</t>
  </si>
  <si>
    <t>Подпрограмма «Развитие физической культуры и спорта»</t>
  </si>
  <si>
    <t>Подпрограмма «Финансовое обеспечение муниципального задания на оказание муниципальных услуг (выполнение работ)»</t>
  </si>
  <si>
    <t>Массовый спорт</t>
  </si>
  <si>
    <t>Совет депутатов городского округа Эгвекинот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</si>
  <si>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</si>
  <si>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функционирования Совета депутатов городского округа Эгвекинот</t>
  </si>
  <si>
    <t>83 1 00 00060</t>
  </si>
  <si>
    <t>83 1 00 10110</t>
  </si>
  <si>
    <t>Избирательная комиссия городского округа Эгвекинот</t>
  </si>
  <si>
    <t>Обеспечение проведения выборов и референдумов</t>
  </si>
  <si>
    <t>Обеспечение функционирования Избирательной комиссии городского округа Эгвекинот</t>
  </si>
  <si>
    <t>Контрольно-счетная палата городского округа Эгвекинот</t>
  </si>
  <si>
    <t>Обеспечение функционирования Контрольно-счетной палаты городского округа Эгвекинот</t>
  </si>
  <si>
    <t>85 1 00 10110</t>
  </si>
  <si>
    <t>Сумма - всего</t>
  </si>
  <si>
    <t>Сумма средств федерального бюджета</t>
  </si>
  <si>
    <t>Сумма средств окружного бюджета</t>
  </si>
  <si>
    <t>Сумма средств бюджета городского округа Эгвекинот</t>
  </si>
  <si>
    <t>ВСЕГО</t>
  </si>
  <si>
    <t>МУНИЦИПАЛЬНЫЕ ПРОГРАММЫ</t>
  </si>
  <si>
    <t>Подпрограмма «Обеспечение государственных гарантий и развитие современной инфраструктуры образования, культуры и молодёжной политики»</t>
  </si>
  <si>
    <t>02 1</t>
  </si>
  <si>
    <t>02 П</t>
  </si>
  <si>
    <t>03 1</t>
  </si>
  <si>
    <t>04 1</t>
  </si>
  <si>
    <t>04 П</t>
  </si>
  <si>
    <t>05 1</t>
  </si>
  <si>
    <t>05 2</t>
  </si>
  <si>
    <t>06 1</t>
  </si>
  <si>
    <t>06 2</t>
  </si>
  <si>
    <t>06 3</t>
  </si>
  <si>
    <t>08 1</t>
  </si>
  <si>
    <t>08 2</t>
  </si>
  <si>
    <t>08 3</t>
  </si>
  <si>
    <t>НЕПРОГРАММНЫЕ НАПРАВЛЕНИЯ ДЕЯТЕЛЬНОСТИ</t>
  </si>
  <si>
    <t>80</t>
  </si>
  <si>
    <t>80 1</t>
  </si>
  <si>
    <t>Компенсация расходов на оплату проезда и провоза багажа в соответствии с решением представительного органа местного самоуправления об утверждении Положения о некоторых гарантиях и компенсациях для лиц, работающих в организациях, финансируемых из бюджета городского округа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</si>
  <si>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80 2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</si>
  <si>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</si>
  <si>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81</t>
  </si>
  <si>
    <t>81 1</t>
  </si>
  <si>
    <t>81 П</t>
  </si>
  <si>
    <t>82</t>
  </si>
  <si>
    <t>82 9</t>
  </si>
  <si>
    <t>82 Д</t>
  </si>
  <si>
    <t>83</t>
  </si>
  <si>
    <t>83 1</t>
  </si>
  <si>
    <t>Расходы на обеспечение деятельности Председателя представительного органа муниципального образования (Закупка товаров, работ и услуг для обеспечения государственных (муниципальных) нужд)</t>
  </si>
  <si>
    <t>84</t>
  </si>
  <si>
    <t>84 1</t>
  </si>
  <si>
    <t>Проведение выборов Главы и депутатов Совета депутатов городского округа Эгвекинот</t>
  </si>
  <si>
    <t>84 2</t>
  </si>
  <si>
    <t>85</t>
  </si>
  <si>
    <t>85 1</t>
  </si>
  <si>
    <t>000 1 14 00000 00 0000 000</t>
  </si>
  <si>
    <t xml:space="preserve"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
</t>
  </si>
  <si>
    <t xml:space="preserve">000 2 02 03015 00 0000 151 </t>
  </si>
  <si>
    <t xml:space="preserve">Прочие межбюджетные трансферты, передаваемые бюджетам </t>
  </si>
  <si>
    <t>На обеспечение жителей поселений социально-значимыми продовольственными товарами за счет средств окружного бюджета</t>
  </si>
  <si>
    <t>На проведение ремонтно-восстановительных работ из резервного фонда Правительства ЧАО</t>
  </si>
  <si>
    <t>На ремонтно-восстановительные работы по устройству бетонного покрытия автомобильной дороги п. Эгвекинот из резервного фонда Правительства ЧАО</t>
  </si>
  <si>
    <t>000 1 09 00000 00 0000 000</t>
  </si>
  <si>
    <t>000 1 17 00000 00 0000 000</t>
  </si>
  <si>
    <t>На оказание содействия в переселении граждан из аварийного жилищного фонда за счет средств окружного бюджета</t>
  </si>
  <si>
    <t>На оплату жилья и коммунальных услуг в сельской местности работникам образовательных учреждений и учреждений культуры</t>
  </si>
  <si>
    <t>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 учреждениях</t>
  </si>
  <si>
    <t>000 2 18 00000 00 0000 000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</si>
  <si>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</si>
  <si>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</si>
  <si>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</si>
  <si>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ИТОГО</t>
  </si>
  <si>
    <t xml:space="preserve">Наименование </t>
  </si>
  <si>
    <t>План на 2016 год (с учетом изменений)</t>
  </si>
  <si>
    <t>Сведения о расходах бюджета по разделам и подразделам классификации расходов бюджета</t>
  </si>
  <si>
    <t xml:space="preserve">Поступления доходов по классификации доходов бюджетов 
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</si>
  <si>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</si>
  <si>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</si>
  <si>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</si>
  <si>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</si>
  <si>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</si>
  <si>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</si>
  <si>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</si>
  <si>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</si>
  <si>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</si>
  <si>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</si>
  <si>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</si>
  <si>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</si>
  <si>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</si>
  <si>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</si>
  <si>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Источники внутреннего финансирования дефицита бюджета 
городского округа Эгвекинот на 2016 год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</si>
  <si>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</si>
  <si>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</si>
  <si>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 Российской Федерации  в валюте Российской Федерации</t>
  </si>
  <si>
    <t>Погашение бюджетных кредитов, полученных от других бюджетов бюджетной системы  Российской Федерации  в валюте Российской Федерации</t>
  </si>
  <si>
    <t>Изменение остатков средств на счетах по учету средств бюджета</t>
  </si>
  <si>
    <t>Увеличение  остатков средств бюджетов</t>
  </si>
  <si>
    <t>Уменьшение остатков средств бюджетов</t>
  </si>
  <si>
    <t xml:space="preserve"> 000 01 00 00 00 00 0000 000</t>
  </si>
  <si>
    <t xml:space="preserve"> 000 01 03 00 00 00 0000 000</t>
  </si>
  <si>
    <t xml:space="preserve"> 000 01 03 01 00 00 0000 700</t>
  </si>
  <si>
    <t xml:space="preserve"> 000 01 03 01 00 00 0000 800</t>
  </si>
  <si>
    <t xml:space="preserve"> 000 01 05 00 00 00 0000 000</t>
  </si>
  <si>
    <t xml:space="preserve"> 000 01 05 00 00 00 0000 500</t>
  </si>
  <si>
    <t xml:space="preserve"> 000 01 05 00 00 00 0000 600</t>
  </si>
  <si>
    <t>Понедельник</t>
  </si>
  <si>
    <t>Пятница</t>
  </si>
  <si>
    <t>Выходной</t>
  </si>
  <si>
    <t>Шпак Анна Владимировна</t>
  </si>
  <si>
    <t>Руководитель</t>
  </si>
  <si>
    <t>Контактная информация</t>
  </si>
  <si>
    <t>тел. 2-23-15</t>
  </si>
  <si>
    <t>тел. 2-29-25</t>
  </si>
  <si>
    <t>График приема начальником Управления ФЭИ</t>
  </si>
  <si>
    <t>с 17.00 до 18.00</t>
  </si>
  <si>
    <t>График работы Управления ФЭИ</t>
  </si>
  <si>
    <t>Вторник</t>
  </si>
  <si>
    <t>Среда</t>
  </si>
  <si>
    <t>Четверг</t>
  </si>
  <si>
    <t>Суббота</t>
  </si>
  <si>
    <t>Воскресенье</t>
  </si>
  <si>
    <t>с 9.00 до 18.15 (с 13.00 до 14.00 обеденный перерыв)</t>
  </si>
  <si>
    <t>с 9.00 до 17.00 (с 13.00 до 14.00 обеденный перерыв)</t>
  </si>
  <si>
    <t>адрес организации: п. Эгвекинот, ул. Ленина д.1</t>
  </si>
  <si>
    <t>Управление финансов, экономики и имущественных отношений 
городского округа Эгвекинот 
(Управление ФЭИ ГО Эгвекинот)</t>
  </si>
  <si>
    <t>e-mail: fin@egvekinot.org</t>
  </si>
  <si>
    <t xml:space="preserve"> Начальник Управления ФЭИ</t>
  </si>
  <si>
    <t>Приёмная</t>
  </si>
  <si>
    <t xml:space="preserve"> </t>
  </si>
  <si>
    <t>На оплату расходов, связанных с приобретением бытовых предметов первой необходимости и расходов на содержание помещений жителям села Нешкан из резервного фонда Правительства ЧАО</t>
  </si>
  <si>
    <t>На восстановление разрушенного дорожного полотна на участке дороги по ул. Ленина, моста через ручей «Изыскательский» и берегоукрепление из резервного фонда Правительства ЧАО</t>
  </si>
  <si>
    <t>На оплату расходов, связанных с временным переселением жителей села Нешкан из резервного фонда Правительства ЧАО</t>
  </si>
  <si>
    <t>На обеспечение населения и социальных объектов в селе Амгуэма городского округа Эгвекинот электроэнергией и водоснабжением из резервного фонда Правительства ЧАО</t>
  </si>
  <si>
    <t>На проведение кадастровых работ в целях формирования земельных участков из резервного фонда Правительства ЧАО</t>
  </si>
  <si>
    <t>Исполнение за 2016 год</t>
  </si>
  <si>
    <t>Распределение бюджетных ассигнований по муниципальным программам городского округа Эгвекинот и непрограммным направлениям деятельности на 2016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</si>
</sst>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"/>
    <numFmt numFmtId="175" formatCode="0.0;[Red]0.0"/>
    <numFmt numFmtId="176" formatCode="0.00;[Red]0.00"/>
    <numFmt numFmtId="177" formatCode="0;[Red]0"/>
    <numFmt numFmtId="178" formatCode="0.0000"/>
    <numFmt numFmtId="179" formatCode="#,##0.0000"/>
    <numFmt numFmtId="180" formatCode="0.0%"/>
    <numFmt numFmtId="181" formatCode="#,##0.0;[Red]#,##0.0"/>
  </numFmts>
  <fonts count="81">
    <font>
      <sz val="11"/>
      <color theme="1"/>
      <name val="Calibri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i/>
      <sz val="12"/>
      <color indexed="8"/>
      <name val="Times New Roman"/>
      <family val="1"/>
    </font>
    <font>
      <b/>
      <sz val="12"/>
      <color indexed="63"/>
      <name val="Times New Roman"/>
      <family val="1"/>
    </font>
    <font>
      <sz val="10"/>
      <name val="Helv"/>
      <family val="0"/>
    </font>
    <font>
      <sz val="12"/>
      <color indexed="9"/>
      <name val="Times New Roman"/>
      <family val="2"/>
    </font>
    <font>
      <sz val="11"/>
      <name val="Calibri"/>
      <family val="2"/>
    </font>
    <font>
      <sz val="8"/>
      <color indexed="8"/>
      <name val="Cambria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Cambria"/>
      <family val="2"/>
    </font>
    <font>
      <b/>
      <sz val="10"/>
      <color indexed="8"/>
      <name val="Arial CYR"/>
      <family val="2"/>
    </font>
    <font>
      <sz val="9"/>
      <color indexed="8"/>
      <name val="Cambria"/>
      <family val="2"/>
    </font>
    <font>
      <i/>
      <sz val="9"/>
      <color indexed="8"/>
      <name val="Cambria"/>
      <family val="2"/>
    </font>
    <font>
      <i/>
      <sz val="10"/>
      <color indexed="8"/>
      <name val="Arial Cyr"/>
      <family val="2"/>
    </font>
    <font>
      <sz val="6"/>
      <color indexed="8"/>
      <name val="Cambria"/>
      <family val="2"/>
    </font>
    <font>
      <sz val="7"/>
      <color indexed="8"/>
      <name val="Cambria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8"/>
      <color rgb="FF000000"/>
      <name val="Cambria"/>
      <family val="2"/>
    </font>
    <font>
      <sz val="10"/>
      <color rgb="FF000000"/>
      <name val="Arial"/>
      <family val="2"/>
    </font>
    <font>
      <sz val="10"/>
      <color rgb="FF000000"/>
      <name val="Arial Cyr"/>
      <family val="2"/>
    </font>
    <font>
      <sz val="10"/>
      <color rgb="FF000000"/>
      <name val="Cambria"/>
      <family val="2"/>
    </font>
    <font>
      <b/>
      <sz val="8"/>
      <color rgb="FF000000"/>
      <name val="Cambria"/>
      <family val="2"/>
    </font>
    <font>
      <b/>
      <sz val="12"/>
      <color rgb="FF000000"/>
      <name val="Arial Cyr"/>
      <family val="2"/>
    </font>
    <font>
      <b/>
      <sz val="10"/>
      <color rgb="FF000000"/>
      <name val="Cambria"/>
      <family val="2"/>
    </font>
    <font>
      <b/>
      <sz val="10"/>
      <color rgb="FF000000"/>
      <name val="Arial CYR"/>
      <family val="2"/>
    </font>
    <font>
      <sz val="9"/>
      <color rgb="FF000000"/>
      <name val="Cambria"/>
      <family val="2"/>
    </font>
    <font>
      <i/>
      <sz val="9"/>
      <color rgb="FF000000"/>
      <name val="Cambria"/>
      <family val="2"/>
    </font>
    <font>
      <i/>
      <sz val="10"/>
      <color rgb="FF000000"/>
      <name val="Arial Cyr"/>
      <family val="2"/>
    </font>
    <font>
      <sz val="6"/>
      <color rgb="FF000000"/>
      <name val="Cambria"/>
      <family val="2"/>
    </font>
    <font>
      <sz val="7"/>
      <color rgb="FF000000"/>
      <name val="Cambria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 style="hair">
        <color rgb="FF000000"/>
      </bottom>
    </border>
    <border>
      <left/>
      <right/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" fontId="48" fillId="0" borderId="1">
      <alignment horizontal="center" vertical="center" wrapText="1" shrinkToFit="1"/>
      <protection/>
    </xf>
    <xf numFmtId="0" fontId="49" fillId="0" borderId="0">
      <alignment vertical="center"/>
      <protection/>
    </xf>
    <xf numFmtId="0" fontId="50" fillId="0" borderId="0">
      <alignment/>
      <protection/>
    </xf>
    <xf numFmtId="0" fontId="49" fillId="0" borderId="0">
      <alignment vertical="center"/>
      <protection/>
    </xf>
    <xf numFmtId="0" fontId="50" fillId="0" borderId="0">
      <alignment/>
      <protection/>
    </xf>
    <xf numFmtId="0" fontId="16" fillId="0" borderId="0">
      <alignment/>
      <protection/>
    </xf>
    <xf numFmtId="0" fontId="51" fillId="20" borderId="0">
      <alignment vertical="center"/>
      <protection/>
    </xf>
    <xf numFmtId="0" fontId="50" fillId="20" borderId="0">
      <alignment/>
      <protection/>
    </xf>
    <xf numFmtId="0" fontId="52" fillId="0" borderId="0">
      <alignment horizontal="center" vertical="center"/>
      <protection/>
    </xf>
    <xf numFmtId="0" fontId="53" fillId="0" borderId="0">
      <alignment horizontal="center" wrapText="1"/>
      <protection/>
    </xf>
    <xf numFmtId="0" fontId="54" fillId="0" borderId="0">
      <alignment horizontal="center" vertical="center"/>
      <protection/>
    </xf>
    <xf numFmtId="0" fontId="50" fillId="0" borderId="0">
      <alignment/>
      <protection/>
    </xf>
    <xf numFmtId="0" fontId="54" fillId="0" borderId="0">
      <alignment vertical="center"/>
      <protection/>
    </xf>
    <xf numFmtId="0" fontId="50" fillId="20" borderId="2">
      <alignment/>
      <protection/>
    </xf>
    <xf numFmtId="0" fontId="48" fillId="0" borderId="0">
      <alignment horizontal="center" vertical="center"/>
      <protection/>
    </xf>
    <xf numFmtId="0" fontId="55" fillId="0" borderId="3">
      <alignment horizontal="center" vertical="center" wrapText="1"/>
      <protection/>
    </xf>
    <xf numFmtId="0" fontId="48" fillId="0" borderId="0">
      <alignment vertical="center"/>
      <protection/>
    </xf>
    <xf numFmtId="0" fontId="50" fillId="0" borderId="4">
      <alignment/>
      <protection/>
    </xf>
    <xf numFmtId="0" fontId="48" fillId="0" borderId="0">
      <alignment horizontal="left" vertical="center" wrapText="1"/>
      <protection/>
    </xf>
    <xf numFmtId="0" fontId="50" fillId="20" borderId="5">
      <alignment/>
      <protection/>
    </xf>
    <xf numFmtId="0" fontId="52" fillId="0" borderId="0">
      <alignment horizontal="center" vertical="center" wrapText="1"/>
      <protection/>
    </xf>
    <xf numFmtId="49" fontId="50" fillId="0" borderId="3">
      <alignment horizontal="left" shrinkToFit="1"/>
      <protection/>
    </xf>
    <xf numFmtId="0" fontId="48" fillId="0" borderId="2">
      <alignment vertical="center"/>
      <protection/>
    </xf>
    <xf numFmtId="4" fontId="50" fillId="0" borderId="3">
      <alignment horizontal="right" vertical="top" shrinkToFit="1"/>
      <protection/>
    </xf>
    <xf numFmtId="0" fontId="48" fillId="0" borderId="3">
      <alignment horizontal="center" vertical="center" wrapText="1"/>
      <protection/>
    </xf>
    <xf numFmtId="0" fontId="50" fillId="20" borderId="6">
      <alignment/>
      <protection/>
    </xf>
    <xf numFmtId="0" fontId="48" fillId="0" borderId="7">
      <alignment horizontal="center" vertical="center" wrapText="1"/>
      <protection/>
    </xf>
    <xf numFmtId="49" fontId="50" fillId="21" borderId="3">
      <alignment horizontal="left" shrinkToFit="1"/>
      <protection/>
    </xf>
    <xf numFmtId="0" fontId="51" fillId="20" borderId="8">
      <alignment vertical="center"/>
      <protection/>
    </xf>
    <xf numFmtId="4" fontId="50" fillId="22" borderId="3">
      <alignment horizontal="right" vertical="top" shrinkToFit="1"/>
      <protection/>
    </xf>
    <xf numFmtId="49" fontId="56" fillId="0" borderId="3">
      <alignment vertical="center" wrapText="1"/>
      <protection/>
    </xf>
    <xf numFmtId="0" fontId="55" fillId="23" borderId="3">
      <alignment horizontal="left"/>
      <protection/>
    </xf>
    <xf numFmtId="0" fontId="51" fillId="20" borderId="5">
      <alignment vertical="center"/>
      <protection/>
    </xf>
    <xf numFmtId="4" fontId="55" fillId="24" borderId="3">
      <alignment horizontal="right" vertical="top" shrinkToFit="1"/>
      <protection/>
    </xf>
    <xf numFmtId="49" fontId="57" fillId="0" borderId="9">
      <alignment horizontal="left" vertical="center" wrapText="1" indent="1"/>
      <protection/>
    </xf>
    <xf numFmtId="0" fontId="58" fillId="0" borderId="0">
      <alignment wrapText="1"/>
      <protection/>
    </xf>
    <xf numFmtId="0" fontId="51" fillId="20" borderId="10">
      <alignment vertical="center"/>
      <protection/>
    </xf>
    <xf numFmtId="0" fontId="51" fillId="0" borderId="0">
      <alignment vertical="center"/>
      <protection/>
    </xf>
    <xf numFmtId="0" fontId="56" fillId="0" borderId="0">
      <alignment horizontal="left" vertical="center" wrapText="1"/>
      <protection/>
    </xf>
    <xf numFmtId="0" fontId="52" fillId="0" borderId="0">
      <alignment vertical="center"/>
      <protection/>
    </xf>
    <xf numFmtId="0" fontId="48" fillId="0" borderId="0">
      <alignment vertical="center" wrapText="1"/>
      <protection/>
    </xf>
    <xf numFmtId="0" fontId="48" fillId="0" borderId="2">
      <alignment horizontal="left" vertical="center" wrapText="1"/>
      <protection/>
    </xf>
    <xf numFmtId="0" fontId="48" fillId="0" borderId="6">
      <alignment horizontal="left" vertical="center" wrapText="1"/>
      <protection/>
    </xf>
    <xf numFmtId="0" fontId="48" fillId="0" borderId="5">
      <alignment vertical="center" wrapText="1"/>
      <protection/>
    </xf>
    <xf numFmtId="0" fontId="48" fillId="0" borderId="11">
      <alignment horizontal="center" vertical="center" wrapText="1"/>
      <protection/>
    </xf>
    <xf numFmtId="1" fontId="56" fillId="0" borderId="3">
      <alignment horizontal="center" vertical="center" shrinkToFit="1"/>
      <protection locked="0"/>
    </xf>
    <xf numFmtId="0" fontId="51" fillId="20" borderId="6">
      <alignment vertical="center"/>
      <protection/>
    </xf>
    <xf numFmtId="1" fontId="57" fillId="0" borderId="3">
      <alignment horizontal="center" vertical="center" shrinkToFit="1"/>
      <protection/>
    </xf>
    <xf numFmtId="0" fontId="51" fillId="20" borderId="0">
      <alignment vertical="center" shrinkToFit="1"/>
      <protection/>
    </xf>
    <xf numFmtId="49" fontId="48" fillId="0" borderId="0">
      <alignment vertical="center" wrapText="1"/>
      <protection/>
    </xf>
    <xf numFmtId="49" fontId="48" fillId="0" borderId="5">
      <alignment vertical="center" wrapText="1"/>
      <protection/>
    </xf>
    <xf numFmtId="4" fontId="56" fillId="0" borderId="3">
      <alignment horizontal="right" vertical="center" shrinkToFit="1"/>
      <protection locked="0"/>
    </xf>
    <xf numFmtId="4" fontId="57" fillId="0" borderId="3">
      <alignment horizontal="right" vertical="center" shrinkToFit="1"/>
      <protection/>
    </xf>
    <xf numFmtId="0" fontId="59" fillId="0" borderId="0">
      <alignment horizontal="center" vertical="center" wrapText="1"/>
      <protection/>
    </xf>
    <xf numFmtId="0" fontId="48" fillId="0" borderId="12">
      <alignment vertical="center"/>
      <protection/>
    </xf>
    <xf numFmtId="0" fontId="48" fillId="0" borderId="13">
      <alignment horizontal="right" vertical="center"/>
      <protection/>
    </xf>
    <xf numFmtId="0" fontId="48" fillId="0" borderId="2">
      <alignment horizontal="right" vertical="center"/>
      <protection/>
    </xf>
    <xf numFmtId="0" fontId="48" fillId="0" borderId="11">
      <alignment horizontal="center" vertical="center"/>
      <protection/>
    </xf>
    <xf numFmtId="49" fontId="48" fillId="0" borderId="14">
      <alignment horizontal="center" vertical="center"/>
      <protection/>
    </xf>
    <xf numFmtId="0" fontId="48" fillId="0" borderId="1">
      <alignment horizontal="center" vertical="center"/>
      <protection/>
    </xf>
    <xf numFmtId="1" fontId="48" fillId="0" borderId="1">
      <alignment horizontal="center" vertical="center"/>
      <protection/>
    </xf>
    <xf numFmtId="1" fontId="48" fillId="0" borderId="1">
      <alignment horizontal="center" vertical="center" shrinkToFit="1"/>
      <protection/>
    </xf>
    <xf numFmtId="49" fontId="48" fillId="0" borderId="1">
      <alignment horizontal="center" vertical="center"/>
      <protection/>
    </xf>
    <xf numFmtId="0" fontId="48" fillId="0" borderId="15">
      <alignment horizontal="center" vertical="center"/>
      <protection/>
    </xf>
    <xf numFmtId="0" fontId="48" fillId="0" borderId="16">
      <alignment vertical="center"/>
      <protection/>
    </xf>
    <xf numFmtId="0" fontId="48" fillId="0" borderId="3">
      <alignment horizontal="center" vertical="center" wrapText="1"/>
      <protection/>
    </xf>
    <xf numFmtId="0" fontId="48" fillId="0" borderId="17">
      <alignment horizontal="center" vertical="center" wrapText="1"/>
      <protection/>
    </xf>
    <xf numFmtId="0" fontId="60" fillId="0" borderId="2">
      <alignment horizontal="right" vertical="center"/>
      <protection/>
    </xf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61" fillId="31" borderId="18" applyNumberFormat="0" applyAlignment="0" applyProtection="0"/>
    <xf numFmtId="0" fontId="62" fillId="32" borderId="19" applyNumberFormat="0" applyAlignment="0" applyProtection="0"/>
    <xf numFmtId="0" fontId="63" fillId="32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20" applyNumberFormat="0" applyFill="0" applyAlignment="0" applyProtection="0"/>
    <xf numFmtId="0" fontId="65" fillId="0" borderId="21" applyNumberFormat="0" applyFill="0" applyAlignment="0" applyProtection="0"/>
    <xf numFmtId="0" fontId="66" fillId="0" borderId="22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23" applyNumberFormat="0" applyFill="0" applyAlignment="0" applyProtection="0"/>
    <xf numFmtId="0" fontId="68" fillId="33" borderId="24" applyNumberFormat="0" applyAlignment="0" applyProtection="0"/>
    <xf numFmtId="0" fontId="69" fillId="0" borderId="0" applyNumberFormat="0" applyFill="0" applyBorder="0" applyAlignment="0" applyProtection="0"/>
    <xf numFmtId="0" fontId="70" fillId="34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71" fillId="0" borderId="0">
      <alignment/>
      <protection/>
    </xf>
    <xf numFmtId="0" fontId="11" fillId="0" borderId="0">
      <alignment/>
      <protection/>
    </xf>
    <xf numFmtId="0" fontId="72" fillId="35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6" borderId="25" applyNumberFormat="0" applyFont="0" applyAlignment="0" applyProtection="0"/>
    <xf numFmtId="9" fontId="0" fillId="0" borderId="0" applyFont="0" applyFill="0" applyBorder="0" applyAlignment="0" applyProtection="0"/>
    <xf numFmtId="0" fontId="74" fillId="0" borderId="26" applyNumberFormat="0" applyFill="0" applyAlignment="0" applyProtection="0"/>
    <xf numFmtId="0" fontId="14" fillId="0" borderId="0">
      <alignment/>
      <protection/>
    </xf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76" fillId="37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6" fillId="0" borderId="0" xfId="138">
      <alignment/>
      <protection/>
    </xf>
    <xf numFmtId="0" fontId="1" fillId="0" borderId="0" xfId="139" applyFont="1" applyBorder="1" applyAlignment="1">
      <alignment vertical="top" wrapText="1"/>
      <protection/>
    </xf>
    <xf numFmtId="0" fontId="1" fillId="0" borderId="27" xfId="139" applyFont="1" applyBorder="1" applyAlignment="1">
      <alignment vertical="top" wrapText="1"/>
      <protection/>
    </xf>
    <xf numFmtId="0" fontId="1" fillId="0" borderId="0" xfId="139" applyFont="1" applyBorder="1" applyAlignment="1">
      <alignment horizontal="right" vertical="top"/>
      <protection/>
    </xf>
    <xf numFmtId="0" fontId="1" fillId="0" borderId="28" xfId="139" applyFont="1" applyBorder="1" applyAlignment="1">
      <alignment horizontal="center" vertical="center" wrapText="1"/>
      <protection/>
    </xf>
    <xf numFmtId="0" fontId="2" fillId="0" borderId="28" xfId="139" applyFont="1" applyBorder="1">
      <alignment/>
      <protection/>
    </xf>
    <xf numFmtId="172" fontId="2" fillId="0" borderId="28" xfId="139" applyNumberFormat="1" applyFont="1" applyBorder="1" applyAlignment="1">
      <alignment horizontal="right" vertical="top" wrapText="1"/>
      <protection/>
    </xf>
    <xf numFmtId="0" fontId="2" fillId="0" borderId="28" xfId="139" applyFont="1" applyBorder="1" applyAlignment="1">
      <alignment vertical="top" wrapText="1"/>
      <protection/>
    </xf>
    <xf numFmtId="172" fontId="2" fillId="0" borderId="28" xfId="156" applyNumberFormat="1" applyFont="1" applyBorder="1" applyAlignment="1">
      <alignment horizontal="right"/>
    </xf>
    <xf numFmtId="0" fontId="1" fillId="0" borderId="28" xfId="139" applyFont="1" applyBorder="1" applyAlignment="1">
      <alignment vertical="top" wrapText="1"/>
      <protection/>
    </xf>
    <xf numFmtId="172" fontId="1" fillId="0" borderId="28" xfId="156" applyNumberFormat="1" applyFont="1" applyBorder="1" applyAlignment="1">
      <alignment horizontal="right"/>
    </xf>
    <xf numFmtId="0" fontId="1" fillId="0" borderId="28" xfId="139" applyFont="1" applyFill="1" applyBorder="1" applyAlignment="1">
      <alignment vertical="top" wrapText="1"/>
      <protection/>
    </xf>
    <xf numFmtId="0" fontId="1" fillId="0" borderId="28" xfId="0" applyFont="1" applyBorder="1" applyAlignment="1">
      <alignment vertical="top" wrapText="1"/>
    </xf>
    <xf numFmtId="0" fontId="1" fillId="0" borderId="28" xfId="139" applyFont="1" applyBorder="1" applyAlignment="1">
      <alignment horizontal="left" vertical="top" wrapText="1"/>
      <protection/>
    </xf>
    <xf numFmtId="0" fontId="5" fillId="0" borderId="0" xfId="138" applyFont="1">
      <alignment/>
      <protection/>
    </xf>
    <xf numFmtId="0" fontId="7" fillId="0" borderId="0" xfId="138" applyFont="1">
      <alignment/>
      <protection/>
    </xf>
    <xf numFmtId="172" fontId="5" fillId="0" borderId="28" xfId="156" applyNumberFormat="1" applyFont="1" applyBorder="1" applyAlignment="1">
      <alignment horizontal="right"/>
    </xf>
    <xf numFmtId="0" fontId="67" fillId="0" borderId="0" xfId="0" applyFont="1" applyAlignment="1">
      <alignment horizontal="justify" vertical="top" wrapText="1"/>
    </xf>
    <xf numFmtId="172" fontId="6" fillId="0" borderId="28" xfId="156" applyNumberFormat="1" applyFont="1" applyBorder="1" applyAlignment="1">
      <alignment horizontal="right"/>
    </xf>
    <xf numFmtId="172" fontId="1" fillId="0" borderId="28" xfId="156" applyNumberFormat="1" applyFont="1" applyFill="1" applyBorder="1" applyAlignment="1">
      <alignment horizontal="right"/>
    </xf>
    <xf numFmtId="0" fontId="2" fillId="0" borderId="28" xfId="139" applyFont="1" applyFill="1" applyBorder="1" applyAlignment="1">
      <alignment vertical="top" wrapText="1"/>
      <protection/>
    </xf>
    <xf numFmtId="172" fontId="2" fillId="0" borderId="28" xfId="156" applyNumberFormat="1" applyFont="1" applyFill="1" applyBorder="1" applyAlignment="1">
      <alignment horizontal="right"/>
    </xf>
    <xf numFmtId="172" fontId="46" fillId="0" borderId="0" xfId="138" applyNumberFormat="1">
      <alignment/>
      <protection/>
    </xf>
    <xf numFmtId="172" fontId="5" fillId="0" borderId="28" xfId="156" applyNumberFormat="1" applyFont="1" applyFill="1" applyBorder="1" applyAlignment="1">
      <alignment horizontal="right"/>
    </xf>
    <xf numFmtId="0" fontId="2" fillId="0" borderId="28" xfId="0" applyFont="1" applyBorder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2" fillId="0" borderId="28" xfId="0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2" fillId="0" borderId="28" xfId="0" applyFont="1" applyFill="1" applyBorder="1" applyAlignment="1">
      <alignment horizontal="left" wrapText="1"/>
    </xf>
    <xf numFmtId="0" fontId="2" fillId="0" borderId="28" xfId="0" applyFont="1" applyBorder="1" applyAlignment="1">
      <alignment horizontal="left" vertical="top" wrapText="1"/>
    </xf>
    <xf numFmtId="0" fontId="1" fillId="0" borderId="28" xfId="122" applyFont="1" applyBorder="1" applyAlignment="1">
      <alignment horizontal="left" vertical="top" wrapText="1"/>
      <protection/>
    </xf>
    <xf numFmtId="0" fontId="1" fillId="0" borderId="28" xfId="0" applyFont="1" applyFill="1" applyBorder="1" applyAlignment="1">
      <alignment horizontal="left" vertical="top" wrapText="1"/>
    </xf>
    <xf numFmtId="172" fontId="5" fillId="0" borderId="28" xfId="0" applyNumberFormat="1" applyFont="1" applyBorder="1" applyAlignment="1">
      <alignment horizontal="right" wrapText="1"/>
    </xf>
    <xf numFmtId="172" fontId="6" fillId="0" borderId="28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center"/>
    </xf>
    <xf numFmtId="49" fontId="1" fillId="0" borderId="28" xfId="0" applyNumberFormat="1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left" wrapText="1"/>
    </xf>
    <xf numFmtId="172" fontId="6" fillId="0" borderId="28" xfId="0" applyNumberFormat="1" applyFont="1" applyBorder="1" applyAlignment="1">
      <alignment horizontal="right" wrapText="1"/>
    </xf>
    <xf numFmtId="49" fontId="1" fillId="0" borderId="28" xfId="0" applyNumberFormat="1" applyFont="1" applyBorder="1" applyAlignment="1">
      <alignment horizontal="left" wrapText="1"/>
    </xf>
    <xf numFmtId="0" fontId="2" fillId="0" borderId="28" xfId="0" applyFont="1" applyFill="1" applyBorder="1" applyAlignment="1">
      <alignment horizontal="left" vertical="top" wrapText="1"/>
    </xf>
    <xf numFmtId="49" fontId="2" fillId="0" borderId="28" xfId="0" applyNumberFormat="1" applyFont="1" applyBorder="1" applyAlignment="1">
      <alignment horizontal="left" wrapText="1"/>
    </xf>
    <xf numFmtId="0" fontId="77" fillId="0" borderId="0" xfId="0" applyFont="1" applyAlignment="1">
      <alignment/>
    </xf>
    <xf numFmtId="0" fontId="2" fillId="0" borderId="28" xfId="122" applyFont="1" applyBorder="1" applyAlignment="1">
      <alignment horizontal="left" vertical="top" wrapText="1"/>
      <protection/>
    </xf>
    <xf numFmtId="49" fontId="5" fillId="0" borderId="28" xfId="0" applyNumberFormat="1" applyFont="1" applyFill="1" applyBorder="1" applyAlignment="1">
      <alignment horizontal="left" wrapText="1"/>
    </xf>
    <xf numFmtId="172" fontId="5" fillId="0" borderId="28" xfId="0" applyNumberFormat="1" applyFont="1" applyFill="1" applyBorder="1" applyAlignment="1">
      <alignment horizontal="right" wrapText="1"/>
    </xf>
    <xf numFmtId="172" fontId="0" fillId="0" borderId="0" xfId="0" applyNumberFormat="1" applyAlignment="1">
      <alignment horizontal="center"/>
    </xf>
    <xf numFmtId="0" fontId="1" fillId="0" borderId="28" xfId="139" applyFont="1" applyBorder="1">
      <alignment/>
      <protection/>
    </xf>
    <xf numFmtId="172" fontId="1" fillId="0" borderId="28" xfId="139" applyNumberFormat="1" applyFont="1" applyBorder="1" applyAlignment="1">
      <alignment horizontal="right" wrapText="1"/>
      <protection/>
    </xf>
    <xf numFmtId="0" fontId="1" fillId="0" borderId="28" xfId="139" applyNumberFormat="1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1" fillId="0" borderId="28" xfId="0" applyFont="1" applyBorder="1" applyAlignment="1">
      <alignment horizontal="left" wrapText="1"/>
    </xf>
    <xf numFmtId="0" fontId="2" fillId="0" borderId="28" xfId="0" applyFont="1" applyBorder="1" applyAlignment="1">
      <alignment vertical="top" wrapText="1"/>
    </xf>
    <xf numFmtId="172" fontId="1" fillId="0" borderId="28" xfId="0" applyNumberFormat="1" applyFont="1" applyBorder="1" applyAlignment="1">
      <alignment/>
    </xf>
    <xf numFmtId="0" fontId="6" fillId="0" borderId="28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172" fontId="5" fillId="0" borderId="28" xfId="0" applyNumberFormat="1" applyFont="1" applyBorder="1" applyAlignment="1">
      <alignment/>
    </xf>
    <xf numFmtId="172" fontId="6" fillId="0" borderId="28" xfId="0" applyNumberFormat="1" applyFont="1" applyBorder="1" applyAlignment="1">
      <alignment/>
    </xf>
    <xf numFmtId="172" fontId="2" fillId="0" borderId="28" xfId="0" applyNumberFormat="1" applyFont="1" applyBorder="1" applyAlignment="1">
      <alignment/>
    </xf>
    <xf numFmtId="0" fontId="6" fillId="0" borderId="28" xfId="0" applyFont="1" applyFill="1" applyBorder="1" applyAlignment="1">
      <alignment horizontal="left" wrapText="1"/>
    </xf>
    <xf numFmtId="0" fontId="1" fillId="0" borderId="28" xfId="0" applyFont="1" applyBorder="1" applyAlignment="1">
      <alignment horizontal="left" vertical="top" wrapText="1"/>
    </xf>
    <xf numFmtId="0" fontId="1" fillId="0" borderId="28" xfId="0" applyFont="1" applyFill="1" applyBorder="1" applyAlignment="1">
      <alignment horizontal="left" wrapText="1"/>
    </xf>
    <xf numFmtId="172" fontId="6" fillId="0" borderId="28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77" fillId="0" borderId="0" xfId="0" applyNumberFormat="1" applyFont="1" applyAlignment="1">
      <alignment/>
    </xf>
    <xf numFmtId="0" fontId="6" fillId="0" borderId="0" xfId="141" applyFont="1" applyAlignment="1">
      <alignment horizontal="right"/>
      <protection/>
    </xf>
    <xf numFmtId="0" fontId="10" fillId="0" borderId="0" xfId="141" applyFont="1" applyAlignment="1">
      <alignment wrapText="1"/>
      <protection/>
    </xf>
    <xf numFmtId="0" fontId="12" fillId="0" borderId="28" xfId="0" applyFont="1" applyBorder="1" applyAlignment="1">
      <alignment horizontal="left" wrapText="1"/>
    </xf>
    <xf numFmtId="49" fontId="9" fillId="0" borderId="28" xfId="0" applyNumberFormat="1" applyFont="1" applyBorder="1" applyAlignment="1">
      <alignment horizontal="left" wrapText="1"/>
    </xf>
    <xf numFmtId="172" fontId="9" fillId="0" borderId="28" xfId="0" applyNumberFormat="1" applyFont="1" applyBorder="1" applyAlignment="1">
      <alignment horizontal="right" wrapText="1"/>
    </xf>
    <xf numFmtId="0" fontId="2" fillId="0" borderId="28" xfId="139" applyFont="1" applyBorder="1" applyAlignment="1">
      <alignment horizontal="center" vertical="center" wrapText="1"/>
      <protection/>
    </xf>
    <xf numFmtId="0" fontId="67" fillId="0" borderId="28" xfId="138" applyFont="1" applyBorder="1" applyAlignment="1">
      <alignment horizontal="center" vertical="center" wrapText="1"/>
      <protection/>
    </xf>
    <xf numFmtId="0" fontId="67" fillId="0" borderId="0" xfId="138" applyFont="1">
      <alignment/>
      <protection/>
    </xf>
    <xf numFmtId="0" fontId="13" fillId="0" borderId="28" xfId="141" applyFont="1" applyFill="1" applyBorder="1" applyAlignment="1">
      <alignment horizontal="center" vertical="center" wrapText="1"/>
      <protection/>
    </xf>
    <xf numFmtId="172" fontId="67" fillId="0" borderId="28" xfId="0" applyNumberFormat="1" applyFont="1" applyBorder="1" applyAlignment="1">
      <alignment/>
    </xf>
    <xf numFmtId="172" fontId="46" fillId="0" borderId="28" xfId="0" applyNumberFormat="1" applyFont="1" applyBorder="1" applyAlignment="1">
      <alignment/>
    </xf>
    <xf numFmtId="0" fontId="46" fillId="0" borderId="28" xfId="138" applyFont="1" applyBorder="1" applyAlignment="1">
      <alignment wrapText="1"/>
      <protection/>
    </xf>
    <xf numFmtId="0" fontId="71" fillId="0" borderId="28" xfId="0" applyFont="1" applyBorder="1" applyAlignment="1">
      <alignment wrapText="1"/>
    </xf>
    <xf numFmtId="0" fontId="67" fillId="0" borderId="28" xfId="138" applyFont="1" applyBorder="1" applyAlignment="1">
      <alignment wrapText="1"/>
      <protection/>
    </xf>
    <xf numFmtId="0" fontId="78" fillId="0" borderId="28" xfId="0" applyFont="1" applyBorder="1" applyAlignment="1">
      <alignment wrapText="1"/>
    </xf>
    <xf numFmtId="0" fontId="1" fillId="0" borderId="28" xfId="122" applyFont="1" applyBorder="1" applyAlignment="1">
      <alignment vertical="top" wrapText="1"/>
      <protection/>
    </xf>
    <xf numFmtId="0" fontId="79" fillId="0" borderId="0" xfId="0" applyFont="1" applyAlignment="1">
      <alignment/>
    </xf>
    <xf numFmtId="0" fontId="79" fillId="0" borderId="28" xfId="0" applyFont="1" applyBorder="1" applyAlignment="1">
      <alignment/>
    </xf>
    <xf numFmtId="0" fontId="79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79" fillId="0" borderId="0" xfId="0" applyFont="1" applyBorder="1" applyAlignment="1">
      <alignment/>
    </xf>
    <xf numFmtId="0" fontId="79" fillId="0" borderId="28" xfId="0" applyFont="1" applyBorder="1" applyAlignment="1">
      <alignment wrapText="1"/>
    </xf>
    <xf numFmtId="49" fontId="0" fillId="0" borderId="28" xfId="0" applyNumberFormat="1" applyBorder="1" applyAlignment="1">
      <alignment horizontal="center"/>
    </xf>
    <xf numFmtId="0" fontId="46" fillId="0" borderId="28" xfId="138" applyBorder="1">
      <alignment/>
      <protection/>
    </xf>
    <xf numFmtId="0" fontId="0" fillId="0" borderId="28" xfId="0" applyBorder="1" applyAlignment="1">
      <alignment/>
    </xf>
    <xf numFmtId="0" fontId="80" fillId="0" borderId="0" xfId="0" applyFont="1" applyAlignment="1">
      <alignment horizontal="center" wrapText="1"/>
    </xf>
    <xf numFmtId="0" fontId="80" fillId="0" borderId="0" xfId="0" applyFont="1" applyAlignment="1">
      <alignment horizontal="center"/>
    </xf>
    <xf numFmtId="0" fontId="79" fillId="0" borderId="0" xfId="0" applyFont="1" applyBorder="1" applyAlignment="1">
      <alignment horizontal="center"/>
    </xf>
    <xf numFmtId="0" fontId="80" fillId="0" borderId="29" xfId="0" applyFont="1" applyBorder="1" applyAlignment="1">
      <alignment horizontal="center"/>
    </xf>
    <xf numFmtId="0" fontId="79" fillId="0" borderId="28" xfId="0" applyFont="1" applyBorder="1" applyAlignment="1">
      <alignment horizontal="center"/>
    </xf>
    <xf numFmtId="0" fontId="79" fillId="0" borderId="28" xfId="0" applyFont="1" applyFill="1" applyBorder="1" applyAlignment="1">
      <alignment horizontal="center"/>
    </xf>
    <xf numFmtId="0" fontId="79" fillId="0" borderId="30" xfId="0" applyFont="1" applyBorder="1" applyAlignment="1">
      <alignment horizontal="center"/>
    </xf>
    <xf numFmtId="0" fontId="79" fillId="0" borderId="31" xfId="0" applyFont="1" applyBorder="1" applyAlignment="1">
      <alignment horizontal="center"/>
    </xf>
    <xf numFmtId="0" fontId="3" fillId="0" borderId="0" xfId="139" applyFont="1" applyBorder="1" applyAlignment="1">
      <alignment horizontal="center" vertical="center" wrapText="1"/>
      <protection/>
    </xf>
    <xf numFmtId="0" fontId="10" fillId="0" borderId="0" xfId="141" applyFont="1" applyAlignment="1">
      <alignment horizontal="center" wrapText="1"/>
      <protection/>
    </xf>
    <xf numFmtId="0" fontId="3" fillId="0" borderId="0" xfId="0" applyFont="1" applyAlignment="1">
      <alignment horizontal="center" vertical="top" wrapText="1"/>
    </xf>
    <xf numFmtId="0" fontId="46" fillId="0" borderId="28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52" xfId="35"/>
    <cellStyle name="style0" xfId="36"/>
    <cellStyle name="style0 2" xfId="37"/>
    <cellStyle name="td" xfId="38"/>
    <cellStyle name="td 2" xfId="39"/>
    <cellStyle name="tr" xfId="40"/>
    <cellStyle name="xl21" xfId="41"/>
    <cellStyle name="xl21 2" xfId="42"/>
    <cellStyle name="xl22" xfId="43"/>
    <cellStyle name="xl22 2" xfId="44"/>
    <cellStyle name="xl23" xfId="45"/>
    <cellStyle name="xl23 2" xfId="46"/>
    <cellStyle name="xl24" xfId="47"/>
    <cellStyle name="xl24 2" xfId="48"/>
    <cellStyle name="xl25" xfId="49"/>
    <cellStyle name="xl25 2" xfId="50"/>
    <cellStyle name="xl26" xfId="51"/>
    <cellStyle name="xl26 2" xfId="52"/>
    <cellStyle name="xl27" xfId="53"/>
    <cellStyle name="xl27 2" xfId="54"/>
    <cellStyle name="xl28" xfId="55"/>
    <cellStyle name="xl28 2" xfId="56"/>
    <cellStyle name="xl29" xfId="57"/>
    <cellStyle name="xl29 2" xfId="58"/>
    <cellStyle name="xl30" xfId="59"/>
    <cellStyle name="xl30 2" xfId="60"/>
    <cellStyle name="xl31" xfId="61"/>
    <cellStyle name="xl31 2" xfId="62"/>
    <cellStyle name="xl32" xfId="63"/>
    <cellStyle name="xl32 2" xfId="64"/>
    <cellStyle name="xl33" xfId="65"/>
    <cellStyle name="xl33 2" xfId="66"/>
    <cellStyle name="xl34" xfId="67"/>
    <cellStyle name="xl34 2" xfId="68"/>
    <cellStyle name="xl35" xfId="69"/>
    <cellStyle name="xl35 2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xl45" xfId="80"/>
    <cellStyle name="xl46" xfId="81"/>
    <cellStyle name="xl47" xfId="82"/>
    <cellStyle name="xl48" xfId="83"/>
    <cellStyle name="xl49" xfId="84"/>
    <cellStyle name="xl50" xfId="85"/>
    <cellStyle name="xl51" xfId="86"/>
    <cellStyle name="xl52" xfId="87"/>
    <cellStyle name="xl53" xfId="88"/>
    <cellStyle name="xl54" xfId="89"/>
    <cellStyle name="xl55" xfId="90"/>
    <cellStyle name="xl56" xfId="91"/>
    <cellStyle name="xl57" xfId="92"/>
    <cellStyle name="xl58" xfId="93"/>
    <cellStyle name="xl59" xfId="94"/>
    <cellStyle name="xl60" xfId="95"/>
    <cellStyle name="xl61" xfId="96"/>
    <cellStyle name="xl62" xfId="97"/>
    <cellStyle name="xl63" xfId="98"/>
    <cellStyle name="xl64" xfId="99"/>
    <cellStyle name="xl65" xfId="100"/>
    <cellStyle name="xl66" xfId="101"/>
    <cellStyle name="xl67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Currency" xfId="112"/>
    <cellStyle name="Currency [0]" xfId="113"/>
    <cellStyle name="Заголовок 1" xfId="114"/>
    <cellStyle name="Заголовок 2" xfId="115"/>
    <cellStyle name="Заголовок 3" xfId="116"/>
    <cellStyle name="Заголовок 4" xfId="117"/>
    <cellStyle name="Итог" xfId="118"/>
    <cellStyle name="Контрольная ячейка" xfId="119"/>
    <cellStyle name="Название" xfId="120"/>
    <cellStyle name="Нейтральный" xfId="121"/>
    <cellStyle name="Обычный 2" xfId="122"/>
    <cellStyle name="Обычный 2 10" xfId="123"/>
    <cellStyle name="Обычный 2 11" xfId="124"/>
    <cellStyle name="Обычный 2 12" xfId="125"/>
    <cellStyle name="Обычный 2 13" xfId="126"/>
    <cellStyle name="Обычный 2 14" xfId="127"/>
    <cellStyle name="Обычный 2 15" xfId="128"/>
    <cellStyle name="Обычный 2 16" xfId="129"/>
    <cellStyle name="Обычный 2 2" xfId="130"/>
    <cellStyle name="Обычный 2 3" xfId="131"/>
    <cellStyle name="Обычный 2 4" xfId="132"/>
    <cellStyle name="Обычный 2 5" xfId="133"/>
    <cellStyle name="Обычный 2 6" xfId="134"/>
    <cellStyle name="Обычный 2 7" xfId="135"/>
    <cellStyle name="Обычный 2 8" xfId="136"/>
    <cellStyle name="Обычный 2 9" xfId="137"/>
    <cellStyle name="Обычный 3" xfId="138"/>
    <cellStyle name="Обычный 4" xfId="139"/>
    <cellStyle name="Обычный 5" xfId="140"/>
    <cellStyle name="Обычный_Книга6" xfId="141"/>
    <cellStyle name="Плохой" xfId="142"/>
    <cellStyle name="Пояснение" xfId="143"/>
    <cellStyle name="Примечание" xfId="144"/>
    <cellStyle name="Percent" xfId="145"/>
    <cellStyle name="Связанная ячейка" xfId="146"/>
    <cellStyle name="Стиль 1" xfId="147"/>
    <cellStyle name="Текст предупреждения" xfId="148"/>
    <cellStyle name="Comma" xfId="149"/>
    <cellStyle name="Comma [0]" xfId="150"/>
    <cellStyle name="Финансовый 10" xfId="151"/>
    <cellStyle name="Финансовый 11" xfId="152"/>
    <cellStyle name="Финансовый 13" xfId="153"/>
    <cellStyle name="Финансовый 14" xfId="154"/>
    <cellStyle name="Финансовый 2" xfId="155"/>
    <cellStyle name="Финансовый 4" xfId="156"/>
    <cellStyle name="Финансовый 5" xfId="157"/>
    <cellStyle name="Финансовый 6" xfId="158"/>
    <cellStyle name="Финансовый 7" xfId="159"/>
    <cellStyle name="Финансовый 8" xfId="160"/>
    <cellStyle name="Финансовый 9" xfId="161"/>
    <cellStyle name="Хороший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18.28125" style="0" customWidth="1"/>
    <col min="2" max="2" width="14.57421875" style="0" bestFit="1" customWidth="1"/>
    <col min="3" max="3" width="36.28125" style="0" customWidth="1"/>
    <col min="4" max="4" width="31.57421875" style="0" customWidth="1"/>
  </cols>
  <sheetData>
    <row r="1" spans="1:4" ht="60.75" customHeight="1">
      <c r="A1" s="94" t="s">
        <v>264</v>
      </c>
      <c r="B1" s="94"/>
      <c r="C1" s="94"/>
      <c r="D1" s="94"/>
    </row>
    <row r="2" spans="1:4" s="54" customFormat="1" ht="18.75">
      <c r="A2" s="96" t="s">
        <v>263</v>
      </c>
      <c r="B2" s="96"/>
      <c r="C2" s="96"/>
      <c r="D2" s="96"/>
    </row>
    <row r="3" spans="1:4" s="54" customFormat="1" ht="18.75">
      <c r="A3" s="88"/>
      <c r="B3" s="88"/>
      <c r="C3" s="88"/>
      <c r="D3" s="88"/>
    </row>
    <row r="4" spans="1:4" s="54" customFormat="1" ht="18.75">
      <c r="A4" s="97" t="s">
        <v>255</v>
      </c>
      <c r="B4" s="97"/>
      <c r="C4" s="97"/>
      <c r="D4" s="97"/>
    </row>
    <row r="5" spans="1:4" s="54" customFormat="1" ht="18.75">
      <c r="A5" s="98" t="s">
        <v>245</v>
      </c>
      <c r="B5" s="98"/>
      <c r="C5" s="98" t="s">
        <v>261</v>
      </c>
      <c r="D5" s="98"/>
    </row>
    <row r="6" spans="1:4" s="54" customFormat="1" ht="18.75">
      <c r="A6" s="98" t="s">
        <v>256</v>
      </c>
      <c r="B6" s="98"/>
      <c r="C6" s="98" t="s">
        <v>261</v>
      </c>
      <c r="D6" s="98"/>
    </row>
    <row r="7" spans="1:4" s="54" customFormat="1" ht="18.75">
      <c r="A7" s="98" t="s">
        <v>257</v>
      </c>
      <c r="B7" s="98"/>
      <c r="C7" s="98" t="s">
        <v>261</v>
      </c>
      <c r="D7" s="98"/>
    </row>
    <row r="8" spans="1:4" s="54" customFormat="1" ht="18.75">
      <c r="A8" s="98" t="s">
        <v>258</v>
      </c>
      <c r="B8" s="98"/>
      <c r="C8" s="98" t="s">
        <v>261</v>
      </c>
      <c r="D8" s="98"/>
    </row>
    <row r="9" spans="1:4" s="54" customFormat="1" ht="18.75">
      <c r="A9" s="98" t="s">
        <v>246</v>
      </c>
      <c r="B9" s="98"/>
      <c r="C9" s="98" t="s">
        <v>262</v>
      </c>
      <c r="D9" s="98"/>
    </row>
    <row r="10" spans="1:4" s="54" customFormat="1" ht="18.75">
      <c r="A10" s="98" t="s">
        <v>259</v>
      </c>
      <c r="B10" s="98"/>
      <c r="C10" s="98" t="s">
        <v>247</v>
      </c>
      <c r="D10" s="98"/>
    </row>
    <row r="11" spans="1:4" s="54" customFormat="1" ht="18.75">
      <c r="A11" s="98" t="s">
        <v>260</v>
      </c>
      <c r="B11" s="98"/>
      <c r="C11" s="98" t="s">
        <v>247</v>
      </c>
      <c r="D11" s="98"/>
    </row>
    <row r="12" spans="1:4" s="54" customFormat="1" ht="18.75">
      <c r="A12" s="96"/>
      <c r="B12" s="96"/>
      <c r="C12" s="87"/>
      <c r="D12" s="89"/>
    </row>
    <row r="13" spans="1:4" s="54" customFormat="1" ht="18.75">
      <c r="A13" s="95" t="s">
        <v>250</v>
      </c>
      <c r="B13" s="95"/>
      <c r="C13" s="95"/>
      <c r="D13" s="95"/>
    </row>
    <row r="14" spans="1:4" s="54" customFormat="1" ht="37.5">
      <c r="A14" s="86" t="s">
        <v>249</v>
      </c>
      <c r="B14" s="86" t="s">
        <v>251</v>
      </c>
      <c r="C14" s="90" t="s">
        <v>266</v>
      </c>
      <c r="D14" s="90" t="s">
        <v>248</v>
      </c>
    </row>
    <row r="15" spans="1:4" ht="18.75">
      <c r="A15" s="86" t="s">
        <v>267</v>
      </c>
      <c r="B15" s="86" t="s">
        <v>252</v>
      </c>
      <c r="C15" s="100" t="s">
        <v>265</v>
      </c>
      <c r="D15" s="101"/>
    </row>
    <row r="16" s="54" customFormat="1" ht="15"/>
    <row r="17" spans="1:4" ht="18.75">
      <c r="A17" s="95" t="s">
        <v>253</v>
      </c>
      <c r="B17" s="95"/>
      <c r="C17" s="95"/>
      <c r="D17" s="95"/>
    </row>
    <row r="18" spans="1:4" ht="18.75">
      <c r="A18" s="98" t="s">
        <v>257</v>
      </c>
      <c r="B18" s="98"/>
      <c r="C18" s="99" t="s">
        <v>254</v>
      </c>
      <c r="D18" s="99"/>
    </row>
    <row r="19" spans="3:4" ht="18.75">
      <c r="C19" s="85" t="s">
        <v>268</v>
      </c>
      <c r="D19" s="85"/>
    </row>
    <row r="20" spans="3:4" ht="18.75">
      <c r="C20" s="85"/>
      <c r="D20" s="85"/>
    </row>
    <row r="22" spans="1:2" ht="18.75">
      <c r="A22" s="96"/>
      <c r="B22" s="96"/>
    </row>
  </sheetData>
  <sheetProtection/>
  <mergeCells count="24">
    <mergeCell ref="C5:D5"/>
    <mergeCell ref="C6:D6"/>
    <mergeCell ref="C7:D7"/>
    <mergeCell ref="C8:D8"/>
    <mergeCell ref="C9:D9"/>
    <mergeCell ref="A17:D17"/>
    <mergeCell ref="A18:B18"/>
    <mergeCell ref="C18:D18"/>
    <mergeCell ref="C15:D15"/>
    <mergeCell ref="A8:B8"/>
    <mergeCell ref="A9:B9"/>
    <mergeCell ref="A10:B10"/>
    <mergeCell ref="A11:B11"/>
    <mergeCell ref="A12:B12"/>
    <mergeCell ref="A1:D1"/>
    <mergeCell ref="A13:D13"/>
    <mergeCell ref="A22:B22"/>
    <mergeCell ref="A4:D4"/>
    <mergeCell ref="A5:B5"/>
    <mergeCell ref="A6:B6"/>
    <mergeCell ref="A7:B7"/>
    <mergeCell ref="C10:D10"/>
    <mergeCell ref="C11:D11"/>
    <mergeCell ref="A2:D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zoomScalePageLayoutView="0" workbookViewId="0" topLeftCell="C1">
      <selection activeCell="E112" sqref="E112"/>
    </sheetView>
  </sheetViews>
  <sheetFormatPr defaultColWidth="9.140625" defaultRowHeight="15"/>
  <cols>
    <col min="1" max="1" width="9.140625" style="1" hidden="1" customWidth="1"/>
    <col min="2" max="2" width="28.28125" style="1" hidden="1" customWidth="1"/>
    <col min="3" max="3" width="72.28125" style="1" customWidth="1"/>
    <col min="4" max="4" width="15.57421875" style="1" customWidth="1"/>
    <col min="5" max="5" width="13.421875" style="1" customWidth="1"/>
    <col min="6" max="6" width="12.7109375" style="1" customWidth="1"/>
    <col min="7" max="16384" width="9.140625" style="1" customWidth="1"/>
  </cols>
  <sheetData>
    <row r="1" spans="3:5" ht="18.75" customHeight="1">
      <c r="C1" s="102" t="s">
        <v>215</v>
      </c>
      <c r="D1" s="102"/>
      <c r="E1" s="102"/>
    </row>
    <row r="2" spans="2:5" ht="15.75">
      <c r="B2" s="3"/>
      <c r="C2" s="2"/>
      <c r="E2" s="4" t="s">
        <v>0</v>
      </c>
    </row>
    <row r="3" spans="2:5" ht="47.25">
      <c r="B3" s="5" t="s">
        <v>1</v>
      </c>
      <c r="C3" s="74" t="s">
        <v>2</v>
      </c>
      <c r="D3" s="74" t="s">
        <v>213</v>
      </c>
      <c r="E3" s="75" t="s">
        <v>274</v>
      </c>
    </row>
    <row r="4" spans="2:5" ht="15.75">
      <c r="B4" s="6" t="s">
        <v>3</v>
      </c>
      <c r="C4" s="6" t="s">
        <v>4</v>
      </c>
      <c r="D4" s="7">
        <f>SUM(D5,D12)</f>
        <v>139595.80000000002</v>
      </c>
      <c r="E4" s="7">
        <f>SUM(E5,E12)</f>
        <v>149917.2</v>
      </c>
    </row>
    <row r="5" spans="2:5" ht="15.75">
      <c r="B5" s="6"/>
      <c r="C5" s="6" t="s">
        <v>5</v>
      </c>
      <c r="D5" s="7">
        <f>SUM(D6,D7,D8,D9,D10,D11)</f>
        <v>116448.60000000002</v>
      </c>
      <c r="E5" s="7">
        <f>SUM(E6,E7,E8,E9,E10,E11)</f>
        <v>126148</v>
      </c>
    </row>
    <row r="6" spans="2:5" ht="15.75">
      <c r="B6" s="51" t="s">
        <v>6</v>
      </c>
      <c r="C6" s="80" t="s">
        <v>216</v>
      </c>
      <c r="D6" s="52">
        <v>95610.00000000001</v>
      </c>
      <c r="E6" s="52">
        <v>104831.2</v>
      </c>
    </row>
    <row r="7" spans="2:5" ht="31.5">
      <c r="B7" s="10" t="s">
        <v>7</v>
      </c>
      <c r="C7" s="80" t="s">
        <v>217</v>
      </c>
      <c r="D7" s="11">
        <v>3649</v>
      </c>
      <c r="E7" s="11">
        <v>3808.1</v>
      </c>
    </row>
    <row r="8" spans="2:5" ht="15.75">
      <c r="B8" s="10" t="s">
        <v>8</v>
      </c>
      <c r="C8" s="80" t="s">
        <v>218</v>
      </c>
      <c r="D8" s="11">
        <v>15609</v>
      </c>
      <c r="E8" s="11">
        <v>15878.7</v>
      </c>
    </row>
    <row r="9" spans="2:5" ht="15.75">
      <c r="B9" s="14" t="s">
        <v>9</v>
      </c>
      <c r="C9" s="80" t="s">
        <v>219</v>
      </c>
      <c r="D9" s="11">
        <v>1257</v>
      </c>
      <c r="E9" s="11">
        <v>1262.7</v>
      </c>
    </row>
    <row r="10" spans="2:5" ht="15.75">
      <c r="B10" s="10" t="s">
        <v>10</v>
      </c>
      <c r="C10" s="80" t="s">
        <v>220</v>
      </c>
      <c r="D10" s="11">
        <v>323.6</v>
      </c>
      <c r="E10" s="11">
        <v>330.3</v>
      </c>
    </row>
    <row r="11" spans="2:5" ht="31.5">
      <c r="B11" s="10" t="s">
        <v>202</v>
      </c>
      <c r="C11" s="80" t="s">
        <v>221</v>
      </c>
      <c r="D11" s="11">
        <v>0</v>
      </c>
      <c r="E11" s="11">
        <v>37</v>
      </c>
    </row>
    <row r="12" spans="2:11" s="16" customFormat="1" ht="15.75">
      <c r="B12" s="8"/>
      <c r="C12" s="8" t="s">
        <v>11</v>
      </c>
      <c r="D12" s="9">
        <f>SUM(D13,D14,D15,D16,D17,D18)</f>
        <v>23147.2</v>
      </c>
      <c r="E12" s="9">
        <f>SUM(E13,E14,E15,E16,E17,E18)</f>
        <v>23769.2</v>
      </c>
      <c r="F12" s="15"/>
      <c r="G12" s="15"/>
      <c r="H12" s="1"/>
      <c r="I12" s="15"/>
      <c r="J12" s="15"/>
      <c r="K12" s="15"/>
    </row>
    <row r="13" spans="2:5" ht="31.5">
      <c r="B13" s="10" t="s">
        <v>12</v>
      </c>
      <c r="C13" s="80" t="s">
        <v>222</v>
      </c>
      <c r="D13" s="11">
        <v>11143</v>
      </c>
      <c r="E13" s="11">
        <v>11679.2</v>
      </c>
    </row>
    <row r="14" spans="2:5" ht="15.75">
      <c r="B14" s="10" t="s">
        <v>13</v>
      </c>
      <c r="C14" s="80" t="s">
        <v>223</v>
      </c>
      <c r="D14" s="11">
        <v>2077.7</v>
      </c>
      <c r="E14" s="11">
        <v>2086.7</v>
      </c>
    </row>
    <row r="15" spans="1:8" ht="16.5" customHeight="1">
      <c r="A15" s="54"/>
      <c r="B15" s="13" t="s">
        <v>14</v>
      </c>
      <c r="C15" s="81" t="s">
        <v>224</v>
      </c>
      <c r="D15" s="11">
        <v>3725</v>
      </c>
      <c r="E15" s="11">
        <v>3726.6</v>
      </c>
      <c r="H15" s="1"/>
    </row>
    <row r="16" spans="1:8" ht="15.75">
      <c r="A16" s="54"/>
      <c r="B16" s="13" t="s">
        <v>195</v>
      </c>
      <c r="C16" s="81" t="s">
        <v>225</v>
      </c>
      <c r="D16" s="11">
        <v>59</v>
      </c>
      <c r="E16" s="11">
        <v>59</v>
      </c>
      <c r="H16" s="1"/>
    </row>
    <row r="17" spans="2:5" ht="15.75">
      <c r="B17" s="10" t="s">
        <v>15</v>
      </c>
      <c r="C17" s="80" t="s">
        <v>226</v>
      </c>
      <c r="D17" s="11">
        <v>6142.5</v>
      </c>
      <c r="E17" s="11">
        <v>6217.7</v>
      </c>
    </row>
    <row r="18" spans="2:5" ht="15.75" hidden="1">
      <c r="B18" s="10" t="s">
        <v>203</v>
      </c>
      <c r="C18" s="80" t="s">
        <v>227</v>
      </c>
      <c r="D18" s="11">
        <v>0</v>
      </c>
      <c r="E18" s="11">
        <v>0</v>
      </c>
    </row>
    <row r="19" spans="2:5" ht="15.75">
      <c r="B19" s="8" t="s">
        <v>16</v>
      </c>
      <c r="C19" s="8" t="s">
        <v>17</v>
      </c>
      <c r="D19" s="17">
        <f>SUM(D20,D63,D64)</f>
        <v>1112332.7</v>
      </c>
      <c r="E19" s="17">
        <f>SUM(E20,E63,E64)</f>
        <v>1109430.5999999999</v>
      </c>
    </row>
    <row r="20" spans="2:5" ht="31.5">
      <c r="B20" s="8" t="s">
        <v>18</v>
      </c>
      <c r="C20" s="18" t="s">
        <v>19</v>
      </c>
      <c r="D20" s="17">
        <f>SUM(D21,D22,D44,D58)</f>
        <v>1115701.3</v>
      </c>
      <c r="E20" s="17">
        <f>SUM(E21,E22,E44,E58)</f>
        <v>1112799.0999999999</v>
      </c>
    </row>
    <row r="21" spans="2:5" ht="31.5">
      <c r="B21" s="8" t="s">
        <v>20</v>
      </c>
      <c r="C21" s="8" t="s">
        <v>21</v>
      </c>
      <c r="D21" s="9">
        <v>502674.1</v>
      </c>
      <c r="E21" s="9">
        <v>502674.1</v>
      </c>
    </row>
    <row r="22" spans="2:5" ht="31.5">
      <c r="B22" s="8" t="s">
        <v>22</v>
      </c>
      <c r="C22" s="8" t="s">
        <v>23</v>
      </c>
      <c r="D22" s="17">
        <f>SUM(D23,D24)</f>
        <v>223956.30000000002</v>
      </c>
      <c r="E22" s="17">
        <v>223156.3</v>
      </c>
    </row>
    <row r="23" spans="1:5" ht="52.5" customHeight="1">
      <c r="A23" s="54"/>
      <c r="B23" s="13" t="s">
        <v>24</v>
      </c>
      <c r="C23" s="13" t="s">
        <v>196</v>
      </c>
      <c r="D23" s="11">
        <v>5415.4</v>
      </c>
      <c r="E23" s="11">
        <v>5415.4</v>
      </c>
    </row>
    <row r="24" spans="2:5" ht="15.75">
      <c r="B24" s="10" t="s">
        <v>25</v>
      </c>
      <c r="C24" s="10" t="s">
        <v>26</v>
      </c>
      <c r="D24" s="19">
        <f>SUM(D26:D43)</f>
        <v>218540.90000000002</v>
      </c>
      <c r="E24" s="19">
        <f>SUM(E26:E43)</f>
        <v>217740.9</v>
      </c>
    </row>
    <row r="25" spans="3:5" ht="15.75">
      <c r="C25" s="10" t="s">
        <v>27</v>
      </c>
      <c r="D25" s="11"/>
      <c r="E25" s="11"/>
    </row>
    <row r="26" spans="2:5" ht="31.5">
      <c r="B26" s="10"/>
      <c r="C26" s="10" t="s">
        <v>199</v>
      </c>
      <c r="D26" s="11">
        <v>37930</v>
      </c>
      <c r="E26" s="11">
        <v>37929.9</v>
      </c>
    </row>
    <row r="27" spans="2:5" ht="31.5">
      <c r="B27" s="12"/>
      <c r="C27" s="12" t="s">
        <v>28</v>
      </c>
      <c r="D27" s="20">
        <v>38000</v>
      </c>
      <c r="E27" s="11">
        <v>38000</v>
      </c>
    </row>
    <row r="28" spans="2:5" ht="15.75">
      <c r="B28" s="12"/>
      <c r="C28" s="12" t="s">
        <v>29</v>
      </c>
      <c r="D28" s="20">
        <v>26343.9</v>
      </c>
      <c r="E28" s="11">
        <v>26343.8</v>
      </c>
    </row>
    <row r="29" spans="2:5" ht="31.5">
      <c r="B29" s="12"/>
      <c r="C29" s="12" t="s">
        <v>30</v>
      </c>
      <c r="D29" s="20">
        <v>24000</v>
      </c>
      <c r="E29" s="11">
        <v>23990</v>
      </c>
    </row>
    <row r="30" spans="2:5" ht="31.5">
      <c r="B30" s="12"/>
      <c r="C30" s="12" t="s">
        <v>31</v>
      </c>
      <c r="D30" s="20">
        <v>2887.5</v>
      </c>
      <c r="E30" s="11">
        <v>2887.5</v>
      </c>
    </row>
    <row r="31" spans="2:5" ht="32.25" customHeight="1">
      <c r="B31" s="12"/>
      <c r="C31" s="12" t="s">
        <v>200</v>
      </c>
      <c r="D31" s="20">
        <v>13861</v>
      </c>
      <c r="E31" s="20">
        <v>13719.7</v>
      </c>
    </row>
    <row r="32" spans="2:5" ht="32.25" customHeight="1" hidden="1">
      <c r="B32" s="12"/>
      <c r="C32" s="13" t="s">
        <v>201</v>
      </c>
      <c r="D32" s="20">
        <v>0</v>
      </c>
      <c r="E32" s="20">
        <v>0</v>
      </c>
    </row>
    <row r="33" spans="2:5" ht="32.25" customHeight="1" hidden="1">
      <c r="B33" s="12"/>
      <c r="C33" s="13" t="s">
        <v>204</v>
      </c>
      <c r="D33" s="20">
        <v>0</v>
      </c>
      <c r="E33" s="20">
        <v>0</v>
      </c>
    </row>
    <row r="34" spans="2:5" ht="31.5">
      <c r="B34" s="12"/>
      <c r="C34" s="12" t="s">
        <v>32</v>
      </c>
      <c r="D34" s="20">
        <v>8802.7</v>
      </c>
      <c r="E34" s="11">
        <v>8802.7</v>
      </c>
    </row>
    <row r="35" spans="2:5" ht="31.5">
      <c r="B35" s="12"/>
      <c r="C35" s="12" t="s">
        <v>33</v>
      </c>
      <c r="D35" s="20">
        <f>6021.8+665.8</f>
        <v>6687.6</v>
      </c>
      <c r="E35" s="11">
        <v>6687.6</v>
      </c>
    </row>
    <row r="36" spans="2:5" ht="31.5">
      <c r="B36" s="12"/>
      <c r="C36" s="12" t="s">
        <v>34</v>
      </c>
      <c r="D36" s="20">
        <v>16000</v>
      </c>
      <c r="E36" s="11">
        <v>16000</v>
      </c>
    </row>
    <row r="37" spans="2:5" ht="31.5">
      <c r="B37" s="12"/>
      <c r="C37" s="12" t="s">
        <v>35</v>
      </c>
      <c r="D37" s="20">
        <v>25355.5</v>
      </c>
      <c r="E37" s="11">
        <v>25355.5</v>
      </c>
    </row>
    <row r="38" spans="2:5" ht="15.75">
      <c r="B38" s="12"/>
      <c r="C38" s="12" t="s">
        <v>36</v>
      </c>
      <c r="D38" s="20">
        <v>176.7</v>
      </c>
      <c r="E38" s="11">
        <v>169.8</v>
      </c>
    </row>
    <row r="39" spans="2:5" ht="47.25">
      <c r="B39" s="12"/>
      <c r="C39" s="12" t="s">
        <v>269</v>
      </c>
      <c r="D39" s="20">
        <v>1852.3</v>
      </c>
      <c r="E39" s="20">
        <v>1852.3</v>
      </c>
    </row>
    <row r="40" spans="2:5" ht="47.25">
      <c r="B40" s="12"/>
      <c r="C40" s="12" t="s">
        <v>270</v>
      </c>
      <c r="D40" s="20">
        <v>2543.6</v>
      </c>
      <c r="E40" s="20">
        <v>2543.5</v>
      </c>
    </row>
    <row r="41" spans="2:5" ht="31.5">
      <c r="B41" s="12"/>
      <c r="C41" s="12" t="s">
        <v>271</v>
      </c>
      <c r="D41" s="20">
        <v>3000.1</v>
      </c>
      <c r="E41" s="20">
        <v>3000.1</v>
      </c>
    </row>
    <row r="42" spans="2:5" ht="47.25">
      <c r="B42" s="12"/>
      <c r="C42" s="12" t="s">
        <v>272</v>
      </c>
      <c r="D42" s="20">
        <v>8220</v>
      </c>
      <c r="E42" s="20">
        <v>7578.5</v>
      </c>
    </row>
    <row r="43" spans="2:5" ht="31.5">
      <c r="B43" s="12"/>
      <c r="C43" s="12" t="s">
        <v>273</v>
      </c>
      <c r="D43" s="20">
        <v>2880</v>
      </c>
      <c r="E43" s="20">
        <v>2880</v>
      </c>
    </row>
    <row r="44" spans="2:7" ht="31.5">
      <c r="B44" s="21" t="s">
        <v>37</v>
      </c>
      <c r="C44" s="21" t="s">
        <v>38</v>
      </c>
      <c r="D44" s="22">
        <f>SUM(D45,D46,D47,D48)</f>
        <v>387760.2</v>
      </c>
      <c r="E44" s="22">
        <f>SUM(E45,E46,E47,E48)</f>
        <v>385658</v>
      </c>
      <c r="G44" s="23"/>
    </row>
    <row r="45" spans="2:5" ht="31.5">
      <c r="B45" s="12" t="s">
        <v>39</v>
      </c>
      <c r="C45" s="12" t="s">
        <v>40</v>
      </c>
      <c r="D45" s="20">
        <v>1556.6</v>
      </c>
      <c r="E45" s="11">
        <v>1556.6</v>
      </c>
    </row>
    <row r="46" spans="2:5" ht="47.25">
      <c r="B46" s="12" t="s">
        <v>41</v>
      </c>
      <c r="C46" s="12" t="s">
        <v>42</v>
      </c>
      <c r="D46" s="20">
        <v>38.5</v>
      </c>
      <c r="E46" s="11">
        <v>38.5</v>
      </c>
    </row>
    <row r="47" spans="2:5" ht="31.5" customHeight="1" hidden="1">
      <c r="B47" s="12" t="s">
        <v>197</v>
      </c>
      <c r="C47" s="12" t="s">
        <v>43</v>
      </c>
      <c r="D47" s="20">
        <v>0</v>
      </c>
      <c r="E47" s="20">
        <v>0</v>
      </c>
    </row>
    <row r="48" spans="2:5" ht="15.75">
      <c r="B48" s="12" t="s">
        <v>45</v>
      </c>
      <c r="C48" s="12" t="s">
        <v>44</v>
      </c>
      <c r="D48" s="20">
        <f>SUM(D50:D57)</f>
        <v>386165.10000000003</v>
      </c>
      <c r="E48" s="20">
        <f>SUM(E50:E57)</f>
        <v>384062.9</v>
      </c>
    </row>
    <row r="49" spans="3:5" ht="15.75">
      <c r="C49" s="12" t="s">
        <v>27</v>
      </c>
      <c r="D49" s="20"/>
      <c r="E49" s="20"/>
    </row>
    <row r="50" spans="2:5" ht="15.75">
      <c r="B50" s="12"/>
      <c r="C50" s="12" t="s">
        <v>46</v>
      </c>
      <c r="D50" s="20">
        <v>193.4</v>
      </c>
      <c r="E50" s="92">
        <v>193.4</v>
      </c>
    </row>
    <row r="51" spans="2:5" ht="31.5">
      <c r="B51" s="12"/>
      <c r="C51" s="12" t="s">
        <v>205</v>
      </c>
      <c r="D51" s="20">
        <v>6351.8</v>
      </c>
      <c r="E51" s="20">
        <v>6339.7</v>
      </c>
    </row>
    <row r="52" spans="2:5" ht="18.75" customHeight="1">
      <c r="B52" s="12"/>
      <c r="C52" s="12" t="s">
        <v>47</v>
      </c>
      <c r="D52" s="20">
        <v>1283.3</v>
      </c>
      <c r="E52" s="20">
        <v>1283.3</v>
      </c>
    </row>
    <row r="53" spans="2:5" ht="15.75">
      <c r="B53" s="12"/>
      <c r="C53" s="12" t="s">
        <v>48</v>
      </c>
      <c r="D53" s="20">
        <v>104.3</v>
      </c>
      <c r="E53" s="20">
        <v>104.3</v>
      </c>
    </row>
    <row r="54" spans="2:5" ht="31.5">
      <c r="B54" s="12"/>
      <c r="C54" s="12" t="s">
        <v>49</v>
      </c>
      <c r="D54" s="20">
        <v>1127.1</v>
      </c>
      <c r="E54" s="20">
        <v>0</v>
      </c>
    </row>
    <row r="55" spans="2:5" ht="31.5">
      <c r="B55" s="12"/>
      <c r="C55" s="12" t="s">
        <v>50</v>
      </c>
      <c r="D55" s="20">
        <v>963</v>
      </c>
      <c r="E55" s="20">
        <v>0</v>
      </c>
    </row>
    <row r="56" spans="2:5" ht="46.5" customHeight="1" hidden="1">
      <c r="B56" s="12"/>
      <c r="C56" s="12" t="s">
        <v>55</v>
      </c>
      <c r="D56" s="20">
        <v>0</v>
      </c>
      <c r="E56" s="20">
        <v>0</v>
      </c>
    </row>
    <row r="57" spans="2:5" ht="126">
      <c r="B57" s="12"/>
      <c r="C57" s="12" t="s">
        <v>51</v>
      </c>
      <c r="D57" s="20">
        <v>376142.2</v>
      </c>
      <c r="E57" s="20">
        <v>376142.2</v>
      </c>
    </row>
    <row r="58" spans="2:5" ht="15.75">
      <c r="B58" s="21" t="s">
        <v>52</v>
      </c>
      <c r="C58" s="21" t="s">
        <v>53</v>
      </c>
      <c r="D58" s="24">
        <f>SUM(D59)</f>
        <v>1310.7</v>
      </c>
      <c r="E58" s="24">
        <f>SUM(E59)</f>
        <v>1310.7</v>
      </c>
    </row>
    <row r="59" spans="2:5" ht="15.75">
      <c r="B59" s="12" t="s">
        <v>54</v>
      </c>
      <c r="C59" s="12" t="s">
        <v>198</v>
      </c>
      <c r="D59" s="20">
        <f>D61+D62</f>
        <v>1310.7</v>
      </c>
      <c r="E59" s="20">
        <f>E61+E62</f>
        <v>1310.7</v>
      </c>
    </row>
    <row r="60" spans="3:5" ht="15.75">
      <c r="C60" s="12" t="s">
        <v>27</v>
      </c>
      <c r="D60" s="20"/>
      <c r="E60" s="20"/>
    </row>
    <row r="61" spans="2:5" ht="51" customHeight="1">
      <c r="B61" s="12"/>
      <c r="C61" s="12" t="s">
        <v>55</v>
      </c>
      <c r="D61" s="20">
        <v>1310.7</v>
      </c>
      <c r="E61" s="92">
        <v>1310.7</v>
      </c>
    </row>
    <row r="62" spans="2:5" ht="78.75" hidden="1">
      <c r="B62" s="12"/>
      <c r="C62" s="53" t="s">
        <v>206</v>
      </c>
      <c r="D62" s="20">
        <v>0</v>
      </c>
      <c r="E62" s="20">
        <v>0</v>
      </c>
    </row>
    <row r="63" spans="2:5" ht="78.75" hidden="1">
      <c r="B63" s="25" t="s">
        <v>207</v>
      </c>
      <c r="C63" s="82" t="s">
        <v>228</v>
      </c>
      <c r="D63" s="22">
        <v>0</v>
      </c>
      <c r="E63" s="22">
        <v>0</v>
      </c>
    </row>
    <row r="64" spans="1:8" ht="29.25">
      <c r="A64" s="54"/>
      <c r="B64" s="25" t="s">
        <v>56</v>
      </c>
      <c r="C64" s="83" t="s">
        <v>229</v>
      </c>
      <c r="D64" s="9">
        <v>-3368.6</v>
      </c>
      <c r="E64" s="9">
        <v>-3368.5</v>
      </c>
      <c r="H64" s="1"/>
    </row>
    <row r="65" spans="2:5" ht="15.75">
      <c r="B65" s="21" t="s">
        <v>57</v>
      </c>
      <c r="C65" s="21"/>
      <c r="D65" s="24">
        <f>SUM(D4,D19)</f>
        <v>1251928.5</v>
      </c>
      <c r="E65" s="24">
        <f>SUM(E4,E19)</f>
        <v>1259347.7999999998</v>
      </c>
    </row>
    <row r="67" spans="1:5" ht="39" customHeight="1">
      <c r="A67" s="54"/>
      <c r="B67" s="70"/>
      <c r="C67" s="103" t="s">
        <v>214</v>
      </c>
      <c r="D67" s="103"/>
      <c r="E67" s="103"/>
    </row>
    <row r="68" spans="1:5" ht="15.75">
      <c r="A68" s="54"/>
      <c r="B68" s="54"/>
      <c r="C68" s="54"/>
      <c r="D68" s="54"/>
      <c r="E68" s="69" t="s">
        <v>58</v>
      </c>
    </row>
    <row r="69" spans="1:5" ht="47.25">
      <c r="A69" s="54"/>
      <c r="B69" s="54"/>
      <c r="C69" s="77" t="s">
        <v>212</v>
      </c>
      <c r="D69" s="74" t="s">
        <v>213</v>
      </c>
      <c r="E69" s="75" t="s">
        <v>274</v>
      </c>
    </row>
    <row r="70" spans="1:5" ht="15.75">
      <c r="A70" s="68" t="s">
        <v>62</v>
      </c>
      <c r="B70" s="68" t="s">
        <v>63</v>
      </c>
      <c r="C70" s="28" t="s">
        <v>61</v>
      </c>
      <c r="D70" s="78">
        <f>SUM(D71:D78)</f>
        <v>155281.89999999997</v>
      </c>
      <c r="E70" s="78">
        <f>SUM(E71:E78)</f>
        <v>145441.80000000002</v>
      </c>
    </row>
    <row r="71" spans="1:5" ht="31.5">
      <c r="A71" s="67" t="s">
        <v>62</v>
      </c>
      <c r="B71" s="67" t="s">
        <v>65</v>
      </c>
      <c r="C71" s="55" t="s">
        <v>64</v>
      </c>
      <c r="D71" s="79">
        <v>5186.7</v>
      </c>
      <c r="E71" s="79">
        <v>5111.7</v>
      </c>
    </row>
    <row r="72" spans="1:5" ht="47.25">
      <c r="A72" s="67" t="s">
        <v>62</v>
      </c>
      <c r="B72" s="67" t="s">
        <v>81</v>
      </c>
      <c r="C72" s="55" t="s">
        <v>144</v>
      </c>
      <c r="D72" s="79">
        <v>3061.2</v>
      </c>
      <c r="E72" s="79">
        <v>3061.1</v>
      </c>
    </row>
    <row r="73" spans="1:5" ht="47.25">
      <c r="A73" s="67" t="s">
        <v>62</v>
      </c>
      <c r="B73" s="67" t="s">
        <v>69</v>
      </c>
      <c r="C73" s="65" t="s">
        <v>68</v>
      </c>
      <c r="D73" s="79">
        <v>85323.7</v>
      </c>
      <c r="E73" s="79">
        <v>83999.5</v>
      </c>
    </row>
    <row r="74" spans="1:5" ht="15.75">
      <c r="A74" s="67" t="s">
        <v>62</v>
      </c>
      <c r="B74" s="67" t="s">
        <v>72</v>
      </c>
      <c r="C74" s="58" t="s">
        <v>71</v>
      </c>
      <c r="D74" s="79">
        <v>38.5</v>
      </c>
      <c r="E74" s="79">
        <v>38.5</v>
      </c>
    </row>
    <row r="75" spans="1:5" ht="31.5">
      <c r="A75" s="67" t="s">
        <v>62</v>
      </c>
      <c r="B75" s="67" t="s">
        <v>114</v>
      </c>
      <c r="C75" s="55" t="s">
        <v>113</v>
      </c>
      <c r="D75" s="79">
        <v>30193.6</v>
      </c>
      <c r="E75" s="79">
        <v>29935.5</v>
      </c>
    </row>
    <row r="76" spans="1:5" ht="15.75">
      <c r="A76" s="67" t="s">
        <v>62</v>
      </c>
      <c r="B76" s="67" t="s">
        <v>126</v>
      </c>
      <c r="C76" s="55" t="s">
        <v>149</v>
      </c>
      <c r="D76" s="79">
        <v>4624.9</v>
      </c>
      <c r="E76" s="79">
        <v>4624.6</v>
      </c>
    </row>
    <row r="77" spans="1:5" ht="15.75">
      <c r="A77" s="67" t="s">
        <v>62</v>
      </c>
      <c r="B77" s="67" t="s">
        <v>116</v>
      </c>
      <c r="C77" s="55" t="s">
        <v>115</v>
      </c>
      <c r="D77" s="79">
        <v>1088</v>
      </c>
      <c r="E77" s="79">
        <v>0</v>
      </c>
    </row>
    <row r="78" spans="1:5" ht="15.75">
      <c r="A78" s="67" t="s">
        <v>62</v>
      </c>
      <c r="B78" s="67" t="s">
        <v>76</v>
      </c>
      <c r="C78" s="65" t="s">
        <v>75</v>
      </c>
      <c r="D78" s="79">
        <v>25765.3</v>
      </c>
      <c r="E78" s="79">
        <v>18670.9</v>
      </c>
    </row>
    <row r="79" spans="1:5" ht="15.75" hidden="1">
      <c r="A79" s="68" t="s">
        <v>65</v>
      </c>
      <c r="B79" s="68" t="s">
        <v>63</v>
      </c>
      <c r="C79" s="59" t="s">
        <v>79</v>
      </c>
      <c r="D79" s="78">
        <f>SUM(D80)</f>
        <v>0</v>
      </c>
      <c r="E79" s="78">
        <f>SUM(E80)</f>
        <v>0</v>
      </c>
    </row>
    <row r="80" spans="1:5" ht="15.75" hidden="1">
      <c r="A80" s="67" t="s">
        <v>65</v>
      </c>
      <c r="B80" s="67" t="s">
        <v>81</v>
      </c>
      <c r="C80" s="58" t="s">
        <v>80</v>
      </c>
      <c r="D80" s="79">
        <v>0</v>
      </c>
      <c r="E80" s="79">
        <v>0</v>
      </c>
    </row>
    <row r="81" spans="1:5" ht="15.75">
      <c r="A81" s="68" t="s">
        <v>81</v>
      </c>
      <c r="B81" s="68" t="s">
        <v>63</v>
      </c>
      <c r="C81" s="59" t="s">
        <v>83</v>
      </c>
      <c r="D81" s="78">
        <f>SUM(D82:D85)</f>
        <v>3186.3</v>
      </c>
      <c r="E81" s="78">
        <f>SUM(E82:E85)</f>
        <v>3178.1</v>
      </c>
    </row>
    <row r="82" spans="1:5" ht="15.75">
      <c r="A82" s="67" t="s">
        <v>81</v>
      </c>
      <c r="B82" s="67" t="s">
        <v>69</v>
      </c>
      <c r="C82" s="58" t="s">
        <v>84</v>
      </c>
      <c r="D82" s="79">
        <v>1681.3</v>
      </c>
      <c r="E82" s="79">
        <v>1678.1</v>
      </c>
    </row>
    <row r="83" spans="1:5" ht="31.5" hidden="1">
      <c r="A83" s="67" t="s">
        <v>81</v>
      </c>
      <c r="B83" s="67" t="s">
        <v>98</v>
      </c>
      <c r="C83" s="63" t="s">
        <v>209</v>
      </c>
      <c r="D83" s="79">
        <v>0</v>
      </c>
      <c r="E83" s="79">
        <v>0</v>
      </c>
    </row>
    <row r="84" spans="1:5" ht="15.75">
      <c r="A84" s="67" t="s">
        <v>81</v>
      </c>
      <c r="B84" s="67" t="s">
        <v>86</v>
      </c>
      <c r="C84" s="58" t="s">
        <v>85</v>
      </c>
      <c r="D84" s="79">
        <v>1500</v>
      </c>
      <c r="E84" s="79">
        <v>1500</v>
      </c>
    </row>
    <row r="85" spans="1:5" ht="31.5">
      <c r="A85" s="67" t="s">
        <v>81</v>
      </c>
      <c r="B85" s="67" t="s">
        <v>208</v>
      </c>
      <c r="C85" s="58" t="s">
        <v>88</v>
      </c>
      <c r="D85" s="79">
        <v>5</v>
      </c>
      <c r="E85" s="79">
        <v>0</v>
      </c>
    </row>
    <row r="86" spans="1:5" ht="15.75">
      <c r="A86" s="68" t="s">
        <v>69</v>
      </c>
      <c r="B86" s="68" t="s">
        <v>63</v>
      </c>
      <c r="C86" s="28" t="s">
        <v>90</v>
      </c>
      <c r="D86" s="78">
        <f>SUM(D87:D90)</f>
        <v>102240.5</v>
      </c>
      <c r="E86" s="78">
        <f>SUM(E87:E90)</f>
        <v>101167.2</v>
      </c>
    </row>
    <row r="87" spans="1:5" ht="15.75">
      <c r="A87" s="67" t="s">
        <v>69</v>
      </c>
      <c r="B87" s="67" t="s">
        <v>72</v>
      </c>
      <c r="C87" s="58" t="s">
        <v>91</v>
      </c>
      <c r="D87" s="79">
        <v>963</v>
      </c>
      <c r="E87" s="79">
        <v>0</v>
      </c>
    </row>
    <row r="88" spans="1:5" ht="15.75">
      <c r="A88" s="67" t="s">
        <v>69</v>
      </c>
      <c r="B88" s="67" t="s">
        <v>94</v>
      </c>
      <c r="C88" s="58" t="s">
        <v>93</v>
      </c>
      <c r="D88" s="79">
        <v>8345.1</v>
      </c>
      <c r="E88" s="79">
        <v>8345</v>
      </c>
    </row>
    <row r="89" spans="1:5" ht="15.75">
      <c r="A89" s="67" t="s">
        <v>69</v>
      </c>
      <c r="B89" s="67" t="s">
        <v>98</v>
      </c>
      <c r="C89" s="65" t="s">
        <v>97</v>
      </c>
      <c r="D89" s="79">
        <v>36521.5</v>
      </c>
      <c r="E89" s="79">
        <v>36521.2</v>
      </c>
    </row>
    <row r="90" spans="1:5" ht="15.75">
      <c r="A90" s="67" t="s">
        <v>69</v>
      </c>
      <c r="B90" s="67" t="s">
        <v>101</v>
      </c>
      <c r="C90" s="58" t="s">
        <v>100</v>
      </c>
      <c r="D90" s="79">
        <v>56410.9</v>
      </c>
      <c r="E90" s="79">
        <v>56301</v>
      </c>
    </row>
    <row r="91" spans="1:5" ht="15.75">
      <c r="A91" s="68" t="s">
        <v>72</v>
      </c>
      <c r="B91" s="68" t="s">
        <v>63</v>
      </c>
      <c r="C91" s="28" t="s">
        <v>103</v>
      </c>
      <c r="D91" s="78">
        <f>SUM(D92:D95)</f>
        <v>260081.3</v>
      </c>
      <c r="E91" s="78">
        <f>SUM(E92:E95)</f>
        <v>254631.2</v>
      </c>
    </row>
    <row r="92" spans="1:5" ht="15.75">
      <c r="A92" s="67" t="s">
        <v>72</v>
      </c>
      <c r="B92" s="67" t="s">
        <v>62</v>
      </c>
      <c r="C92" s="55" t="s">
        <v>104</v>
      </c>
      <c r="D92" s="79">
        <v>49282.7</v>
      </c>
      <c r="E92" s="79">
        <v>49141.1</v>
      </c>
    </row>
    <row r="93" spans="1:5" ht="15.75">
      <c r="A93" s="67" t="s">
        <v>72</v>
      </c>
      <c r="B93" s="67" t="s">
        <v>65</v>
      </c>
      <c r="C93" s="55" t="s">
        <v>105</v>
      </c>
      <c r="D93" s="79">
        <v>138333.5</v>
      </c>
      <c r="E93" s="79">
        <v>137681.2</v>
      </c>
    </row>
    <row r="94" spans="1:5" ht="15.75">
      <c r="A94" s="67" t="s">
        <v>72</v>
      </c>
      <c r="B94" s="67" t="s">
        <v>81</v>
      </c>
      <c r="C94" s="55" t="s">
        <v>109</v>
      </c>
      <c r="D94" s="79">
        <v>23985.3</v>
      </c>
      <c r="E94" s="79">
        <v>19924.4</v>
      </c>
    </row>
    <row r="95" spans="1:5" ht="15.75">
      <c r="A95" s="67" t="s">
        <v>72</v>
      </c>
      <c r="B95" s="67" t="s">
        <v>72</v>
      </c>
      <c r="C95" s="55" t="s">
        <v>110</v>
      </c>
      <c r="D95" s="79">
        <v>48479.8</v>
      </c>
      <c r="E95" s="79">
        <v>47884.5</v>
      </c>
    </row>
    <row r="96" spans="1:5" ht="15.75">
      <c r="A96" s="68" t="s">
        <v>126</v>
      </c>
      <c r="B96" s="68" t="s">
        <v>63</v>
      </c>
      <c r="C96" s="28" t="s">
        <v>125</v>
      </c>
      <c r="D96" s="78">
        <f>SUM(D97:D101)</f>
        <v>570169.9</v>
      </c>
      <c r="E96" s="78">
        <f>SUM(E97:E101)</f>
        <v>570157.3</v>
      </c>
    </row>
    <row r="97" spans="1:5" ht="15.75">
      <c r="A97" s="67" t="s">
        <v>126</v>
      </c>
      <c r="B97" s="67" t="s">
        <v>62</v>
      </c>
      <c r="C97" s="55" t="s">
        <v>127</v>
      </c>
      <c r="D97" s="79">
        <v>59523.7</v>
      </c>
      <c r="E97" s="79">
        <v>59523.6</v>
      </c>
    </row>
    <row r="98" spans="1:5" ht="15.75">
      <c r="A98" s="67" t="s">
        <v>126</v>
      </c>
      <c r="B98" s="67" t="s">
        <v>65</v>
      </c>
      <c r="C98" s="55" t="s">
        <v>129</v>
      </c>
      <c r="D98" s="79">
        <v>497221.5</v>
      </c>
      <c r="E98" s="79">
        <v>497221.3</v>
      </c>
    </row>
    <row r="99" spans="1:5" ht="15.75" hidden="1">
      <c r="A99" s="67" t="s">
        <v>126</v>
      </c>
      <c r="B99" s="67" t="s">
        <v>81</v>
      </c>
      <c r="C99" s="55" t="s">
        <v>210</v>
      </c>
      <c r="D99" s="79">
        <v>0</v>
      </c>
      <c r="E99" s="79">
        <v>0</v>
      </c>
    </row>
    <row r="100" spans="1:5" ht="15.75">
      <c r="A100" s="67" t="s">
        <v>126</v>
      </c>
      <c r="B100" s="67" t="s">
        <v>126</v>
      </c>
      <c r="C100" s="55" t="s">
        <v>130</v>
      </c>
      <c r="D100" s="79">
        <v>6376.9</v>
      </c>
      <c r="E100" s="79">
        <v>6376.5</v>
      </c>
    </row>
    <row r="101" spans="1:5" ht="15.75">
      <c r="A101" s="67" t="s">
        <v>126</v>
      </c>
      <c r="B101" s="67" t="s">
        <v>98</v>
      </c>
      <c r="C101" s="55" t="s">
        <v>131</v>
      </c>
      <c r="D101" s="79">
        <v>7047.8</v>
      </c>
      <c r="E101" s="79">
        <v>7035.9</v>
      </c>
    </row>
    <row r="102" spans="1:5" ht="15.75">
      <c r="A102" s="68" t="s">
        <v>94</v>
      </c>
      <c r="B102" s="68" t="s">
        <v>63</v>
      </c>
      <c r="C102" s="28" t="s">
        <v>132</v>
      </c>
      <c r="D102" s="78">
        <f>SUM(D103)</f>
        <v>92833.5</v>
      </c>
      <c r="E102" s="78">
        <f>SUM(E103)</f>
        <v>92833</v>
      </c>
    </row>
    <row r="103" spans="1:5" ht="15.75">
      <c r="A103" s="67" t="s">
        <v>94</v>
      </c>
      <c r="B103" s="67" t="s">
        <v>62</v>
      </c>
      <c r="C103" s="55" t="s">
        <v>133</v>
      </c>
      <c r="D103" s="79">
        <v>92833.5</v>
      </c>
      <c r="E103" s="79">
        <v>92833</v>
      </c>
    </row>
    <row r="104" spans="1:5" ht="15.75">
      <c r="A104" s="68" t="s">
        <v>86</v>
      </c>
      <c r="B104" s="68" t="s">
        <v>63</v>
      </c>
      <c r="C104" s="33" t="s">
        <v>111</v>
      </c>
      <c r="D104" s="78">
        <f>SUM(D105:D108)</f>
        <v>51461.1</v>
      </c>
      <c r="E104" s="78">
        <f>SUM(E105:E108)</f>
        <v>51374.9</v>
      </c>
    </row>
    <row r="105" spans="1:5" ht="15.75">
      <c r="A105" s="67" t="s">
        <v>86</v>
      </c>
      <c r="B105" s="67" t="s">
        <v>62</v>
      </c>
      <c r="C105" s="55" t="s">
        <v>123</v>
      </c>
      <c r="D105" s="79">
        <v>7869.3</v>
      </c>
      <c r="E105" s="79">
        <v>7869.2</v>
      </c>
    </row>
    <row r="106" spans="1:5" ht="15.75">
      <c r="A106" s="67" t="s">
        <v>86</v>
      </c>
      <c r="B106" s="67" t="s">
        <v>81</v>
      </c>
      <c r="C106" s="64" t="s">
        <v>112</v>
      </c>
      <c r="D106" s="79">
        <v>1558.5</v>
      </c>
      <c r="E106" s="79">
        <v>1558.5</v>
      </c>
    </row>
    <row r="107" spans="1:5" ht="15.75">
      <c r="A107" s="67" t="s">
        <v>86</v>
      </c>
      <c r="B107" s="67" t="s">
        <v>69</v>
      </c>
      <c r="C107" s="58" t="s">
        <v>134</v>
      </c>
      <c r="D107" s="79">
        <v>1310.7</v>
      </c>
      <c r="E107" s="79">
        <v>1225.9</v>
      </c>
    </row>
    <row r="108" spans="1:5" ht="15.75">
      <c r="A108" s="67" t="s">
        <v>86</v>
      </c>
      <c r="B108" s="67" t="s">
        <v>114</v>
      </c>
      <c r="C108" s="55" t="s">
        <v>135</v>
      </c>
      <c r="D108" s="79">
        <v>40722.6</v>
      </c>
      <c r="E108" s="79">
        <v>40721.3</v>
      </c>
    </row>
    <row r="109" spans="1:5" ht="15.75">
      <c r="A109" s="68" t="s">
        <v>116</v>
      </c>
      <c r="B109" s="68" t="s">
        <v>63</v>
      </c>
      <c r="C109" s="28" t="s">
        <v>137</v>
      </c>
      <c r="D109" s="78">
        <f>SUM(D110:D111)</f>
        <v>18151.7</v>
      </c>
      <c r="E109" s="78">
        <f>SUM(E110:E111)</f>
        <v>18151.5</v>
      </c>
    </row>
    <row r="110" spans="1:5" ht="15.75">
      <c r="A110" s="67" t="s">
        <v>116</v>
      </c>
      <c r="B110" s="67" t="s">
        <v>62</v>
      </c>
      <c r="C110" s="55" t="s">
        <v>138</v>
      </c>
      <c r="D110" s="79">
        <v>16300.8</v>
      </c>
      <c r="E110" s="79">
        <v>16300.7</v>
      </c>
    </row>
    <row r="111" spans="1:5" ht="15.75">
      <c r="A111" s="67" t="s">
        <v>116</v>
      </c>
      <c r="B111" s="67" t="s">
        <v>65</v>
      </c>
      <c r="C111" s="55" t="s">
        <v>142</v>
      </c>
      <c r="D111" s="79">
        <v>1850.9</v>
      </c>
      <c r="E111" s="79">
        <v>1850.8</v>
      </c>
    </row>
    <row r="112" spans="1:5" ht="15.75">
      <c r="A112" s="67"/>
      <c r="B112" s="67"/>
      <c r="C112" s="32" t="s">
        <v>211</v>
      </c>
      <c r="D112" s="78">
        <f>D70+D79+D81+D86+D91+D96+D102+D104+D109</f>
        <v>1253406.2</v>
      </c>
      <c r="E112" s="78">
        <f>E70+E79+E81+E86+E91+E96+E102+E104+E109</f>
        <v>1236935</v>
      </c>
    </row>
    <row r="114" spans="3:5" ht="18.75" customHeight="1">
      <c r="C114" s="104" t="s">
        <v>230</v>
      </c>
      <c r="D114" s="104"/>
      <c r="E114" s="104"/>
    </row>
    <row r="115" ht="15.75">
      <c r="E115" s="69" t="s">
        <v>58</v>
      </c>
    </row>
    <row r="116" spans="3:5" ht="47.25">
      <c r="C116" s="77" t="s">
        <v>212</v>
      </c>
      <c r="D116" s="74" t="s">
        <v>213</v>
      </c>
      <c r="E116" s="75" t="s">
        <v>274</v>
      </c>
    </row>
    <row r="117" spans="2:5" ht="31.5">
      <c r="B117" s="56" t="s">
        <v>238</v>
      </c>
      <c r="C117" s="56" t="s">
        <v>231</v>
      </c>
      <c r="D117" s="62">
        <f>SUM(D118,D121)</f>
        <v>1477.6999999999534</v>
      </c>
      <c r="E117" s="62">
        <f>SUM(E118,E121)</f>
        <v>-22412.800000000047</v>
      </c>
    </row>
    <row r="118" spans="2:5" ht="31.5">
      <c r="B118" s="56" t="s">
        <v>239</v>
      </c>
      <c r="C118" s="56" t="s">
        <v>232</v>
      </c>
      <c r="D118" s="62">
        <f>SUM(D119,D120)</f>
        <v>-25600</v>
      </c>
      <c r="E118" s="62">
        <f>SUM(E119,E120)</f>
        <v>-25600</v>
      </c>
    </row>
    <row r="119" spans="2:5" ht="31.5">
      <c r="B119" s="84" t="s">
        <v>240</v>
      </c>
      <c r="C119" s="84" t="s">
        <v>233</v>
      </c>
      <c r="D119" s="57">
        <v>0</v>
      </c>
      <c r="E119" s="57">
        <v>0</v>
      </c>
    </row>
    <row r="120" spans="2:5" ht="47.25">
      <c r="B120" s="84" t="s">
        <v>241</v>
      </c>
      <c r="C120" s="84" t="s">
        <v>234</v>
      </c>
      <c r="D120" s="57">
        <v>-25600</v>
      </c>
      <c r="E120" s="57">
        <v>-25600</v>
      </c>
    </row>
    <row r="121" spans="2:5" ht="19.5" customHeight="1">
      <c r="B121" s="56" t="s">
        <v>242</v>
      </c>
      <c r="C121" s="56" t="s">
        <v>235</v>
      </c>
      <c r="D121" s="60">
        <f>SUM(D122,D123)</f>
        <v>27077.699999999953</v>
      </c>
      <c r="E121" s="60">
        <f>SUM(E122,E123)</f>
        <v>3187.1999999999534</v>
      </c>
    </row>
    <row r="122" spans="2:5" ht="19.5" customHeight="1">
      <c r="B122" s="56" t="s">
        <v>243</v>
      </c>
      <c r="C122" s="13" t="s">
        <v>236</v>
      </c>
      <c r="D122" s="61">
        <v>-1251928.5</v>
      </c>
      <c r="E122" s="61">
        <v>-1277749.6</v>
      </c>
    </row>
    <row r="123" spans="2:5" ht="20.25" customHeight="1">
      <c r="B123" s="56" t="s">
        <v>244</v>
      </c>
      <c r="C123" s="13" t="s">
        <v>237</v>
      </c>
      <c r="D123" s="66">
        <v>1279006.2</v>
      </c>
      <c r="E123" s="66">
        <v>1280936.8</v>
      </c>
    </row>
    <row r="125" ht="15.75">
      <c r="C125" s="76"/>
    </row>
  </sheetData>
  <sheetProtection/>
  <mergeCells count="3">
    <mergeCell ref="C1:E1"/>
    <mergeCell ref="C67:E67"/>
    <mergeCell ref="C114:E114"/>
  </mergeCells>
  <printOptions/>
  <pageMargins left="0.7874015748031497" right="0.31496062992125984" top="0.39" bottom="0.39" header="0.31496062992125984" footer="0.31496062992125984"/>
  <pageSetup fitToHeight="5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showZeros="0" tabSelected="1" zoomScalePageLayoutView="0" workbookViewId="0" topLeftCell="A1">
      <selection activeCell="I10" sqref="I10"/>
    </sheetView>
  </sheetViews>
  <sheetFormatPr defaultColWidth="4.421875" defaultRowHeight="15"/>
  <cols>
    <col min="1" max="1" width="90.00390625" style="0" customWidth="1"/>
    <col min="2" max="2" width="7.140625" style="38" hidden="1" customWidth="1"/>
    <col min="3" max="3" width="14.7109375" style="26" customWidth="1"/>
    <col min="4" max="4" width="14.421875" style="26" customWidth="1"/>
    <col min="5" max="5" width="15.8515625" style="26" customWidth="1"/>
    <col min="6" max="6" width="17.28125" style="26" customWidth="1"/>
    <col min="7" max="7" width="13.7109375" style="0" customWidth="1"/>
    <col min="8" max="8" width="13.8515625" style="0" customWidth="1"/>
    <col min="9" max="9" width="14.140625" style="0" customWidth="1"/>
    <col min="10" max="10" width="16.57421875" style="0" customWidth="1"/>
    <col min="11" max="253" width="9.140625" style="0" customWidth="1"/>
    <col min="254" max="254" width="90.00390625" style="0" customWidth="1"/>
    <col min="255" max="255" width="16.140625" style="0" customWidth="1"/>
  </cols>
  <sheetData>
    <row r="1" spans="1:10" ht="54.75" customHeight="1">
      <c r="A1" s="108" t="s">
        <v>275</v>
      </c>
      <c r="B1" s="108"/>
      <c r="C1" s="108"/>
      <c r="D1" s="108"/>
      <c r="E1" s="108"/>
      <c r="F1" s="108"/>
      <c r="G1" s="108"/>
      <c r="H1" s="108"/>
      <c r="I1" s="108"/>
      <c r="J1" s="108"/>
    </row>
    <row r="2" ht="15">
      <c r="J2" s="27" t="s">
        <v>58</v>
      </c>
    </row>
    <row r="3" spans="1:10" s="54" customFormat="1" ht="15.75">
      <c r="A3" s="106" t="s">
        <v>59</v>
      </c>
      <c r="B3" s="91"/>
      <c r="C3" s="105" t="s">
        <v>213</v>
      </c>
      <c r="D3" s="105"/>
      <c r="E3" s="105"/>
      <c r="F3" s="105"/>
      <c r="G3" s="105" t="s">
        <v>274</v>
      </c>
      <c r="H3" s="105"/>
      <c r="I3" s="105"/>
      <c r="J3" s="105"/>
    </row>
    <row r="4" spans="1:10" ht="81" customHeight="1">
      <c r="A4" s="107"/>
      <c r="B4" s="39" t="s">
        <v>60</v>
      </c>
      <c r="C4" s="40" t="s">
        <v>154</v>
      </c>
      <c r="D4" s="40" t="s">
        <v>155</v>
      </c>
      <c r="E4" s="40" t="s">
        <v>156</v>
      </c>
      <c r="F4" s="40" t="s">
        <v>157</v>
      </c>
      <c r="G4" s="40" t="s">
        <v>154</v>
      </c>
      <c r="H4" s="40" t="s">
        <v>155</v>
      </c>
      <c r="I4" s="40" t="s">
        <v>156</v>
      </c>
      <c r="J4" s="40" t="s">
        <v>157</v>
      </c>
    </row>
    <row r="5" spans="1:10" ht="15.75">
      <c r="A5" s="28" t="s">
        <v>158</v>
      </c>
      <c r="B5" s="29"/>
      <c r="C5" s="36">
        <f>D5+E5+F5</f>
        <v>1253406.2000000002</v>
      </c>
      <c r="D5" s="36">
        <f>D6+D29</f>
        <v>6880.3</v>
      </c>
      <c r="E5" s="36">
        <f>E6+E29</f>
        <v>606146.9</v>
      </c>
      <c r="F5" s="36">
        <f>F6+F29</f>
        <v>640379</v>
      </c>
      <c r="G5" s="36">
        <f>H5+I5+J5</f>
        <v>1236935</v>
      </c>
      <c r="H5" s="36">
        <f>H6+H29</f>
        <v>5753.2</v>
      </c>
      <c r="I5" s="36">
        <f>I6+I29</f>
        <v>596551.2999999999</v>
      </c>
      <c r="J5" s="36">
        <f>J6+J29</f>
        <v>634630.5</v>
      </c>
    </row>
    <row r="6" spans="1:10" ht="15.75">
      <c r="A6" s="28" t="s">
        <v>159</v>
      </c>
      <c r="B6" s="30"/>
      <c r="C6" s="36">
        <f aca="true" t="shared" si="0" ref="C6:C17">D6+E6+F6</f>
        <v>1011832.7</v>
      </c>
      <c r="D6" s="36">
        <f>D7+D8+D11+D13+D16+D19+D23+D24+D28</f>
        <v>5170.3</v>
      </c>
      <c r="E6" s="36">
        <f>E7+E8+E11+E13+E16+E19+E23+E24+E28</f>
        <v>564509.1</v>
      </c>
      <c r="F6" s="36">
        <f>F7+F8+F11+F13+F16+F19+F23+F24+F28</f>
        <v>442153.3</v>
      </c>
      <c r="G6" s="36">
        <f aca="true" t="shared" si="1" ref="G6:G26">H6+I6+J6</f>
        <v>1008991.6000000001</v>
      </c>
      <c r="H6" s="36">
        <f>H7+H8+H11+H13+H16+H19+H23+H24+H28</f>
        <v>5170.3</v>
      </c>
      <c r="I6" s="36">
        <f>I7+I8+I11+I13+I16+I19+I23+I24+I28</f>
        <v>563432.1</v>
      </c>
      <c r="J6" s="36">
        <f>J7+J8+J11+J13+J16+J19+J23+J24+J28</f>
        <v>440389.2</v>
      </c>
    </row>
    <row r="7" spans="1:10" ht="47.25">
      <c r="A7" s="28" t="s">
        <v>89</v>
      </c>
      <c r="B7" s="41" t="s">
        <v>62</v>
      </c>
      <c r="C7" s="36">
        <f t="shared" si="0"/>
        <v>5</v>
      </c>
      <c r="D7" s="36">
        <v>0</v>
      </c>
      <c r="E7" s="36">
        <v>0</v>
      </c>
      <c r="F7" s="36">
        <v>5</v>
      </c>
      <c r="G7" s="36">
        <f t="shared" si="1"/>
        <v>0</v>
      </c>
      <c r="H7" s="36">
        <v>0</v>
      </c>
      <c r="I7" s="36">
        <v>0</v>
      </c>
      <c r="J7" s="36">
        <v>0</v>
      </c>
    </row>
    <row r="8" spans="1:10" ht="31.5">
      <c r="A8" s="28" t="s">
        <v>128</v>
      </c>
      <c r="B8" s="41" t="s">
        <v>65</v>
      </c>
      <c r="C8" s="36">
        <f t="shared" si="0"/>
        <v>664175.6</v>
      </c>
      <c r="D8" s="36">
        <f>SUBTOTAL(9,D9)</f>
        <v>5170.3</v>
      </c>
      <c r="E8" s="36">
        <f>SUM(E9,E10)</f>
        <v>386937.3</v>
      </c>
      <c r="F8" s="36">
        <f>SUM(F9,F10)</f>
        <v>272068</v>
      </c>
      <c r="G8" s="36">
        <f t="shared" si="1"/>
        <v>664077.7</v>
      </c>
      <c r="H8" s="36">
        <f>SUBTOTAL(9,H9)</f>
        <v>5170.3</v>
      </c>
      <c r="I8" s="36">
        <f>SUM(I9,I10)</f>
        <v>386840.4</v>
      </c>
      <c r="J8" s="36">
        <f>SUM(J9,J10)</f>
        <v>272067</v>
      </c>
    </row>
    <row r="9" spans="1:10" s="31" customFormat="1" ht="31.5">
      <c r="A9" s="71" t="s">
        <v>160</v>
      </c>
      <c r="B9" s="72" t="s">
        <v>161</v>
      </c>
      <c r="C9" s="73">
        <f t="shared" si="0"/>
        <v>423114.89999999997</v>
      </c>
      <c r="D9" s="73">
        <v>5170.3</v>
      </c>
      <c r="E9" s="73">
        <v>386937.3</v>
      </c>
      <c r="F9" s="73">
        <v>31007.3</v>
      </c>
      <c r="G9" s="36">
        <f t="shared" si="1"/>
        <v>423017</v>
      </c>
      <c r="H9" s="73">
        <v>5170.3</v>
      </c>
      <c r="I9" s="73">
        <v>386840.4</v>
      </c>
      <c r="J9" s="73">
        <v>31006.3</v>
      </c>
    </row>
    <row r="10" spans="1:10" s="31" customFormat="1" ht="31.5">
      <c r="A10" s="71" t="s">
        <v>141</v>
      </c>
      <c r="B10" s="72" t="s">
        <v>162</v>
      </c>
      <c r="C10" s="73">
        <f t="shared" si="0"/>
        <v>241060.7</v>
      </c>
      <c r="D10" s="73">
        <v>0</v>
      </c>
      <c r="E10" s="73">
        <v>0</v>
      </c>
      <c r="F10" s="73">
        <v>241060.7</v>
      </c>
      <c r="G10" s="73">
        <f t="shared" si="1"/>
        <v>241060.7</v>
      </c>
      <c r="H10" s="73">
        <v>0</v>
      </c>
      <c r="I10" s="73">
        <v>0</v>
      </c>
      <c r="J10" s="73">
        <v>241060.7</v>
      </c>
    </row>
    <row r="11" spans="1:10" ht="31.5">
      <c r="A11" s="28" t="s">
        <v>117</v>
      </c>
      <c r="B11" s="41" t="s">
        <v>81</v>
      </c>
      <c r="C11" s="36">
        <f t="shared" si="0"/>
        <v>100</v>
      </c>
      <c r="D11" s="36"/>
      <c r="E11" s="36">
        <f>SUM(E12)</f>
        <v>0</v>
      </c>
      <c r="F11" s="36">
        <f>SUM(F12)</f>
        <v>100</v>
      </c>
      <c r="G11" s="36">
        <f t="shared" si="1"/>
        <v>0</v>
      </c>
      <c r="H11" s="36"/>
      <c r="I11" s="36">
        <f>SUM(I12)</f>
        <v>0</v>
      </c>
      <c r="J11" s="36">
        <f>SUM(J12)</f>
        <v>0</v>
      </c>
    </row>
    <row r="12" spans="1:10" s="31" customFormat="1" ht="15.75">
      <c r="A12" s="71" t="s">
        <v>118</v>
      </c>
      <c r="B12" s="72" t="s">
        <v>163</v>
      </c>
      <c r="C12" s="73">
        <f t="shared" si="0"/>
        <v>100</v>
      </c>
      <c r="D12" s="73">
        <v>0</v>
      </c>
      <c r="E12" s="73">
        <v>0</v>
      </c>
      <c r="F12" s="73">
        <v>100</v>
      </c>
      <c r="G12" s="73">
        <f t="shared" si="1"/>
        <v>0</v>
      </c>
      <c r="H12" s="73">
        <v>0</v>
      </c>
      <c r="I12" s="73">
        <v>0</v>
      </c>
      <c r="J12" s="73">
        <v>0</v>
      </c>
    </row>
    <row r="13" spans="1:10" ht="31.5">
      <c r="A13" s="28" t="s">
        <v>139</v>
      </c>
      <c r="B13" s="41" t="s">
        <v>69</v>
      </c>
      <c r="C13" s="36">
        <f>D13+E13+F13</f>
        <v>18151.7</v>
      </c>
      <c r="D13" s="36"/>
      <c r="E13" s="36">
        <f>SUM(E14,E15)</f>
        <v>0</v>
      </c>
      <c r="F13" s="36">
        <f>SUM(F14,F15)</f>
        <v>18151.7</v>
      </c>
      <c r="G13" s="36">
        <f t="shared" si="1"/>
        <v>18151.5</v>
      </c>
      <c r="H13" s="36"/>
      <c r="I13" s="36">
        <f>SUM(I14,I15)</f>
        <v>0</v>
      </c>
      <c r="J13" s="36">
        <f>SUM(J14,J15)</f>
        <v>18151.5</v>
      </c>
    </row>
    <row r="14" spans="1:10" s="31" customFormat="1" ht="15.75">
      <c r="A14" s="71" t="s">
        <v>140</v>
      </c>
      <c r="B14" s="72" t="s">
        <v>164</v>
      </c>
      <c r="C14" s="73">
        <f t="shared" si="0"/>
        <v>2070.5</v>
      </c>
      <c r="D14" s="73">
        <v>0</v>
      </c>
      <c r="E14" s="73">
        <v>0</v>
      </c>
      <c r="F14" s="73">
        <v>2070.5</v>
      </c>
      <c r="G14" s="73">
        <f t="shared" si="1"/>
        <v>2070.3</v>
      </c>
      <c r="H14" s="73">
        <v>0</v>
      </c>
      <c r="I14" s="73">
        <v>0</v>
      </c>
      <c r="J14" s="73">
        <v>2070.3</v>
      </c>
    </row>
    <row r="15" spans="1:10" s="31" customFormat="1" ht="31.5">
      <c r="A15" s="71" t="s">
        <v>141</v>
      </c>
      <c r="B15" s="72" t="s">
        <v>165</v>
      </c>
      <c r="C15" s="73">
        <f t="shared" si="0"/>
        <v>16081.2</v>
      </c>
      <c r="D15" s="73">
        <v>0</v>
      </c>
      <c r="E15" s="73">
        <v>0</v>
      </c>
      <c r="F15" s="73">
        <v>16081.2</v>
      </c>
      <c r="G15" s="73">
        <f t="shared" si="1"/>
        <v>16081.2</v>
      </c>
      <c r="H15" s="73">
        <v>0</v>
      </c>
      <c r="I15" s="73">
        <v>0</v>
      </c>
      <c r="J15" s="73">
        <v>16081.2</v>
      </c>
    </row>
    <row r="16" spans="1:10" ht="31.5">
      <c r="A16" s="28" t="s">
        <v>106</v>
      </c>
      <c r="B16" s="41" t="s">
        <v>72</v>
      </c>
      <c r="C16" s="36">
        <f t="shared" si="0"/>
        <v>178593.3</v>
      </c>
      <c r="D16" s="36"/>
      <c r="E16" s="36">
        <f>SUM(E17,E18)</f>
        <v>129699.4</v>
      </c>
      <c r="F16" s="36">
        <f>SUM(F17,F18)</f>
        <v>48893.9</v>
      </c>
      <c r="G16" s="36">
        <f t="shared" si="1"/>
        <v>177987.2</v>
      </c>
      <c r="H16" s="36"/>
      <c r="I16" s="36">
        <f>SUM(I17,I18)</f>
        <v>129689.3</v>
      </c>
      <c r="J16" s="36">
        <f>SUM(J17,J18)</f>
        <v>48297.899999999994</v>
      </c>
    </row>
    <row r="17" spans="1:10" s="31" customFormat="1" ht="15.75">
      <c r="A17" s="71" t="s">
        <v>107</v>
      </c>
      <c r="B17" s="72" t="s">
        <v>166</v>
      </c>
      <c r="C17" s="73">
        <f t="shared" si="0"/>
        <v>144870</v>
      </c>
      <c r="D17" s="73">
        <v>0</v>
      </c>
      <c r="E17" s="73">
        <v>129699.4</v>
      </c>
      <c r="F17" s="73">
        <v>15170.6</v>
      </c>
      <c r="G17" s="73">
        <f t="shared" si="1"/>
        <v>144357.6</v>
      </c>
      <c r="H17" s="73">
        <v>0</v>
      </c>
      <c r="I17" s="73">
        <v>129689.3</v>
      </c>
      <c r="J17" s="73">
        <v>14668.3</v>
      </c>
    </row>
    <row r="18" spans="1:10" s="31" customFormat="1" ht="15.75" customHeight="1">
      <c r="A18" s="71" t="s">
        <v>108</v>
      </c>
      <c r="B18" s="72" t="s">
        <v>167</v>
      </c>
      <c r="C18" s="42">
        <f aca="true" t="shared" si="2" ref="C18:C33">D18+E18+F18</f>
        <v>33723.3</v>
      </c>
      <c r="D18" s="42">
        <v>0</v>
      </c>
      <c r="E18" s="42">
        <v>0</v>
      </c>
      <c r="F18" s="42">
        <v>33723.3</v>
      </c>
      <c r="G18" s="42">
        <f t="shared" si="1"/>
        <v>33629.6</v>
      </c>
      <c r="H18" s="42">
        <v>0</v>
      </c>
      <c r="I18" s="42">
        <v>0</v>
      </c>
      <c r="J18" s="42">
        <v>33629.6</v>
      </c>
    </row>
    <row r="19" spans="1:10" ht="31.5">
      <c r="A19" s="28" t="s">
        <v>95</v>
      </c>
      <c r="B19" s="41" t="s">
        <v>114</v>
      </c>
      <c r="C19" s="36">
        <f t="shared" si="2"/>
        <v>14523.5</v>
      </c>
      <c r="D19" s="36"/>
      <c r="E19" s="36">
        <f>SUM(E20,E21)</f>
        <v>0</v>
      </c>
      <c r="F19" s="36">
        <f>SUM(F20,F21,F22)</f>
        <v>14523.5</v>
      </c>
      <c r="G19" s="36">
        <f t="shared" si="1"/>
        <v>14523.4</v>
      </c>
      <c r="H19" s="36"/>
      <c r="I19" s="36">
        <f>SUM(I20,I21)</f>
        <v>0</v>
      </c>
      <c r="J19" s="36">
        <f>SUM(J20,J21,J22)</f>
        <v>14523.4</v>
      </c>
    </row>
    <row r="20" spans="1:10" s="31" customFormat="1" ht="15.75">
      <c r="A20" s="71" t="s">
        <v>96</v>
      </c>
      <c r="B20" s="72" t="s">
        <v>168</v>
      </c>
      <c r="C20" s="73">
        <f t="shared" si="2"/>
        <v>8345.1</v>
      </c>
      <c r="D20" s="73">
        <v>0</v>
      </c>
      <c r="E20" s="73">
        <v>0</v>
      </c>
      <c r="F20" s="73">
        <v>8345.1</v>
      </c>
      <c r="G20" s="73">
        <f t="shared" si="1"/>
        <v>8345</v>
      </c>
      <c r="H20" s="73">
        <v>0</v>
      </c>
      <c r="I20" s="73">
        <v>0</v>
      </c>
      <c r="J20" s="73">
        <v>8345</v>
      </c>
    </row>
    <row r="21" spans="1:10" s="31" customFormat="1" ht="15.75">
      <c r="A21" s="71" t="s">
        <v>99</v>
      </c>
      <c r="B21" s="72" t="s">
        <v>169</v>
      </c>
      <c r="C21" s="73">
        <f t="shared" si="2"/>
        <v>5278.4</v>
      </c>
      <c r="D21" s="73">
        <v>0</v>
      </c>
      <c r="E21" s="73">
        <v>0</v>
      </c>
      <c r="F21" s="73">
        <v>5278.4</v>
      </c>
      <c r="G21" s="73">
        <f t="shared" si="1"/>
        <v>5278.4</v>
      </c>
      <c r="H21" s="73">
        <v>0</v>
      </c>
      <c r="I21" s="73">
        <v>0</v>
      </c>
      <c r="J21" s="73">
        <v>5278.4</v>
      </c>
    </row>
    <row r="22" spans="1:10" s="31" customFormat="1" ht="15.75">
      <c r="A22" s="71" t="s">
        <v>102</v>
      </c>
      <c r="B22" s="72" t="s">
        <v>170</v>
      </c>
      <c r="C22" s="73">
        <f t="shared" si="2"/>
        <v>900</v>
      </c>
      <c r="D22" s="73">
        <v>0</v>
      </c>
      <c r="E22" s="73">
        <v>0</v>
      </c>
      <c r="F22" s="73">
        <v>900</v>
      </c>
      <c r="G22" s="73">
        <f t="shared" si="1"/>
        <v>900</v>
      </c>
      <c r="H22" s="73">
        <v>0</v>
      </c>
      <c r="I22" s="73">
        <v>0</v>
      </c>
      <c r="J22" s="73">
        <v>900</v>
      </c>
    </row>
    <row r="23" spans="1:10" ht="31.5">
      <c r="A23" s="28" t="s">
        <v>92</v>
      </c>
      <c r="B23" s="41" t="s">
        <v>126</v>
      </c>
      <c r="C23" s="36">
        <f t="shared" si="2"/>
        <v>86069.4</v>
      </c>
      <c r="D23" s="36">
        <v>0</v>
      </c>
      <c r="E23" s="36">
        <v>963</v>
      </c>
      <c r="F23" s="36">
        <v>85106.4</v>
      </c>
      <c r="G23" s="36">
        <f t="shared" si="1"/>
        <v>84045.1</v>
      </c>
      <c r="H23" s="36">
        <v>0</v>
      </c>
      <c r="I23" s="36"/>
      <c r="J23" s="36">
        <v>84045.1</v>
      </c>
    </row>
    <row r="24" spans="1:10" ht="31.5">
      <c r="A24" s="28" t="s">
        <v>119</v>
      </c>
      <c r="B24" s="41" t="s">
        <v>94</v>
      </c>
      <c r="C24" s="36">
        <f t="shared" si="2"/>
        <v>48714.2</v>
      </c>
      <c r="D24" s="42"/>
      <c r="E24" s="36">
        <f>E25+E26+E27</f>
        <v>46909.399999999994</v>
      </c>
      <c r="F24" s="36">
        <f>F25+F26+F27</f>
        <v>1804.8</v>
      </c>
      <c r="G24" s="36">
        <f t="shared" si="1"/>
        <v>48706.70000000001</v>
      </c>
      <c r="H24" s="42"/>
      <c r="I24" s="36">
        <f>I25+I26+I27</f>
        <v>46902.40000000001</v>
      </c>
      <c r="J24" s="36">
        <f>J25+J26+J27</f>
        <v>1804.3000000000002</v>
      </c>
    </row>
    <row r="25" spans="1:10" s="31" customFormat="1" ht="32.25" customHeight="1">
      <c r="A25" s="35" t="s">
        <v>120</v>
      </c>
      <c r="B25" s="43" t="s">
        <v>171</v>
      </c>
      <c r="C25" s="42">
        <f t="shared" si="2"/>
        <v>10222.300000000001</v>
      </c>
      <c r="D25" s="42">
        <v>0</v>
      </c>
      <c r="E25" s="42">
        <v>8802.7</v>
      </c>
      <c r="F25" s="42">
        <v>1419.6</v>
      </c>
      <c r="G25" s="42">
        <f t="shared" si="1"/>
        <v>10222.1</v>
      </c>
      <c r="H25" s="42">
        <v>0</v>
      </c>
      <c r="I25" s="42">
        <v>8802.7</v>
      </c>
      <c r="J25" s="42">
        <v>1419.4</v>
      </c>
    </row>
    <row r="26" spans="1:10" s="31" customFormat="1" ht="31.5">
      <c r="A26" s="35" t="s">
        <v>121</v>
      </c>
      <c r="B26" s="43" t="s">
        <v>172</v>
      </c>
      <c r="C26" s="42">
        <f t="shared" si="2"/>
        <v>38313.3</v>
      </c>
      <c r="D26" s="42">
        <v>0</v>
      </c>
      <c r="E26" s="42">
        <v>37930</v>
      </c>
      <c r="F26" s="42">
        <v>383.3</v>
      </c>
      <c r="G26" s="42">
        <f t="shared" si="1"/>
        <v>38313.1</v>
      </c>
      <c r="H26" s="42">
        <v>0</v>
      </c>
      <c r="I26" s="42">
        <v>37929.9</v>
      </c>
      <c r="J26" s="42">
        <v>383.2</v>
      </c>
    </row>
    <row r="27" spans="1:10" s="31" customFormat="1" ht="15.75">
      <c r="A27" s="35" t="s">
        <v>122</v>
      </c>
      <c r="B27" s="43" t="s">
        <v>173</v>
      </c>
      <c r="C27" s="42">
        <f>D27+E27+F27</f>
        <v>178.6</v>
      </c>
      <c r="D27" s="42">
        <v>0</v>
      </c>
      <c r="E27" s="42">
        <v>176.7</v>
      </c>
      <c r="F27" s="42">
        <v>1.9</v>
      </c>
      <c r="G27" s="42">
        <f>H27+I27+J27</f>
        <v>171.5</v>
      </c>
      <c r="H27" s="42">
        <v>0</v>
      </c>
      <c r="I27" s="42">
        <v>169.8</v>
      </c>
      <c r="J27" s="42">
        <v>1.7</v>
      </c>
    </row>
    <row r="28" spans="1:10" ht="31.5">
      <c r="A28" s="33" t="s">
        <v>87</v>
      </c>
      <c r="B28" s="41" t="s">
        <v>98</v>
      </c>
      <c r="C28" s="36">
        <f t="shared" si="2"/>
        <v>1500</v>
      </c>
      <c r="D28" s="36">
        <v>0</v>
      </c>
      <c r="E28" s="36">
        <v>0</v>
      </c>
      <c r="F28" s="36">
        <v>1500</v>
      </c>
      <c r="G28" s="36">
        <f aca="true" t="shared" si="3" ref="G28:G48">H28+I28+J28</f>
        <v>1500</v>
      </c>
      <c r="H28" s="36">
        <v>0</v>
      </c>
      <c r="I28" s="36">
        <v>0</v>
      </c>
      <c r="J28" s="36">
        <v>1500</v>
      </c>
    </row>
    <row r="29" spans="1:10" s="46" customFormat="1" ht="15.75">
      <c r="A29" s="47" t="s">
        <v>174</v>
      </c>
      <c r="B29" s="48"/>
      <c r="C29" s="36">
        <f t="shared" si="2"/>
        <v>241573.5</v>
      </c>
      <c r="D29" s="36">
        <f>D30+D34+D37+D40+D44+D47</f>
        <v>1710</v>
      </c>
      <c r="E29" s="36">
        <f>E30+E34+E37+E40+E44+E47</f>
        <v>41637.799999999996</v>
      </c>
      <c r="F29" s="36">
        <f>F30+F34+F37+F40+F44+F47</f>
        <v>198225.7</v>
      </c>
      <c r="G29" s="36">
        <f t="shared" si="3"/>
        <v>227943.4</v>
      </c>
      <c r="H29" s="36">
        <f>H30+H34+H37+H40+H44+H47</f>
        <v>582.9</v>
      </c>
      <c r="I29" s="36">
        <f>I30+I34+I37+I40+I44+I47</f>
        <v>33119.2</v>
      </c>
      <c r="J29" s="36">
        <f>J30+J34+J37+J40+J44+J47</f>
        <v>194241.3</v>
      </c>
    </row>
    <row r="30" spans="1:10" ht="31.5">
      <c r="A30" s="28" t="s">
        <v>66</v>
      </c>
      <c r="B30" s="41" t="s">
        <v>175</v>
      </c>
      <c r="C30" s="36">
        <f t="shared" si="2"/>
        <v>91257.90000000001</v>
      </c>
      <c r="D30" s="36">
        <f>D31+D32</f>
        <v>544.4</v>
      </c>
      <c r="E30" s="36">
        <f>E31+E32</f>
        <v>1309.9</v>
      </c>
      <c r="F30" s="36">
        <f>F31+F32</f>
        <v>89403.6</v>
      </c>
      <c r="G30" s="36">
        <f t="shared" si="3"/>
        <v>89716.4</v>
      </c>
      <c r="H30" s="36">
        <f>H31+H32</f>
        <v>544.4</v>
      </c>
      <c r="I30" s="36">
        <f>I31+I32</f>
        <v>1306.8</v>
      </c>
      <c r="J30" s="36">
        <f>J31+J32</f>
        <v>87865.2</v>
      </c>
    </row>
    <row r="31" spans="1:10" s="31" customFormat="1" ht="15.75">
      <c r="A31" s="35" t="s">
        <v>67</v>
      </c>
      <c r="B31" s="43" t="s">
        <v>176</v>
      </c>
      <c r="C31" s="42">
        <f t="shared" si="2"/>
        <v>5186.7</v>
      </c>
      <c r="D31" s="42">
        <v>0</v>
      </c>
      <c r="E31" s="42">
        <v>0</v>
      </c>
      <c r="F31" s="42">
        <v>5186.7</v>
      </c>
      <c r="G31" s="42">
        <f t="shared" si="3"/>
        <v>5111.7</v>
      </c>
      <c r="H31" s="42">
        <v>0</v>
      </c>
      <c r="I31" s="42">
        <v>0</v>
      </c>
      <c r="J31" s="42">
        <v>5111.7</v>
      </c>
    </row>
    <row r="32" spans="1:10" s="31" customFormat="1" ht="15.75">
      <c r="A32" s="35" t="s">
        <v>70</v>
      </c>
      <c r="B32" s="43" t="s">
        <v>178</v>
      </c>
      <c r="C32" s="42">
        <f t="shared" si="2"/>
        <v>86071.20000000001</v>
      </c>
      <c r="D32" s="37">
        <v>544.4</v>
      </c>
      <c r="E32" s="37">
        <v>1309.9</v>
      </c>
      <c r="F32" s="42">
        <f>86071.2-E32-D32</f>
        <v>84216.90000000001</v>
      </c>
      <c r="G32" s="42">
        <f t="shared" si="3"/>
        <v>84604.7</v>
      </c>
      <c r="H32" s="37">
        <v>544.4</v>
      </c>
      <c r="I32" s="37">
        <v>1306.8</v>
      </c>
      <c r="J32" s="42">
        <f>84604.7-H32-I32</f>
        <v>82753.5</v>
      </c>
    </row>
    <row r="33" spans="1:10" ht="47.25" hidden="1">
      <c r="A33" s="34" t="s">
        <v>179</v>
      </c>
      <c r="B33" s="43" t="s">
        <v>82</v>
      </c>
      <c r="C33" s="42">
        <f t="shared" si="2"/>
        <v>0</v>
      </c>
      <c r="D33" s="42">
        <v>0</v>
      </c>
      <c r="E33" s="37"/>
      <c r="F33" s="42"/>
      <c r="G33" s="42">
        <f t="shared" si="3"/>
        <v>0</v>
      </c>
      <c r="H33" s="42">
        <v>0</v>
      </c>
      <c r="I33" s="37"/>
      <c r="J33" s="42"/>
    </row>
    <row r="34" spans="1:10" ht="31.5">
      <c r="A34" s="28" t="s">
        <v>77</v>
      </c>
      <c r="B34" s="41" t="s">
        <v>180</v>
      </c>
      <c r="C34" s="36">
        <f aca="true" t="shared" si="4" ref="C34:C49">D34+E34+F34</f>
        <v>85835.09999999999</v>
      </c>
      <c r="D34" s="49">
        <f>D35+D36</f>
        <v>0</v>
      </c>
      <c r="E34" s="49">
        <f>E35+E36</f>
        <v>1283.3</v>
      </c>
      <c r="F34" s="36">
        <f>F35+F36</f>
        <v>84551.79999999999</v>
      </c>
      <c r="G34" s="36">
        <f t="shared" si="3"/>
        <v>84491.70000000001</v>
      </c>
      <c r="H34" s="49">
        <f>H35+H36</f>
        <v>0</v>
      </c>
      <c r="I34" s="49">
        <f>I35+I36</f>
        <v>1283.1</v>
      </c>
      <c r="J34" s="36">
        <f>J35+J36</f>
        <v>83208.6</v>
      </c>
    </row>
    <row r="35" spans="1:10" s="31" customFormat="1" ht="31.5">
      <c r="A35" s="35" t="s">
        <v>78</v>
      </c>
      <c r="B35" s="43" t="s">
        <v>181</v>
      </c>
      <c r="C35" s="42">
        <f t="shared" si="4"/>
        <v>60815.7</v>
      </c>
      <c r="D35" s="37">
        <v>0</v>
      </c>
      <c r="E35" s="37">
        <v>1283.3</v>
      </c>
      <c r="F35" s="42">
        <f>60815.7-E35</f>
        <v>59532.399999999994</v>
      </c>
      <c r="G35" s="42">
        <f t="shared" si="3"/>
        <v>59472.7</v>
      </c>
      <c r="H35" s="37">
        <v>0</v>
      </c>
      <c r="I35" s="37">
        <v>1283.1</v>
      </c>
      <c r="J35" s="42">
        <f>59472.7-I35</f>
        <v>58189.6</v>
      </c>
    </row>
    <row r="36" spans="1:10" s="31" customFormat="1" ht="15.75">
      <c r="A36" s="35" t="s">
        <v>136</v>
      </c>
      <c r="B36" s="43" t="s">
        <v>182</v>
      </c>
      <c r="C36" s="42">
        <f t="shared" si="4"/>
        <v>25019.4</v>
      </c>
      <c r="D36" s="42">
        <v>0</v>
      </c>
      <c r="E36" s="42">
        <v>0</v>
      </c>
      <c r="F36" s="42">
        <v>25019.4</v>
      </c>
      <c r="G36" s="42">
        <f t="shared" si="3"/>
        <v>25019</v>
      </c>
      <c r="H36" s="42">
        <v>0</v>
      </c>
      <c r="I36" s="42">
        <v>0</v>
      </c>
      <c r="J36" s="42">
        <v>25019</v>
      </c>
    </row>
    <row r="37" spans="1:10" ht="15.75">
      <c r="A37" s="28" t="s">
        <v>73</v>
      </c>
      <c r="B37" s="41" t="s">
        <v>183</v>
      </c>
      <c r="C37" s="36">
        <f>D37+E37+F37</f>
        <v>55309.8</v>
      </c>
      <c r="D37" s="49">
        <f>D38+D39</f>
        <v>1165.6</v>
      </c>
      <c r="E37" s="49">
        <f>E38+E39</f>
        <v>39044.6</v>
      </c>
      <c r="F37" s="36">
        <f>F38+F39</f>
        <v>15099.600000000002</v>
      </c>
      <c r="G37" s="36">
        <f t="shared" si="3"/>
        <v>44565.2</v>
      </c>
      <c r="H37" s="49">
        <f>H38+H39</f>
        <v>38.5</v>
      </c>
      <c r="I37" s="49">
        <f>I38+I39</f>
        <v>30529.3</v>
      </c>
      <c r="J37" s="36">
        <f>J38+J39</f>
        <v>13997.400000000001</v>
      </c>
    </row>
    <row r="38" spans="1:10" s="31" customFormat="1" ht="15.75">
      <c r="A38" s="35" t="s">
        <v>74</v>
      </c>
      <c r="B38" s="43" t="s">
        <v>184</v>
      </c>
      <c r="C38" s="42">
        <f t="shared" si="4"/>
        <v>47440.5</v>
      </c>
      <c r="D38" s="42">
        <v>1165.6</v>
      </c>
      <c r="E38" s="42">
        <v>39044.6</v>
      </c>
      <c r="F38" s="42">
        <f>47440.5-E38-D38</f>
        <v>7230.300000000001</v>
      </c>
      <c r="G38" s="42">
        <f t="shared" si="3"/>
        <v>36696</v>
      </c>
      <c r="H38" s="42">
        <v>38.5</v>
      </c>
      <c r="I38" s="42">
        <v>30529.3</v>
      </c>
      <c r="J38" s="42">
        <f>36696-I38-H38</f>
        <v>6128.200000000001</v>
      </c>
    </row>
    <row r="39" spans="1:10" s="46" customFormat="1" ht="15.75">
      <c r="A39" s="44" t="s">
        <v>124</v>
      </c>
      <c r="B39" s="45" t="s">
        <v>185</v>
      </c>
      <c r="C39" s="36">
        <f t="shared" si="4"/>
        <v>7869.3</v>
      </c>
      <c r="D39" s="49">
        <v>0</v>
      </c>
      <c r="E39" s="49">
        <v>0</v>
      </c>
      <c r="F39" s="36">
        <v>7869.3</v>
      </c>
      <c r="G39" s="36">
        <f t="shared" si="3"/>
        <v>7869.2</v>
      </c>
      <c r="H39" s="49">
        <v>0</v>
      </c>
      <c r="I39" s="49">
        <v>0</v>
      </c>
      <c r="J39" s="36">
        <v>7869.2</v>
      </c>
    </row>
    <row r="40" spans="1:10" ht="15.75">
      <c r="A40" s="28" t="s">
        <v>143</v>
      </c>
      <c r="B40" s="41" t="s">
        <v>186</v>
      </c>
      <c r="C40" s="36">
        <f t="shared" si="4"/>
        <v>3061.2</v>
      </c>
      <c r="D40" s="49">
        <f>D41+D55</f>
        <v>0</v>
      </c>
      <c r="E40" s="49">
        <f>E41+E55</f>
        <v>0</v>
      </c>
      <c r="F40" s="36">
        <f>F41+F55</f>
        <v>3061.2</v>
      </c>
      <c r="G40" s="36">
        <f t="shared" si="3"/>
        <v>3061.1</v>
      </c>
      <c r="H40" s="49">
        <f>H41+H55</f>
        <v>0</v>
      </c>
      <c r="I40" s="49">
        <f>I41+I55</f>
        <v>0</v>
      </c>
      <c r="J40" s="36">
        <f>J41+J55</f>
        <v>3061.1</v>
      </c>
    </row>
    <row r="41" spans="1:10" s="31" customFormat="1" ht="15.75">
      <c r="A41" s="35" t="s">
        <v>145</v>
      </c>
      <c r="B41" s="43" t="s">
        <v>187</v>
      </c>
      <c r="C41" s="42">
        <f t="shared" si="4"/>
        <v>3061.2</v>
      </c>
      <c r="D41" s="37">
        <v>0</v>
      </c>
      <c r="E41" s="37">
        <v>0</v>
      </c>
      <c r="F41" s="42">
        <v>3061.2</v>
      </c>
      <c r="G41" s="42">
        <f t="shared" si="3"/>
        <v>3061.1</v>
      </c>
      <c r="H41" s="37">
        <v>0</v>
      </c>
      <c r="I41" s="37">
        <v>0</v>
      </c>
      <c r="J41" s="42">
        <v>3061.1</v>
      </c>
    </row>
    <row r="42" spans="1:10" ht="47.25" hidden="1">
      <c r="A42" s="34" t="s">
        <v>188</v>
      </c>
      <c r="B42" s="43" t="s">
        <v>146</v>
      </c>
      <c r="C42" s="42">
        <f t="shared" si="4"/>
        <v>0</v>
      </c>
      <c r="D42" s="42"/>
      <c r="E42" s="37">
        <v>0</v>
      </c>
      <c r="F42" s="42">
        <v>0</v>
      </c>
      <c r="G42" s="42">
        <f t="shared" si="3"/>
        <v>0</v>
      </c>
      <c r="H42" s="42"/>
      <c r="I42" s="37">
        <v>0</v>
      </c>
      <c r="J42" s="42">
        <v>0</v>
      </c>
    </row>
    <row r="43" spans="1:10" ht="96" customHeight="1" hidden="1">
      <c r="A43" s="34" t="s">
        <v>177</v>
      </c>
      <c r="B43" s="43" t="s">
        <v>147</v>
      </c>
      <c r="C43" s="42">
        <f t="shared" si="4"/>
        <v>0</v>
      </c>
      <c r="D43" s="42"/>
      <c r="E43" s="37">
        <v>0</v>
      </c>
      <c r="F43" s="42">
        <v>0</v>
      </c>
      <c r="G43" s="42">
        <f t="shared" si="3"/>
        <v>0</v>
      </c>
      <c r="H43" s="42"/>
      <c r="I43" s="37">
        <v>0</v>
      </c>
      <c r="J43" s="42">
        <v>0</v>
      </c>
    </row>
    <row r="44" spans="1:10" ht="15.75">
      <c r="A44" s="28" t="s">
        <v>148</v>
      </c>
      <c r="B44" s="41" t="s">
        <v>189</v>
      </c>
      <c r="C44" s="36">
        <f t="shared" si="4"/>
        <v>4624.9</v>
      </c>
      <c r="D44" s="36">
        <f>SUM(D45:D46)</f>
        <v>0</v>
      </c>
      <c r="E44" s="36">
        <f>SUM(E45:E46)</f>
        <v>0</v>
      </c>
      <c r="F44" s="36">
        <f>SUM(F45:F46)</f>
        <v>4624.9</v>
      </c>
      <c r="G44" s="36">
        <f t="shared" si="3"/>
        <v>4624.599999999999</v>
      </c>
      <c r="H44" s="36">
        <f>SUM(H45:H46)</f>
        <v>0</v>
      </c>
      <c r="I44" s="36">
        <f>SUM(I45:I46)</f>
        <v>0</v>
      </c>
      <c r="J44" s="36">
        <f>SUM(J45:J46)</f>
        <v>4624.599999999999</v>
      </c>
    </row>
    <row r="45" spans="1:10" s="31" customFormat="1" ht="16.5" customHeight="1">
      <c r="A45" s="35" t="s">
        <v>150</v>
      </c>
      <c r="B45" s="43" t="s">
        <v>190</v>
      </c>
      <c r="C45" s="42">
        <f t="shared" si="4"/>
        <v>2675.1</v>
      </c>
      <c r="D45" s="42">
        <v>0</v>
      </c>
      <c r="E45" s="37">
        <v>0</v>
      </c>
      <c r="F45" s="42">
        <v>2675.1</v>
      </c>
      <c r="G45" s="42">
        <f t="shared" si="3"/>
        <v>2674.7999999999997</v>
      </c>
      <c r="H45" s="42">
        <v>0</v>
      </c>
      <c r="I45" s="37">
        <v>0</v>
      </c>
      <c r="J45" s="42">
        <v>2674.7999999999997</v>
      </c>
    </row>
    <row r="46" spans="1:10" s="31" customFormat="1" ht="15.75" customHeight="1">
      <c r="A46" s="35" t="s">
        <v>191</v>
      </c>
      <c r="B46" s="43" t="s">
        <v>192</v>
      </c>
      <c r="C46" s="42">
        <f t="shared" si="4"/>
        <v>1949.8</v>
      </c>
      <c r="D46" s="42">
        <v>0</v>
      </c>
      <c r="E46" s="37">
        <v>0</v>
      </c>
      <c r="F46" s="42">
        <v>1949.8</v>
      </c>
      <c r="G46" s="42">
        <f t="shared" si="3"/>
        <v>1949.8</v>
      </c>
      <c r="H46" s="42">
        <v>0</v>
      </c>
      <c r="I46" s="37">
        <v>0</v>
      </c>
      <c r="J46" s="42">
        <v>1949.8</v>
      </c>
    </row>
    <row r="47" spans="1:10" ht="15.75">
      <c r="A47" s="28" t="s">
        <v>151</v>
      </c>
      <c r="B47" s="41" t="s">
        <v>193</v>
      </c>
      <c r="C47" s="36">
        <f t="shared" si="4"/>
        <v>1484.6</v>
      </c>
      <c r="D47" s="36"/>
      <c r="E47" s="49">
        <f>E48+E68</f>
        <v>0</v>
      </c>
      <c r="F47" s="36">
        <v>1484.6</v>
      </c>
      <c r="G47" s="36">
        <f t="shared" si="3"/>
        <v>1484.4</v>
      </c>
      <c r="H47" s="36"/>
      <c r="I47" s="49">
        <f>I48+I68</f>
        <v>0</v>
      </c>
      <c r="J47" s="36">
        <v>1484.4</v>
      </c>
    </row>
    <row r="48" spans="1:10" s="31" customFormat="1" ht="31.5">
      <c r="A48" s="35" t="s">
        <v>152</v>
      </c>
      <c r="B48" s="43" t="s">
        <v>194</v>
      </c>
      <c r="C48" s="42">
        <f t="shared" si="4"/>
        <v>1484.6</v>
      </c>
      <c r="D48" s="42">
        <v>0</v>
      </c>
      <c r="E48" s="37">
        <v>0</v>
      </c>
      <c r="F48" s="42">
        <v>1484.6</v>
      </c>
      <c r="G48" s="42">
        <f t="shared" si="3"/>
        <v>1484.6</v>
      </c>
      <c r="H48" s="42">
        <v>0</v>
      </c>
      <c r="I48" s="37">
        <v>0</v>
      </c>
      <c r="J48" s="42">
        <v>1484.6</v>
      </c>
    </row>
    <row r="49" spans="1:10" ht="96" customHeight="1" hidden="1">
      <c r="A49" s="34" t="s">
        <v>177</v>
      </c>
      <c r="B49" s="43" t="s">
        <v>153</v>
      </c>
      <c r="C49" s="42">
        <f t="shared" si="4"/>
        <v>0</v>
      </c>
      <c r="D49" s="42"/>
      <c r="E49" s="37">
        <v>0</v>
      </c>
      <c r="F49" s="42">
        <v>0</v>
      </c>
      <c r="G49" s="93"/>
      <c r="H49" s="93"/>
      <c r="I49" s="93"/>
      <c r="J49" s="93"/>
    </row>
    <row r="54" spans="3:6" ht="15">
      <c r="C54" s="50"/>
      <c r="D54" s="50"/>
      <c r="E54" s="50"/>
      <c r="F54" s="50"/>
    </row>
    <row r="56" spans="3:6" ht="15">
      <c r="C56" s="50"/>
      <c r="D56" s="50"/>
      <c r="E56" s="50"/>
      <c r="F56" s="50"/>
    </row>
  </sheetData>
  <sheetProtection/>
  <mergeCells count="4">
    <mergeCell ref="C3:F3"/>
    <mergeCell ref="G3:J3"/>
    <mergeCell ref="A3:A4"/>
    <mergeCell ref="A1:J1"/>
  </mergeCells>
  <printOptions/>
  <pageMargins left="0.31496062992125984" right="0.31496062992125984" top="0.5118110236220472" bottom="0.2362204724409449" header="0.31496062992125984" footer="0.1968503937007874"/>
  <pageSetup fitToHeight="13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2018-05-31T21:51:10Z</dcterms:modified>
  <cp:category/>
  <cp:version/>
  <cp:contentType/>
  <cp:contentStatus/>
</cp:coreProperties>
</file>