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3\Изменения в бюджет\ГО\№3\"/>
    </mc:Choice>
  </mc:AlternateContent>
  <bookViews>
    <workbookView xWindow="12090" yWindow="45" windowWidth="16755" windowHeight="12735" activeTab="1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ИСТОЧНИКИ'!$C$1:$F$93</definedName>
    <definedName name="_xlnm.Print_Area" localSheetId="3">'Прогноз СЭР 2023-2025'!$A$1:$T$115</definedName>
  </definedNames>
  <calcPr calcId="162913"/>
</workbook>
</file>

<file path=xl/calcChain.xml><?xml version="1.0" encoding="utf-8"?>
<calcChain xmlns="http://schemas.openxmlformats.org/spreadsheetml/2006/main">
  <c r="D19" i="6" l="1"/>
  <c r="F121" i="38" l="1"/>
  <c r="F123" i="38"/>
  <c r="E148" i="38" l="1"/>
  <c r="E140" i="38"/>
  <c r="E137" i="38"/>
  <c r="E132" i="38"/>
  <c r="E130" i="38"/>
  <c r="E128" i="38"/>
  <c r="E122" i="38"/>
  <c r="E117" i="38"/>
  <c r="E113" i="38"/>
  <c r="E107" i="38"/>
  <c r="E98" i="38"/>
  <c r="E85" i="38"/>
  <c r="E79" i="38"/>
  <c r="E70" i="38"/>
  <c r="E65" i="38"/>
  <c r="E37" i="38"/>
  <c r="E25" i="38"/>
  <c r="E21" i="38"/>
  <c r="E12" i="38"/>
  <c r="E4" i="38" s="1"/>
  <c r="E5" i="38"/>
  <c r="E142" i="38" l="1"/>
  <c r="E153" i="38" s="1"/>
  <c r="E20" i="38"/>
  <c r="E19" i="38" s="1"/>
  <c r="E93" i="38" s="1"/>
  <c r="E152" i="38" s="1"/>
  <c r="E151" i="38" s="1"/>
  <c r="E147" i="38" s="1"/>
  <c r="D49" i="6" l="1"/>
  <c r="D47" i="6"/>
  <c r="D45" i="6"/>
  <c r="D42" i="6"/>
  <c r="D39" i="6"/>
  <c r="D35" i="6"/>
  <c r="D32" i="6"/>
  <c r="D29" i="6"/>
  <c r="D25" i="6"/>
  <c r="D20" i="6"/>
  <c r="D17" i="6"/>
  <c r="D14" i="6"/>
  <c r="D11" i="6"/>
  <c r="D7" i="6"/>
  <c r="D5" i="6" l="1"/>
  <c r="D34" i="6"/>
  <c r="K13" i="42"/>
  <c r="J13" i="42"/>
  <c r="I13" i="42"/>
  <c r="H13" i="42"/>
  <c r="G13" i="42"/>
  <c r="F13" i="42"/>
  <c r="E13" i="42"/>
  <c r="D13" i="42"/>
  <c r="C13" i="42"/>
  <c r="B13" i="42"/>
  <c r="E11" i="41"/>
  <c r="D11" i="41"/>
  <c r="C11" i="41"/>
  <c r="H14" i="40"/>
  <c r="G14" i="40"/>
  <c r="F14" i="40"/>
  <c r="E14" i="40"/>
  <c r="D14" i="40"/>
  <c r="H10" i="40"/>
  <c r="G10" i="40"/>
  <c r="F10" i="40"/>
  <c r="E10" i="40"/>
  <c r="D10" i="40"/>
  <c r="C115" i="39"/>
  <c r="P114" i="39"/>
  <c r="O114" i="39"/>
  <c r="E112" i="39"/>
  <c r="C112" i="39"/>
  <c r="I111" i="39"/>
  <c r="H111" i="39"/>
  <c r="D111" i="39"/>
  <c r="C111" i="39"/>
  <c r="H110" i="39"/>
  <c r="G110" i="39"/>
  <c r="F110" i="39"/>
  <c r="E110" i="39"/>
  <c r="C110" i="39"/>
  <c r="H109" i="39"/>
  <c r="G109" i="39"/>
  <c r="F109" i="39"/>
  <c r="E109" i="39"/>
  <c r="C109" i="39"/>
  <c r="I108" i="39"/>
  <c r="H108" i="39"/>
  <c r="G108" i="39"/>
  <c r="F108" i="39"/>
  <c r="E108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T99" i="39"/>
  <c r="S99" i="39"/>
  <c r="R99" i="39"/>
  <c r="Q99" i="39"/>
  <c r="P99" i="39"/>
  <c r="O99" i="39"/>
  <c r="M99" i="39"/>
  <c r="L99" i="39"/>
  <c r="K99" i="39"/>
  <c r="J99" i="39"/>
  <c r="I99" i="39"/>
  <c r="H99" i="39"/>
  <c r="G99" i="39"/>
  <c r="F99" i="39"/>
  <c r="E99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E93" i="39"/>
  <c r="H91" i="39"/>
  <c r="G91" i="39"/>
  <c r="T90" i="39"/>
  <c r="S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F85" i="39"/>
  <c r="L84" i="39"/>
  <c r="L83" i="39" s="1"/>
  <c r="L80" i="39" s="1"/>
  <c r="E84" i="39"/>
  <c r="E83" i="39" s="1"/>
  <c r="T83" i="39"/>
  <c r="S83" i="39"/>
  <c r="R83" i="39"/>
  <c r="R80" i="39" s="1"/>
  <c r="Q83" i="39"/>
  <c r="Q80" i="39" s="1"/>
  <c r="P83" i="39"/>
  <c r="O83" i="39"/>
  <c r="O80" i="39" s="1"/>
  <c r="N83" i="39"/>
  <c r="N80" i="39" s="1"/>
  <c r="M83" i="39"/>
  <c r="M80" i="39" s="1"/>
  <c r="K83" i="39"/>
  <c r="J83" i="39"/>
  <c r="I83" i="39"/>
  <c r="H83" i="39"/>
  <c r="G83" i="39"/>
  <c r="F83" i="39"/>
  <c r="C83" i="39"/>
  <c r="K82" i="39"/>
  <c r="J82" i="39"/>
  <c r="J80" i="39" s="1"/>
  <c r="I82" i="39"/>
  <c r="I80" i="39" s="1"/>
  <c r="H82" i="39"/>
  <c r="G82" i="39"/>
  <c r="F82" i="39"/>
  <c r="F80" i="39" s="1"/>
  <c r="E82" i="39"/>
  <c r="D82" i="39"/>
  <c r="D80" i="39" s="1"/>
  <c r="C82" i="39"/>
  <c r="T80" i="39"/>
  <c r="S80" i="39"/>
  <c r="P80" i="39"/>
  <c r="K80" i="39"/>
  <c r="H80" i="39"/>
  <c r="G80" i="39"/>
  <c r="C80" i="39"/>
  <c r="T69" i="39"/>
  <c r="S69" i="39"/>
  <c r="R69" i="39"/>
  <c r="G69" i="39"/>
  <c r="F69" i="39"/>
  <c r="C69" i="39"/>
  <c r="T68" i="39"/>
  <c r="S68" i="39"/>
  <c r="R68" i="39"/>
  <c r="T67" i="39"/>
  <c r="S67" i="39"/>
  <c r="R67" i="39"/>
  <c r="F67" i="39"/>
  <c r="E67" i="39"/>
  <c r="C67" i="39"/>
  <c r="T66" i="39"/>
  <c r="S66" i="39"/>
  <c r="R66" i="39"/>
  <c r="T65" i="39"/>
  <c r="S65" i="39"/>
  <c r="R65" i="39"/>
  <c r="K65" i="39"/>
  <c r="J65" i="39"/>
  <c r="J62" i="39" s="1"/>
  <c r="I65" i="39"/>
  <c r="I62" i="39" s="1"/>
  <c r="H65" i="39"/>
  <c r="G65" i="39"/>
  <c r="F65" i="39"/>
  <c r="E65" i="39"/>
  <c r="E62" i="39" s="1"/>
  <c r="D65" i="39"/>
  <c r="D62" i="39" s="1"/>
  <c r="C65" i="39"/>
  <c r="T64" i="39"/>
  <c r="S64" i="39"/>
  <c r="R64" i="39"/>
  <c r="G64" i="39"/>
  <c r="F64" i="39"/>
  <c r="C64" i="39"/>
  <c r="T63" i="39"/>
  <c r="S63" i="39"/>
  <c r="R63" i="39"/>
  <c r="G63" i="39"/>
  <c r="G62" i="39" s="1"/>
  <c r="F63" i="39"/>
  <c r="E63" i="39"/>
  <c r="C63" i="39"/>
  <c r="K62" i="39"/>
  <c r="H62" i="39"/>
  <c r="C62" i="39"/>
  <c r="I60" i="39"/>
  <c r="L58" i="39"/>
  <c r="T49" i="39"/>
  <c r="S49" i="39"/>
  <c r="R49" i="39"/>
  <c r="Q49" i="39"/>
  <c r="P49" i="39"/>
  <c r="O49" i="39"/>
  <c r="K49" i="39"/>
  <c r="J49" i="39"/>
  <c r="I49" i="39"/>
  <c r="H49" i="39"/>
  <c r="G49" i="39"/>
  <c r="F49" i="39"/>
  <c r="E49" i="39"/>
  <c r="K42" i="39"/>
  <c r="J42" i="39"/>
  <c r="I42" i="39"/>
  <c r="T41" i="39"/>
  <c r="T42" i="39" s="1"/>
  <c r="S41" i="39"/>
  <c r="S42" i="39" s="1"/>
  <c r="R41" i="39"/>
  <c r="R42" i="39" s="1"/>
  <c r="Q41" i="39"/>
  <c r="P41" i="39"/>
  <c r="P42" i="39" s="1"/>
  <c r="O41" i="39"/>
  <c r="O42" i="39" s="1"/>
  <c r="N41" i="39"/>
  <c r="N42" i="39" s="1"/>
  <c r="M41" i="39"/>
  <c r="L41" i="39"/>
  <c r="L42" i="39" s="1"/>
  <c r="G41" i="39"/>
  <c r="H42" i="39" s="1"/>
  <c r="F41" i="39"/>
  <c r="F42" i="39" s="1"/>
  <c r="E41" i="39"/>
  <c r="E42" i="39" s="1"/>
  <c r="C41" i="39"/>
  <c r="D42" i="39" s="1"/>
  <c r="T35" i="39"/>
  <c r="S35" i="39"/>
  <c r="R35" i="39"/>
  <c r="N35" i="39"/>
  <c r="M35" i="39"/>
  <c r="L35" i="39"/>
  <c r="K35" i="39"/>
  <c r="J35" i="39"/>
  <c r="I35" i="39"/>
  <c r="G35" i="39"/>
  <c r="T34" i="39"/>
  <c r="S34" i="39"/>
  <c r="R34" i="39"/>
  <c r="Q34" i="39"/>
  <c r="P34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D31" i="39"/>
  <c r="C31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G29" i="39"/>
  <c r="H30" i="39" s="1"/>
  <c r="F29" i="39"/>
  <c r="F30" i="39" s="1"/>
  <c r="E29" i="39"/>
  <c r="D29" i="39"/>
  <c r="D30" i="39" s="1"/>
  <c r="C29" i="39"/>
  <c r="L27" i="39"/>
  <c r="T26" i="39"/>
  <c r="T27" i="39" s="1"/>
  <c r="S26" i="39"/>
  <c r="R26" i="39"/>
  <c r="R27" i="39" s="1"/>
  <c r="Q26" i="39"/>
  <c r="P26" i="39"/>
  <c r="P27" i="39" s="1"/>
  <c r="O26" i="39"/>
  <c r="N26" i="39"/>
  <c r="N27" i="39" s="1"/>
  <c r="M26" i="39"/>
  <c r="M27" i="39" s="1"/>
  <c r="L26" i="39"/>
  <c r="K26" i="39"/>
  <c r="J26" i="39"/>
  <c r="J27" i="39" s="1"/>
  <c r="I26" i="39"/>
  <c r="I27" i="39" s="1"/>
  <c r="H26" i="39"/>
  <c r="H27" i="39" s="1"/>
  <c r="G26" i="39"/>
  <c r="E26" i="39"/>
  <c r="C26" i="39"/>
  <c r="H24" i="39"/>
  <c r="G24" i="39"/>
  <c r="F24" i="39"/>
  <c r="C24" i="39"/>
  <c r="H23" i="39"/>
  <c r="G23" i="39"/>
  <c r="F23" i="39"/>
  <c r="C23" i="39"/>
  <c r="H22" i="39"/>
  <c r="G22" i="39"/>
  <c r="F22" i="39"/>
  <c r="C22" i="39"/>
  <c r="H20" i="39"/>
  <c r="G20" i="39"/>
  <c r="F20" i="39"/>
  <c r="R18" i="39"/>
  <c r="J18" i="39"/>
  <c r="T17" i="39"/>
  <c r="T18" i="39" s="1"/>
  <c r="S17" i="39"/>
  <c r="S18" i="39" s="1"/>
  <c r="R17" i="39"/>
  <c r="Q17" i="39"/>
  <c r="P17" i="39"/>
  <c r="P18" i="39" s="1"/>
  <c r="O17" i="39"/>
  <c r="O18" i="39" s="1"/>
  <c r="N17" i="39"/>
  <c r="N18" i="39" s="1"/>
  <c r="M17" i="39"/>
  <c r="L17" i="39"/>
  <c r="L18" i="39" s="1"/>
  <c r="K17" i="39"/>
  <c r="K18" i="39" s="1"/>
  <c r="H17" i="39"/>
  <c r="H18" i="39" s="1"/>
  <c r="G17" i="39"/>
  <c r="I18" i="39" s="1"/>
  <c r="F17" i="39"/>
  <c r="E17" i="39"/>
  <c r="E18" i="39" s="1"/>
  <c r="C17" i="39"/>
  <c r="D18" i="39" s="1"/>
  <c r="N14" i="39"/>
  <c r="T13" i="39"/>
  <c r="S13" i="39"/>
  <c r="S14" i="39" s="1"/>
  <c r="R13" i="39"/>
  <c r="R14" i="39" s="1"/>
  <c r="Q13" i="39"/>
  <c r="Q14" i="39" s="1"/>
  <c r="P13" i="39"/>
  <c r="O13" i="39"/>
  <c r="O14" i="39" s="1"/>
  <c r="N13" i="39"/>
  <c r="M13" i="39"/>
  <c r="M14" i="39" s="1"/>
  <c r="L13" i="39"/>
  <c r="K13" i="39"/>
  <c r="K14" i="39" s="1"/>
  <c r="J13" i="39"/>
  <c r="J14" i="39" s="1"/>
  <c r="I13" i="39"/>
  <c r="I14" i="39" s="1"/>
  <c r="H13" i="39"/>
  <c r="G13" i="39"/>
  <c r="G14" i="39" s="1"/>
  <c r="F13" i="39"/>
  <c r="F14" i="39" s="1"/>
  <c r="E13" i="39"/>
  <c r="E14" i="39" s="1"/>
  <c r="C13" i="39"/>
  <c r="D14" i="39" s="1"/>
  <c r="T10" i="39"/>
  <c r="S10" i="39"/>
  <c r="R10" i="39"/>
  <c r="Q10" i="39"/>
  <c r="P10" i="39"/>
  <c r="O10" i="39"/>
  <c r="N10" i="39"/>
  <c r="M10" i="39"/>
  <c r="L10" i="39"/>
  <c r="K10" i="39"/>
  <c r="I10" i="39"/>
  <c r="H10" i="39"/>
  <c r="G10" i="39"/>
  <c r="F10" i="39"/>
  <c r="E10" i="39"/>
  <c r="D10" i="39"/>
  <c r="T9" i="39"/>
  <c r="S9" i="39"/>
  <c r="R9" i="39"/>
  <c r="Q9" i="39"/>
  <c r="P9" i="39"/>
  <c r="O9" i="39"/>
  <c r="N9" i="39"/>
  <c r="M9" i="39"/>
  <c r="L9" i="39"/>
  <c r="I9" i="39"/>
  <c r="H9" i="39"/>
  <c r="G9" i="39"/>
  <c r="F9" i="39"/>
  <c r="E9" i="39"/>
  <c r="D9" i="39"/>
  <c r="J8" i="39"/>
  <c r="J10" i="39" s="1"/>
  <c r="C8" i="39"/>
  <c r="C10" i="39" s="1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C9" i="39" l="1"/>
  <c r="H14" i="39"/>
  <c r="L14" i="39"/>
  <c r="P14" i="39"/>
  <c r="T14" i="39"/>
  <c r="M18" i="39"/>
  <c r="Q18" i="39"/>
  <c r="K27" i="39"/>
  <c r="O27" i="39"/>
  <c r="S27" i="39"/>
  <c r="E30" i="39"/>
  <c r="D26" i="39"/>
  <c r="D27" i="39" s="1"/>
  <c r="M42" i="39"/>
  <c r="Q42" i="39"/>
  <c r="F62" i="39"/>
  <c r="Q27" i="39"/>
  <c r="G42" i="39"/>
  <c r="E80" i="39"/>
  <c r="D4" i="6"/>
  <c r="G27" i="39"/>
  <c r="K9" i="39"/>
  <c r="G18" i="39"/>
  <c r="F26" i="39"/>
  <c r="F27" i="39" s="1"/>
  <c r="G30" i="39"/>
  <c r="J9" i="39"/>
  <c r="F18" i="39"/>
  <c r="E27" i="39" l="1"/>
  <c r="C49" i="6"/>
  <c r="C47" i="6"/>
  <c r="C45" i="6"/>
  <c r="C42" i="6"/>
  <c r="C39" i="6"/>
  <c r="C35" i="6"/>
  <c r="C32" i="6"/>
  <c r="C29" i="6"/>
  <c r="C25" i="6"/>
  <c r="C20" i="6"/>
  <c r="C17" i="6"/>
  <c r="C14" i="6"/>
  <c r="C11" i="6"/>
  <c r="C7" i="6"/>
  <c r="F148" i="38"/>
  <c r="D148" i="38"/>
  <c r="F140" i="38"/>
  <c r="D140" i="38"/>
  <c r="F137" i="38"/>
  <c r="D137" i="38"/>
  <c r="F132" i="38"/>
  <c r="D132" i="38"/>
  <c r="F130" i="38"/>
  <c r="D130" i="38"/>
  <c r="D128" i="38" s="1"/>
  <c r="F128" i="38"/>
  <c r="F122" i="38"/>
  <c r="D122" i="38"/>
  <c r="F117" i="38"/>
  <c r="D117" i="38"/>
  <c r="F113" i="38"/>
  <c r="D113" i="38"/>
  <c r="F107" i="38"/>
  <c r="D107" i="38"/>
  <c r="F98" i="38"/>
  <c r="D98" i="38"/>
  <c r="F85" i="38"/>
  <c r="F79" i="38" s="1"/>
  <c r="D85" i="38"/>
  <c r="D79" i="38" s="1"/>
  <c r="F70" i="38"/>
  <c r="F65" i="38" s="1"/>
  <c r="D70" i="38"/>
  <c r="D65" i="38" s="1"/>
  <c r="F37" i="38"/>
  <c r="F25" i="38" s="1"/>
  <c r="D37" i="38"/>
  <c r="D25" i="38" s="1"/>
  <c r="F21" i="38"/>
  <c r="D21" i="38"/>
  <c r="F12" i="38"/>
  <c r="D12" i="38"/>
  <c r="F5" i="38"/>
  <c r="D5" i="38"/>
  <c r="F4" i="38" l="1"/>
  <c r="C34" i="6"/>
  <c r="C5" i="6"/>
  <c r="D4" i="38"/>
  <c r="D142" i="38"/>
  <c r="F142" i="38"/>
  <c r="F153" i="38" s="1"/>
  <c r="D20" i="38"/>
  <c r="D19" i="38" s="1"/>
  <c r="F20" i="38"/>
  <c r="F19" i="38" s="1"/>
  <c r="F93" i="38" l="1"/>
  <c r="F152" i="38" s="1"/>
  <c r="C4" i="6"/>
  <c r="F151" i="38"/>
  <c r="F147" i="38" s="1"/>
  <c r="D93" i="38"/>
  <c r="D151" i="38" s="1"/>
  <c r="D147" i="38" s="1"/>
</calcChain>
</file>

<file path=xl/sharedStrings.xml><?xml version="1.0" encoding="utf-8"?>
<sst xmlns="http://schemas.openxmlformats.org/spreadsheetml/2006/main" count="1027" uniqueCount="664">
  <si>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</si>
  <si>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</si>
  <si>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</si>
  <si>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</si>
  <si>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</si>
  <si>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</si>
  <si>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</si>
  <si>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</si>
  <si>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</si>
  <si>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</si>
  <si>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</si>
  <si>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</si>
  <si>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</si>
  <si>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</si>
  <si>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</si>
  <si>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</si>
  <si>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</si>
  <si>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</si>
  <si>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</si>
  <si>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</si>
  <si>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</si>
  <si>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</si>
  <si>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</si>
  <si>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</si>
  <si>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</si>
  <si>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</si>
  <si>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</si>
  <si>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</si>
  <si>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</si>
  <si>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</si>
  <si>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</si>
  <si>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</si>
  <si>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</si>
  <si>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</si>
  <si>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</si>
  <si>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</si>
  <si>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</si>
  <si>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</si>
  <si>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</si>
  <si>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</si>
  <si>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</si>
  <si>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</si>
  <si>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</si>
  <si>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</si>
  <si>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</si>
  <si>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</si>
  <si>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</si>
  <si>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</si>
  <si>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</si>
  <si>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</si>
  <si>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</si>
  <si>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</si>
  <si>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</si>
  <si>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</si>
  <si>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</si>
  <si>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</si>
  <si>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</si>
  <si>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</si>
  <si>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</si>
  <si>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</si>
  <si>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</si>
  <si>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</si>
  <si>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</si>
  <si>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</si>
  <si>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</si>
  <si>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</si>
  <si>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</si>
  <si>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</si>
  <si>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</si>
  <si>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</si>
  <si>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</si>
  <si>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</si>
  <si>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</si>
  <si>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</si>
  <si>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</si>
  <si>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</si>
  <si>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</si>
  <si>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</si>
  <si>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</si>
  <si>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</si>
  <si>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</si>
  <si>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</si>
  <si>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</si>
  <si>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</si>
  <si>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</si>
  <si>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</si>
  <si>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</si>
  <si>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</si>
  <si>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</si>
  <si>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</si>
  <si>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</si>
  <si>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</si>
  <si>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</si>
  <si>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</si>
  <si>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</si>
  <si>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</si>
  <si>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</si>
  <si>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</si>
  <si>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</si>
  <si>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</si>
  <si>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</si>
  <si>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</si>
  <si>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</si>
  <si>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</si>
  <si>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</si>
  <si>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</si>
  <si>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</si>
  <si>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</si>
  <si>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</si>
  <si>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</si>
  <si>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</si>
  <si>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Обеспечение проведения выборов и референдумов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</si>
  <si>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</si>
  <si>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</si>
  <si>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</si>
  <si>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</si>
  <si>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</si>
  <si>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</si>
  <si>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</si>
  <si>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</si>
  <si>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</si>
  <si>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</si>
  <si>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</si>
  <si>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</si>
  <si>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</si>
  <si>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</si>
  <si>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</si>
  <si>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</si>
  <si>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</si>
  <si>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</si>
  <si>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</si>
  <si>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</si>
  <si>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</si>
  <si>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</si>
  <si>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</si>
  <si>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</si>
  <si>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</si>
  <si>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</si>
  <si>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</si>
  <si>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</si>
  <si>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</si>
  <si>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</si>
  <si>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</si>
  <si>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</si>
  <si>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</si>
  <si>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</si>
  <si>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</si>
  <si>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</si>
  <si>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</si>
  <si>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</si>
  <si>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</si>
  <si>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</si>
  <si>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</si>
  <si>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</si>
  <si>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</si>
  <si>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</si>
  <si>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</si>
  <si>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</si>
  <si>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</si>
  <si>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</si>
  <si>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</si>
  <si>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</si>
  <si>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</si>
  <si>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</si>
  <si>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</si>
  <si>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</si>
  <si>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</si>
  <si>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</si>
  <si>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</si>
  <si>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</si>
  <si>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</si>
  <si>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</si>
  <si>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</si>
  <si>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</si>
  <si>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</si>
  <si>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</si>
  <si>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</si>
  <si>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</si>
  <si>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</si>
  <si>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</si>
  <si>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</si>
  <si>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</si>
  <si>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</si>
  <si>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</si>
  <si>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</si>
  <si>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</si>
  <si>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</si>
  <si>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</si>
  <si>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</si>
  <si>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</si>
  <si>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</si>
  <si>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</si>
  <si>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</si>
  <si>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</si>
  <si>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</si>
  <si>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</si>
  <si>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</si>
  <si>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</si>
  <si>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</si>
  <si>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</si>
  <si>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</si>
  <si>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</si>
  <si>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</si>
  <si>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</si>
  <si>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</si>
  <si>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</si>
  <si>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</si>
  <si>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</si>
  <si>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</si>
  <si>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</si>
  <si>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</si>
  <si>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</si>
  <si>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</si>
  <si>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</si>
  <si>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</si>
  <si>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</si>
  <si>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</si>
  <si>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</si>
  <si>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</si>
  <si>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</si>
  <si>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</si>
  <si>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</si>
  <si>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</si>
  <si>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</si>
  <si>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</si>
  <si>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</si>
  <si>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</si>
  <si>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</si>
  <si>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</si>
  <si>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</si>
  <si>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</si>
  <si>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</si>
  <si>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</si>
  <si>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</si>
  <si>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</si>
  <si>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</si>
  <si>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</si>
  <si>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</si>
  <si>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</si>
  <si>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</si>
  <si>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</si>
  <si>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</si>
  <si>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</si>
  <si>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</si>
  <si>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</si>
  <si>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</si>
  <si>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</si>
  <si>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</si>
  <si>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</si>
  <si>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</si>
  <si>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</si>
  <si>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</si>
  <si>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</si>
  <si>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</si>
  <si>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</si>
  <si>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</si>
  <si>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</si>
  <si>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</si>
  <si>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</si>
  <si>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</si>
  <si>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</si>
  <si>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</si>
  <si>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</si>
  <si>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</si>
  <si>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</si>
  <si>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</si>
  <si>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</si>
  <si>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</si>
  <si>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</si>
  <si>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</si>
  <si>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</si>
  <si>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</si>
  <si>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</si>
  <si>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</si>
  <si>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</si>
  <si>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</si>
  <si>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</si>
  <si>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</si>
  <si>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</si>
  <si>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</si>
  <si>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</si>
  <si>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</si>
  <si>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</si>
  <si>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</si>
  <si>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</si>
  <si>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</si>
  <si>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</si>
  <si>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</si>
  <si>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</si>
  <si>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</si>
  <si>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</si>
  <si>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</si>
  <si>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</si>
  <si>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</si>
  <si>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</si>
  <si>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</si>
  <si>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</si>
  <si>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</si>
  <si>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</si>
  <si>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</si>
  <si>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</si>
  <si>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</si>
  <si>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</si>
  <si>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</si>
  <si>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</si>
  <si>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</si>
  <si>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</si>
  <si>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</si>
  <si>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</si>
  <si>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</si>
  <si>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</si>
  <si>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</si>
  <si>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</si>
  <si>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</si>
  <si>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</si>
  <si>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</si>
  <si>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</si>
  <si>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</si>
  <si>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</si>
  <si>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</si>
  <si>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</si>
  <si>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</si>
  <si>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</si>
  <si>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</si>
  <si>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</si>
  <si>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</si>
  <si>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</si>
  <si>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</si>
  <si>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</si>
  <si>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</si>
  <si>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</si>
  <si>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</si>
  <si>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</si>
  <si>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</si>
  <si>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</si>
  <si>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</si>
  <si>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</si>
  <si>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</si>
  <si>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</si>
  <si>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</si>
  <si>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</si>
  <si>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</si>
  <si>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</si>
  <si>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</si>
  <si>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</si>
  <si>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</si>
  <si>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</si>
  <si>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</si>
  <si>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</si>
  <si>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</si>
  <si>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</si>
  <si>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</si>
  <si>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</si>
  <si>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</si>
  <si>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</si>
  <si>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</si>
  <si>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</si>
  <si>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</si>
  <si>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</si>
  <si>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</si>
  <si>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</si>
  <si>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</si>
  <si>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</si>
  <si>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</si>
  <si>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</si>
  <si>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</si>
  <si>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</si>
  <si>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</si>
  <si>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</si>
  <si>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</si>
  <si>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</si>
  <si>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</si>
  <si>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</si>
  <si>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</si>
  <si>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</si>
  <si>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</si>
  <si>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</si>
  <si>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</si>
  <si>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</si>
  <si>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</si>
  <si>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</si>
  <si>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</si>
  <si>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</si>
  <si>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</si>
  <si>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</si>
  <si>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</si>
  <si>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</si>
  <si>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</si>
  <si>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</si>
  <si>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</si>
  <si>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</si>
  <si>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</si>
  <si>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</si>
  <si>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</si>
  <si>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</si>
  <si>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</si>
  <si>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</si>
  <si>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</si>
  <si>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</si>
  <si>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</si>
  <si>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</si>
  <si>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</si>
  <si>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</si>
  <si>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</si>
  <si>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</si>
  <si>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</si>
  <si>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</si>
  <si>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</si>
  <si>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</si>
  <si>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</si>
  <si>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</si>
  <si>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</si>
  <si>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</si>
  <si>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</si>
  <si>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</si>
  <si>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</si>
  <si>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</si>
  <si>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</si>
  <si>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</si>
  <si>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</si>
  <si>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</si>
  <si>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</si>
  <si>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</si>
  <si>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</si>
  <si>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</si>
  <si>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</si>
  <si>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</si>
  <si>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</si>
  <si>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</si>
  <si>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</si>
  <si>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</si>
  <si>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</si>
  <si>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</si>
  <si>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</si>
  <si>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</si>
  <si>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</si>
  <si>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</si>
  <si>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</si>
  <si>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</si>
  <si>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</si>
  <si>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</si>
  <si>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</si>
  <si>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</si>
  <si>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</si>
  <si>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</si>
  <si>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</si>
  <si>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</si>
  <si>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</si>
  <si>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</si>
  <si>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</si>
  <si>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</si>
  <si>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</si>
  <si>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</si>
  <si>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</si>
  <si>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</si>
  <si>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</si>
  <si>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</si>
  <si>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</si>
  <si>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</si>
  <si>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</si>
  <si>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</si>
  <si>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</si>
  <si>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</si>
  <si>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</si>
  <si>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</si>
  <si>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</si>
  <si>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</si>
  <si>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</si>
  <si>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</si>
  <si>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</si>
  <si>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</si>
  <si>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</si>
  <si>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</si>
  <si>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</si>
  <si>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</si>
  <si>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</si>
  <si>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</si>
  <si>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</si>
  <si>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</si>
  <si>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</si>
  <si>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</si>
  <si>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</si>
  <si>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</si>
  <si>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</si>
  <si>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</si>
  <si>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</si>
  <si>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</si>
  <si>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</si>
  <si>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</si>
  <si>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</si>
  <si>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</si>
  <si>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</si>
  <si>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</si>
  <si>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</si>
  <si>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</si>
  <si>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</si>
  <si>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</si>
  <si>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</si>
  <si>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</si>
  <si>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</si>
  <si>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</si>
  <si>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</si>
  <si>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</si>
  <si>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</si>
  <si>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</si>
  <si>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</si>
  <si>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</si>
  <si>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</si>
  <si>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</si>
  <si>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</si>
  <si>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</si>
  <si>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</si>
  <si>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</si>
  <si>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</si>
  <si>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</si>
  <si>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</si>
  <si>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</si>
  <si>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</si>
  <si>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</si>
  <si>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</si>
  <si>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</si>
  <si>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</si>
  <si>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</si>
  <si>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</si>
  <si>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</si>
  <si>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</si>
  <si>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</si>
  <si>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</si>
  <si>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</si>
  <si>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</si>
  <si>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</si>
  <si>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</si>
  <si>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</si>
  <si>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</si>
  <si>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</si>
  <si>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</si>
  <si>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</si>
  <si>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</si>
  <si>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</si>
  <si>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</si>
  <si>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</si>
  <si>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</si>
  <si>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</si>
  <si>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</si>
  <si>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</si>
  <si>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</si>
  <si>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</si>
  <si>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</si>
  <si>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</si>
  <si>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</si>
  <si>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</si>
  <si>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</si>
  <si>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</si>
  <si>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</si>
  <si>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</si>
  <si>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</si>
  <si>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</si>
  <si>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</si>
  <si>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</si>
  <si>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</si>
  <si>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</si>
  <si>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</si>
  <si>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</si>
  <si>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</si>
  <si>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</si>
  <si>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</si>
  <si>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</si>
  <si>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</si>
  <si>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</si>
  <si>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</si>
  <si>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</si>
  <si>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</si>
  <si>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</si>
  <si>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</si>
  <si>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</si>
  <si>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</si>
  <si>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</si>
  <si>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</si>
  <si>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</si>
  <si>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</si>
  <si>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</si>
  <si>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</si>
  <si>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</si>
  <si>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</si>
  <si>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</si>
  <si>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</si>
  <si>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</si>
  <si>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</si>
  <si>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</si>
  <si>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</si>
  <si>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</si>
  <si>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</si>
  <si>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</si>
  <si>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</si>
  <si>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</si>
  <si>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</si>
  <si>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</si>
  <si>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</si>
  <si>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</si>
  <si>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</si>
  <si>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</si>
  <si>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</si>
  <si>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</si>
  <si>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</si>
  <si>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</si>
  <si>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</si>
  <si>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</si>
  <si>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</si>
  <si>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</si>
  <si>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</si>
  <si>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</si>
  <si>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</si>
  <si>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</si>
  <si>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</si>
  <si>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</si>
  <si>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</si>
  <si>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</si>
  <si>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</si>
  <si>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</si>
  <si>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</si>
  <si>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</si>
  <si>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</si>
  <si>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</si>
  <si>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</si>
  <si>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</si>
  <si>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</si>
  <si>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</si>
  <si>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</si>
  <si>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</si>
  <si>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</si>
  <si>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</si>
  <si>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</si>
  <si>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</si>
  <si>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</si>
  <si>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</si>
  <si>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</si>
  <si>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</si>
  <si>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</si>
  <si>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</si>
  <si>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</si>
  <si>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</si>
  <si>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</si>
  <si>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</si>
  <si>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</si>
  <si>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</si>
  <si>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</si>
  <si>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</si>
  <si>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</si>
  <si>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</si>
  <si>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</si>
  <si>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</si>
  <si>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</si>
  <si>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</si>
  <si>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</si>
  <si>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</si>
  <si>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</si>
  <si>
    <t>Фактическое исполнение за 2022 год</t>
  </si>
  <si>
    <t>План на 2023 год (по состоянию на 1 января)</t>
  </si>
  <si>
    <t>План на 2023 год с учетом изменений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</si>
  <si>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</si>
  <si>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Подпрограмма «Патриотическое воспитание граждан городского округа Эгвекинот»</t>
  </si>
  <si>
    <t>с 15.00 до 17.00</t>
  </si>
  <si>
    <t>ИТОГО ДОХОДОВ:</t>
  </si>
  <si>
    <t>Проведение выборов в городском округе Эгвекинот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</si>
</sst>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21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106" applyFont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2" sqref="C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59" t="s">
        <v>198</v>
      </c>
      <c r="B1" s="359"/>
      <c r="C1" s="359"/>
      <c r="D1" s="359"/>
    </row>
    <row r="2" spans="1:4" s="16" customFormat="1" ht="18.75" x14ac:dyDescent="0.3">
      <c r="A2" s="361" t="s">
        <v>197</v>
      </c>
      <c r="B2" s="361"/>
      <c r="C2" s="361"/>
      <c r="D2" s="361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62" t="s">
        <v>191</v>
      </c>
      <c r="B4" s="362"/>
      <c r="C4" s="362"/>
      <c r="D4" s="362"/>
    </row>
    <row r="5" spans="1:4" s="16" customFormat="1" ht="18.75" x14ac:dyDescent="0.3">
      <c r="A5" s="357" t="s">
        <v>182</v>
      </c>
      <c r="B5" s="357"/>
      <c r="C5" s="357" t="s">
        <v>459</v>
      </c>
      <c r="D5" s="357"/>
    </row>
    <row r="6" spans="1:4" s="16" customFormat="1" ht="18.75" x14ac:dyDescent="0.3">
      <c r="A6" s="357" t="s">
        <v>192</v>
      </c>
      <c r="B6" s="357"/>
      <c r="C6" s="357" t="s">
        <v>459</v>
      </c>
      <c r="D6" s="357"/>
    </row>
    <row r="7" spans="1:4" s="16" customFormat="1" ht="18.75" x14ac:dyDescent="0.3">
      <c r="A7" s="357" t="s">
        <v>193</v>
      </c>
      <c r="B7" s="357"/>
      <c r="C7" s="357" t="s">
        <v>459</v>
      </c>
      <c r="D7" s="357"/>
    </row>
    <row r="8" spans="1:4" s="16" customFormat="1" ht="18.75" x14ac:dyDescent="0.3">
      <c r="A8" s="357" t="s">
        <v>194</v>
      </c>
      <c r="B8" s="357"/>
      <c r="C8" s="357" t="s">
        <v>459</v>
      </c>
      <c r="D8" s="357"/>
    </row>
    <row r="9" spans="1:4" s="16" customFormat="1" ht="18.75" x14ac:dyDescent="0.3">
      <c r="A9" s="357" t="s">
        <v>183</v>
      </c>
      <c r="B9" s="357"/>
      <c r="C9" s="357" t="s">
        <v>460</v>
      </c>
      <c r="D9" s="357"/>
    </row>
    <row r="10" spans="1:4" s="16" customFormat="1" ht="18.75" x14ac:dyDescent="0.3">
      <c r="A10" s="357" t="s">
        <v>195</v>
      </c>
      <c r="B10" s="357"/>
      <c r="C10" s="357" t="s">
        <v>184</v>
      </c>
      <c r="D10" s="357"/>
    </row>
    <row r="11" spans="1:4" s="16" customFormat="1" ht="18.75" x14ac:dyDescent="0.3">
      <c r="A11" s="357" t="s">
        <v>196</v>
      </c>
      <c r="B11" s="357"/>
      <c r="C11" s="357" t="s">
        <v>184</v>
      </c>
      <c r="D11" s="357"/>
    </row>
    <row r="12" spans="1:4" s="16" customFormat="1" ht="18.75" x14ac:dyDescent="0.3">
      <c r="A12" s="361"/>
      <c r="B12" s="361"/>
      <c r="C12" s="26"/>
      <c r="D12" s="28"/>
    </row>
    <row r="13" spans="1:4" s="16" customFormat="1" ht="18.75" x14ac:dyDescent="0.3">
      <c r="A13" s="360" t="s">
        <v>187</v>
      </c>
      <c r="B13" s="360"/>
      <c r="C13" s="360"/>
      <c r="D13" s="360"/>
    </row>
    <row r="14" spans="1:4" s="16" customFormat="1" ht="37.5" x14ac:dyDescent="0.3">
      <c r="A14" s="25" t="s">
        <v>186</v>
      </c>
      <c r="B14" s="25" t="s">
        <v>188</v>
      </c>
      <c r="C14" s="29" t="s">
        <v>199</v>
      </c>
      <c r="D14" s="29" t="s">
        <v>185</v>
      </c>
    </row>
    <row r="15" spans="1:4" ht="18.75" x14ac:dyDescent="0.3">
      <c r="A15" s="25" t="s">
        <v>200</v>
      </c>
      <c r="B15" s="25" t="s">
        <v>189</v>
      </c>
      <c r="C15" s="363" t="s">
        <v>474</v>
      </c>
      <c r="D15" s="364"/>
    </row>
    <row r="16" spans="1:4" s="16" customFormat="1" x14ac:dyDescent="0.25"/>
    <row r="17" spans="1:4" ht="18.75" x14ac:dyDescent="0.3">
      <c r="A17" s="360" t="s">
        <v>190</v>
      </c>
      <c r="B17" s="360"/>
      <c r="C17" s="360"/>
      <c r="D17" s="360"/>
    </row>
    <row r="18" spans="1:4" s="16" customFormat="1" ht="18.75" x14ac:dyDescent="0.3">
      <c r="A18" s="357" t="s">
        <v>182</v>
      </c>
      <c r="B18" s="357"/>
      <c r="C18" s="358" t="s">
        <v>661</v>
      </c>
      <c r="D18" s="358"/>
    </row>
    <row r="19" spans="1:4" ht="18.75" x14ac:dyDescent="0.3">
      <c r="A19" s="357" t="s">
        <v>193</v>
      </c>
      <c r="B19" s="357"/>
      <c r="C19" s="358" t="s">
        <v>661</v>
      </c>
      <c r="D19" s="358"/>
    </row>
    <row r="20" spans="1:4" ht="18.75" x14ac:dyDescent="0.3">
      <c r="C20" s="24" t="s">
        <v>326</v>
      </c>
      <c r="D20" s="24"/>
    </row>
    <row r="21" spans="1:4" ht="18.75" x14ac:dyDescent="0.3">
      <c r="C21" s="24"/>
      <c r="D21" s="24"/>
    </row>
    <row r="23" spans="1:4" ht="18.75" x14ac:dyDescent="0.3">
      <c r="A23" s="361"/>
      <c r="B23" s="361"/>
    </row>
  </sheetData>
  <mergeCells count="26">
    <mergeCell ref="C5:D5"/>
    <mergeCell ref="C6:D6"/>
    <mergeCell ref="C7:D7"/>
    <mergeCell ref="C8:D8"/>
    <mergeCell ref="C9:D9"/>
    <mergeCell ref="A9:B9"/>
    <mergeCell ref="A10:B10"/>
    <mergeCell ref="A17:D17"/>
    <mergeCell ref="A11:B11"/>
    <mergeCell ref="A12:B12"/>
    <mergeCell ref="A18:B18"/>
    <mergeCell ref="C18:D18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topLeftCell="C1" zoomScaleNormal="100" workbookViewId="0">
      <selection activeCell="L13" sqref="L1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 x14ac:dyDescent="0.25">
      <c r="C1" s="365" t="s">
        <v>155</v>
      </c>
      <c r="D1" s="365"/>
      <c r="E1" s="365"/>
      <c r="F1" s="365"/>
    </row>
    <row r="2" spans="2:6" s="65" customFormat="1" x14ac:dyDescent="0.25">
      <c r="B2" s="294"/>
      <c r="C2" s="64"/>
      <c r="D2" s="64"/>
      <c r="E2" s="66" t="s">
        <v>0</v>
      </c>
      <c r="F2" s="203"/>
    </row>
    <row r="3" spans="2:6" s="65" customFormat="1" ht="63" x14ac:dyDescent="0.25">
      <c r="B3" s="295" t="s">
        <v>1</v>
      </c>
      <c r="C3" s="67" t="s">
        <v>2</v>
      </c>
      <c r="D3" s="67" t="s">
        <v>656</v>
      </c>
      <c r="E3" s="67" t="s">
        <v>657</v>
      </c>
      <c r="F3" s="68" t="s">
        <v>658</v>
      </c>
    </row>
    <row r="4" spans="2:6" s="65" customFormat="1" x14ac:dyDescent="0.25">
      <c r="B4" s="69" t="s">
        <v>3</v>
      </c>
      <c r="C4" s="69" t="s">
        <v>4</v>
      </c>
      <c r="D4" s="70">
        <f>SUM(D5,D12)</f>
        <v>202904.3</v>
      </c>
      <c r="E4" s="70">
        <f>SUM(E5,E12)</f>
        <v>199512.7</v>
      </c>
      <c r="F4" s="70">
        <f>SUM(F5,F12)</f>
        <v>216401.6</v>
      </c>
    </row>
    <row r="5" spans="2:6" s="65" customFormat="1" x14ac:dyDescent="0.25">
      <c r="B5" s="69"/>
      <c r="C5" s="69" t="s">
        <v>5</v>
      </c>
      <c r="D5" s="70">
        <f>SUM(D6,D7,D8,D9,D10,D11)</f>
        <v>176546.8</v>
      </c>
      <c r="E5" s="70">
        <f>SUM(E6,E7,E8,E9,E10,E11)</f>
        <v>180343.2</v>
      </c>
      <c r="F5" s="70">
        <f>SUM(F6,F7,F8,F9,F10,F11)</f>
        <v>189214</v>
      </c>
    </row>
    <row r="6" spans="2:6" s="65" customFormat="1" x14ac:dyDescent="0.25">
      <c r="B6" s="296" t="s">
        <v>6</v>
      </c>
      <c r="C6" s="71" t="s">
        <v>156</v>
      </c>
      <c r="D6" s="73">
        <v>153837.5</v>
      </c>
      <c r="E6" s="72">
        <v>156735.1</v>
      </c>
      <c r="F6" s="72">
        <v>155624.9</v>
      </c>
    </row>
    <row r="7" spans="2:6" s="65" customFormat="1" ht="31.5" x14ac:dyDescent="0.25">
      <c r="B7" s="2" t="s">
        <v>7</v>
      </c>
      <c r="C7" s="71" t="s">
        <v>157</v>
      </c>
      <c r="D7" s="73">
        <v>5937.9</v>
      </c>
      <c r="E7" s="73">
        <v>5304.6</v>
      </c>
      <c r="F7" s="73">
        <v>5304.6</v>
      </c>
    </row>
    <row r="8" spans="2:6" s="65" customFormat="1" x14ac:dyDescent="0.25">
      <c r="B8" s="2" t="s">
        <v>8</v>
      </c>
      <c r="C8" s="71" t="s">
        <v>158</v>
      </c>
      <c r="D8" s="73">
        <v>10613.4</v>
      </c>
      <c r="E8" s="73">
        <v>12140.5</v>
      </c>
      <c r="F8" s="73">
        <v>22121.5</v>
      </c>
    </row>
    <row r="9" spans="2:6" s="65" customFormat="1" x14ac:dyDescent="0.25">
      <c r="B9" s="297" t="s">
        <v>9</v>
      </c>
      <c r="C9" s="71" t="s">
        <v>159</v>
      </c>
      <c r="D9" s="73">
        <v>5403</v>
      </c>
      <c r="E9" s="73">
        <v>5532.6</v>
      </c>
      <c r="F9" s="73">
        <v>5532.6</v>
      </c>
    </row>
    <row r="10" spans="2:6" s="65" customFormat="1" x14ac:dyDescent="0.25">
      <c r="B10" s="2" t="s">
        <v>10</v>
      </c>
      <c r="C10" s="71" t="s">
        <v>160</v>
      </c>
      <c r="D10" s="73">
        <v>755</v>
      </c>
      <c r="E10" s="73">
        <v>630.4</v>
      </c>
      <c r="F10" s="73">
        <v>630.4</v>
      </c>
    </row>
    <row r="11" spans="2:6" s="65" customFormat="1" ht="31.5" x14ac:dyDescent="0.25">
      <c r="B11" s="2" t="s">
        <v>149</v>
      </c>
      <c r="C11" s="71" t="s">
        <v>161</v>
      </c>
      <c r="D11" s="73">
        <v>0</v>
      </c>
      <c r="E11" s="77">
        <v>0</v>
      </c>
      <c r="F11" s="77">
        <v>0</v>
      </c>
    </row>
    <row r="12" spans="2:6" s="298" customFormat="1" x14ac:dyDescent="0.25">
      <c r="B12" s="3"/>
      <c r="C12" s="3" t="s">
        <v>11</v>
      </c>
      <c r="D12" s="74">
        <f>SUM(D13:D18)</f>
        <v>26357.500000000004</v>
      </c>
      <c r="E12" s="74">
        <f>SUM(E13:E18)</f>
        <v>19169.5</v>
      </c>
      <c r="F12" s="74">
        <f>SUM(F13:F18)</f>
        <v>27187.599999999999</v>
      </c>
    </row>
    <row r="13" spans="2:6" s="65" customFormat="1" ht="31.5" x14ac:dyDescent="0.25">
      <c r="B13" s="2" t="s">
        <v>12</v>
      </c>
      <c r="C13" s="71" t="s">
        <v>162</v>
      </c>
      <c r="D13" s="73">
        <v>19916</v>
      </c>
      <c r="E13" s="73">
        <v>16750</v>
      </c>
      <c r="F13" s="73">
        <v>21638.9</v>
      </c>
    </row>
    <row r="14" spans="2:6" s="65" customFormat="1" x14ac:dyDescent="0.25">
      <c r="B14" s="2" t="s">
        <v>13</v>
      </c>
      <c r="C14" s="71" t="s">
        <v>163</v>
      </c>
      <c r="D14" s="73">
        <v>3933.4</v>
      </c>
      <c r="E14" s="73">
        <v>1861.2</v>
      </c>
      <c r="F14" s="73">
        <v>2491.3000000000002</v>
      </c>
    </row>
    <row r="15" spans="2:6" s="79" customFormat="1" ht="31.5" x14ac:dyDescent="0.25">
      <c r="B15" s="78" t="s">
        <v>14</v>
      </c>
      <c r="C15" s="71" t="s">
        <v>164</v>
      </c>
      <c r="D15" s="73">
        <v>1335.2</v>
      </c>
      <c r="E15" s="73">
        <v>500</v>
      </c>
      <c r="F15" s="73">
        <v>500</v>
      </c>
    </row>
    <row r="16" spans="2:6" s="79" customFormat="1" x14ac:dyDescent="0.25">
      <c r="B16" s="78" t="s">
        <v>148</v>
      </c>
      <c r="C16" s="71" t="s">
        <v>165</v>
      </c>
      <c r="D16" s="73">
        <v>967.4</v>
      </c>
      <c r="E16" s="73">
        <v>0</v>
      </c>
      <c r="F16" s="73">
        <v>2499.1</v>
      </c>
    </row>
    <row r="17" spans="2:6" s="65" customFormat="1" x14ac:dyDescent="0.25">
      <c r="B17" s="2" t="s">
        <v>15</v>
      </c>
      <c r="C17" s="71" t="s">
        <v>166</v>
      </c>
      <c r="D17" s="73">
        <v>104.4</v>
      </c>
      <c r="E17" s="73">
        <v>58.3</v>
      </c>
      <c r="F17" s="73">
        <v>58.3</v>
      </c>
    </row>
    <row r="18" spans="2:6" s="65" customFormat="1" x14ac:dyDescent="0.25">
      <c r="B18" s="2"/>
      <c r="C18" s="71" t="s">
        <v>527</v>
      </c>
      <c r="D18" s="73">
        <v>101.1</v>
      </c>
      <c r="E18" s="73">
        <v>0</v>
      </c>
      <c r="F18" s="73">
        <v>0</v>
      </c>
    </row>
    <row r="19" spans="2:6" s="65" customFormat="1" x14ac:dyDescent="0.25">
      <c r="B19" s="3" t="s">
        <v>16</v>
      </c>
      <c r="C19" s="3" t="s">
        <v>17</v>
      </c>
      <c r="D19" s="75">
        <f>SUM(D20,D90:D92)</f>
        <v>1732629.0999999996</v>
      </c>
      <c r="E19" s="75">
        <f>SUM(E20,E90:E92)</f>
        <v>1742220.3000000003</v>
      </c>
      <c r="F19" s="75">
        <f>SUM(F20,F90:F92)</f>
        <v>1703533.9</v>
      </c>
    </row>
    <row r="20" spans="2:6" s="65" customFormat="1" ht="31.5" x14ac:dyDescent="0.25">
      <c r="B20" s="3" t="s">
        <v>18</v>
      </c>
      <c r="C20" s="76" t="s">
        <v>19</v>
      </c>
      <c r="D20" s="75">
        <f>SUM(D21,D25,D65,D79)</f>
        <v>1733198.4999999998</v>
      </c>
      <c r="E20" s="75">
        <f>SUM(E21,E25,E65,E79)</f>
        <v>1742220.3000000003</v>
      </c>
      <c r="F20" s="75">
        <f>SUM(F21,F25,F65,F79)</f>
        <v>1746652.1</v>
      </c>
    </row>
    <row r="21" spans="2:6" s="65" customFormat="1" ht="31.5" x14ac:dyDescent="0.25">
      <c r="B21" s="3" t="s">
        <v>20</v>
      </c>
      <c r="C21" s="3" t="s">
        <v>21</v>
      </c>
      <c r="D21" s="74">
        <f>SUM(D22:D24)</f>
        <v>743537.49999999988</v>
      </c>
      <c r="E21" s="74">
        <f>SUM(E22:E24)</f>
        <v>726010.4</v>
      </c>
      <c r="F21" s="74">
        <f>SUM(F22:F24)</f>
        <v>726010.4</v>
      </c>
    </row>
    <row r="22" spans="2:6" s="65" customFormat="1" ht="31.5" x14ac:dyDescent="0.25">
      <c r="B22" s="3"/>
      <c r="C22" s="201" t="s">
        <v>546</v>
      </c>
      <c r="D22" s="73">
        <v>664193.6</v>
      </c>
      <c r="E22" s="73">
        <v>726010.4</v>
      </c>
      <c r="F22" s="73">
        <v>726010.4</v>
      </c>
    </row>
    <row r="23" spans="2:6" s="65" customFormat="1" ht="31.5" x14ac:dyDescent="0.25">
      <c r="B23" s="3"/>
      <c r="C23" s="201" t="s">
        <v>547</v>
      </c>
      <c r="D23" s="73">
        <v>61829.2</v>
      </c>
      <c r="E23" s="73">
        <v>0</v>
      </c>
      <c r="F23" s="73">
        <v>0</v>
      </c>
    </row>
    <row r="24" spans="2:6" s="65" customFormat="1" ht="31.5" x14ac:dyDescent="0.25">
      <c r="B24" s="3"/>
      <c r="C24" s="201" t="s">
        <v>548</v>
      </c>
      <c r="D24" s="73">
        <v>17514.7</v>
      </c>
      <c r="E24" s="73">
        <v>0</v>
      </c>
      <c r="F24" s="73">
        <v>0</v>
      </c>
    </row>
    <row r="25" spans="2:6" s="65" customFormat="1" ht="31.5" x14ac:dyDescent="0.25">
      <c r="B25" s="3" t="s">
        <v>22</v>
      </c>
      <c r="C25" s="3" t="s">
        <v>23</v>
      </c>
      <c r="D25" s="75">
        <f>SUM(D26:D37)</f>
        <v>300157.49999999994</v>
      </c>
      <c r="E25" s="75">
        <f>SUM(E26:E37)</f>
        <v>275365</v>
      </c>
      <c r="F25" s="75">
        <f>SUM(F26:F37)</f>
        <v>250896.80000000002</v>
      </c>
    </row>
    <row r="26" spans="2:6" s="65" customFormat="1" ht="31.5" x14ac:dyDescent="0.25">
      <c r="B26" s="3"/>
      <c r="C26" s="2" t="s">
        <v>327</v>
      </c>
      <c r="D26" s="77">
        <v>47565.7</v>
      </c>
      <c r="E26" s="77">
        <v>52258.2</v>
      </c>
      <c r="F26" s="77">
        <v>52258.2</v>
      </c>
    </row>
    <row r="27" spans="2:6" s="65" customFormat="1" ht="47.25" x14ac:dyDescent="0.25">
      <c r="B27" s="3"/>
      <c r="C27" s="201" t="s">
        <v>422</v>
      </c>
      <c r="D27" s="77">
        <v>3265.3</v>
      </c>
      <c r="E27" s="77">
        <v>0</v>
      </c>
      <c r="F27" s="77">
        <v>0</v>
      </c>
    </row>
    <row r="28" spans="2:6" s="65" customFormat="1" ht="63" x14ac:dyDescent="0.25">
      <c r="B28" s="3"/>
      <c r="C28" s="201" t="s">
        <v>561</v>
      </c>
      <c r="D28" s="77">
        <v>0</v>
      </c>
      <c r="E28" s="77">
        <v>2795.9</v>
      </c>
      <c r="F28" s="77">
        <v>2795.9</v>
      </c>
    </row>
    <row r="29" spans="2:6" s="65" customFormat="1" ht="63" x14ac:dyDescent="0.25">
      <c r="B29" s="3"/>
      <c r="C29" s="201" t="s">
        <v>562</v>
      </c>
      <c r="D29" s="77">
        <v>0</v>
      </c>
      <c r="E29" s="77">
        <v>314.60000000000002</v>
      </c>
      <c r="F29" s="77">
        <v>314.60000000000002</v>
      </c>
    </row>
    <row r="30" spans="2:6" s="65" customFormat="1" ht="47.25" x14ac:dyDescent="0.25">
      <c r="B30" s="3"/>
      <c r="C30" s="201" t="s">
        <v>417</v>
      </c>
      <c r="D30" s="77">
        <v>0</v>
      </c>
      <c r="E30" s="77">
        <v>5790.9</v>
      </c>
      <c r="F30" s="77">
        <v>5790.9</v>
      </c>
    </row>
    <row r="31" spans="2:6" s="65" customFormat="1" ht="63" x14ac:dyDescent="0.25">
      <c r="B31" s="3"/>
      <c r="C31" s="201" t="s">
        <v>461</v>
      </c>
      <c r="D31" s="77">
        <v>3718.4</v>
      </c>
      <c r="E31" s="77">
        <v>3265.3</v>
      </c>
      <c r="F31" s="77">
        <v>3265.3</v>
      </c>
    </row>
    <row r="32" spans="2:6" s="65" customFormat="1" ht="63" x14ac:dyDescent="0.25">
      <c r="B32" s="3"/>
      <c r="C32" s="201" t="s">
        <v>462</v>
      </c>
      <c r="D32" s="77">
        <v>7317.5</v>
      </c>
      <c r="E32" s="77">
        <v>10592.7</v>
      </c>
      <c r="F32" s="77">
        <v>10592.7</v>
      </c>
    </row>
    <row r="33" spans="2:6" s="65" customFormat="1" ht="47.25" x14ac:dyDescent="0.25">
      <c r="B33" s="3"/>
      <c r="C33" s="2" t="s">
        <v>563</v>
      </c>
      <c r="D33" s="77">
        <v>0</v>
      </c>
      <c r="E33" s="77">
        <v>1873.9</v>
      </c>
      <c r="F33" s="77">
        <v>1873.9</v>
      </c>
    </row>
    <row r="34" spans="2:6" s="65" customFormat="1" ht="31.5" x14ac:dyDescent="0.25">
      <c r="B34" s="3"/>
      <c r="C34" s="2" t="s">
        <v>530</v>
      </c>
      <c r="D34" s="77">
        <v>19151.400000000001</v>
      </c>
      <c r="E34" s="77">
        <v>32809.800000000003</v>
      </c>
      <c r="F34" s="77">
        <v>32809.800000000003</v>
      </c>
    </row>
    <row r="35" spans="2:6" s="65" customFormat="1" ht="31.5" x14ac:dyDescent="0.25">
      <c r="B35" s="3"/>
      <c r="C35" s="2" t="s">
        <v>564</v>
      </c>
      <c r="D35" s="77">
        <v>0</v>
      </c>
      <c r="E35" s="77">
        <v>5367.3</v>
      </c>
      <c r="F35" s="77">
        <v>5260</v>
      </c>
    </row>
    <row r="36" spans="2:6" s="65" customFormat="1" ht="31.5" x14ac:dyDescent="0.25">
      <c r="B36" s="3"/>
      <c r="C36" s="2" t="s">
        <v>565</v>
      </c>
      <c r="D36" s="77">
        <v>0</v>
      </c>
      <c r="E36" s="77">
        <v>31835.4</v>
      </c>
      <c r="F36" s="77">
        <v>31835.4</v>
      </c>
    </row>
    <row r="37" spans="2:6" s="65" customFormat="1" x14ac:dyDescent="0.25">
      <c r="B37" s="2" t="s">
        <v>24</v>
      </c>
      <c r="C37" s="2" t="s">
        <v>25</v>
      </c>
      <c r="D37" s="77">
        <f>SUM(D39:D64)</f>
        <v>219139.19999999995</v>
      </c>
      <c r="E37" s="77">
        <f>SUM(E39:E64)</f>
        <v>128461</v>
      </c>
      <c r="F37" s="77">
        <f>SUM(F39:F64)</f>
        <v>104100.1</v>
      </c>
    </row>
    <row r="38" spans="2:6" s="65" customFormat="1" x14ac:dyDescent="0.25">
      <c r="C38" s="2" t="s">
        <v>26</v>
      </c>
      <c r="D38" s="73"/>
      <c r="E38" s="73"/>
      <c r="F38" s="73"/>
    </row>
    <row r="39" spans="2:6" s="65" customFormat="1" ht="31.5" x14ac:dyDescent="0.25">
      <c r="B39" s="2"/>
      <c r="C39" s="2" t="s">
        <v>328</v>
      </c>
      <c r="D39" s="73">
        <v>98144.6</v>
      </c>
      <c r="E39" s="77">
        <v>50000</v>
      </c>
      <c r="F39" s="77">
        <v>50000</v>
      </c>
    </row>
    <row r="40" spans="2:6" s="65" customFormat="1" ht="32.25" customHeight="1" x14ac:dyDescent="0.25">
      <c r="B40" s="2"/>
      <c r="C40" s="55" t="s">
        <v>28</v>
      </c>
      <c r="D40" s="73">
        <v>8467</v>
      </c>
      <c r="E40" s="77">
        <v>5396.8</v>
      </c>
      <c r="F40" s="77">
        <v>5396.8</v>
      </c>
    </row>
    <row r="41" spans="2:6" s="65" customFormat="1" ht="32.25" customHeight="1" x14ac:dyDescent="0.25">
      <c r="B41" s="2"/>
      <c r="C41" s="55" t="s">
        <v>414</v>
      </c>
      <c r="D41" s="73">
        <v>11703</v>
      </c>
      <c r="E41" s="73">
        <v>7974</v>
      </c>
      <c r="F41" s="73">
        <v>7974</v>
      </c>
    </row>
    <row r="42" spans="2:6" s="65" customFormat="1" x14ac:dyDescent="0.25">
      <c r="B42" s="2"/>
      <c r="C42" s="55" t="s">
        <v>529</v>
      </c>
      <c r="D42" s="73">
        <v>5112.2</v>
      </c>
      <c r="E42" s="73">
        <v>0</v>
      </c>
      <c r="F42" s="73">
        <v>0</v>
      </c>
    </row>
    <row r="43" spans="2:6" s="65" customFormat="1" ht="31.5" x14ac:dyDescent="0.25">
      <c r="B43" s="2"/>
      <c r="C43" s="55" t="s">
        <v>415</v>
      </c>
      <c r="D43" s="73">
        <v>9417.6</v>
      </c>
      <c r="E43" s="77">
        <v>0</v>
      </c>
      <c r="F43" s="77">
        <v>0</v>
      </c>
    </row>
    <row r="44" spans="2:6" s="65" customFormat="1" x14ac:dyDescent="0.25">
      <c r="B44" s="2"/>
      <c r="C44" s="55" t="s">
        <v>416</v>
      </c>
      <c r="D44" s="73">
        <v>0</v>
      </c>
      <c r="E44" s="77">
        <v>635.79999999999995</v>
      </c>
      <c r="F44" s="77">
        <v>0</v>
      </c>
    </row>
    <row r="45" spans="2:6" s="65" customFormat="1" ht="31.5" x14ac:dyDescent="0.25">
      <c r="B45" s="2"/>
      <c r="C45" s="2" t="s">
        <v>27</v>
      </c>
      <c r="D45" s="73">
        <v>6756.7</v>
      </c>
      <c r="E45" s="77">
        <v>6756.8</v>
      </c>
      <c r="F45" s="77">
        <v>6756.8</v>
      </c>
    </row>
    <row r="46" spans="2:6" s="65" customFormat="1" ht="31.5" x14ac:dyDescent="0.25">
      <c r="B46" s="2"/>
      <c r="C46" s="201" t="s">
        <v>426</v>
      </c>
      <c r="D46" s="77">
        <v>800</v>
      </c>
      <c r="E46" s="77">
        <v>500</v>
      </c>
      <c r="F46" s="77">
        <v>500</v>
      </c>
    </row>
    <row r="47" spans="2:6" s="65" customFormat="1" ht="31.5" x14ac:dyDescent="0.25">
      <c r="B47" s="2"/>
      <c r="C47" s="201" t="s">
        <v>419</v>
      </c>
      <c r="D47" s="73">
        <v>200</v>
      </c>
      <c r="E47" s="77">
        <v>0</v>
      </c>
      <c r="F47" s="77">
        <v>0</v>
      </c>
    </row>
    <row r="48" spans="2:6" s="65" customFormat="1" ht="31.5" x14ac:dyDescent="0.25">
      <c r="B48" s="2"/>
      <c r="C48" s="201" t="s">
        <v>420</v>
      </c>
      <c r="D48" s="73">
        <v>0</v>
      </c>
      <c r="E48" s="77">
        <v>0</v>
      </c>
      <c r="F48" s="77">
        <v>0</v>
      </c>
    </row>
    <row r="49" spans="2:6" s="65" customFormat="1" ht="31.5" x14ac:dyDescent="0.25">
      <c r="B49" s="2"/>
      <c r="C49" s="201" t="s">
        <v>421</v>
      </c>
      <c r="D49" s="77">
        <v>500</v>
      </c>
      <c r="E49" s="77">
        <v>0</v>
      </c>
      <c r="F49" s="77">
        <v>0</v>
      </c>
    </row>
    <row r="50" spans="2:6" s="65" customFormat="1" ht="31.5" x14ac:dyDescent="0.25">
      <c r="B50" s="2"/>
      <c r="C50" s="201" t="s">
        <v>427</v>
      </c>
      <c r="D50" s="77">
        <v>643.79999999999995</v>
      </c>
      <c r="E50" s="77">
        <v>1000</v>
      </c>
      <c r="F50" s="77">
        <v>1000</v>
      </c>
    </row>
    <row r="51" spans="2:6" s="65" customFormat="1" ht="47.25" x14ac:dyDescent="0.25">
      <c r="B51" s="2"/>
      <c r="C51" s="201" t="s">
        <v>531</v>
      </c>
      <c r="D51" s="77">
        <v>1000</v>
      </c>
      <c r="E51" s="77">
        <v>0</v>
      </c>
      <c r="F51" s="77">
        <v>0</v>
      </c>
    </row>
    <row r="52" spans="2:6" s="65" customFormat="1" ht="31.5" x14ac:dyDescent="0.25">
      <c r="B52" s="2"/>
      <c r="C52" s="201" t="s">
        <v>428</v>
      </c>
      <c r="D52" s="77">
        <v>0</v>
      </c>
      <c r="E52" s="77">
        <v>6795.4</v>
      </c>
      <c r="F52" s="77">
        <v>6795.4</v>
      </c>
    </row>
    <row r="53" spans="2:6" s="65" customFormat="1" ht="47.25" x14ac:dyDescent="0.25">
      <c r="B53" s="2"/>
      <c r="C53" s="201" t="s">
        <v>463</v>
      </c>
      <c r="D53" s="77">
        <v>10837.3</v>
      </c>
      <c r="E53" s="77">
        <v>10837.3</v>
      </c>
      <c r="F53" s="77">
        <v>10837.3</v>
      </c>
    </row>
    <row r="54" spans="2:6" s="65" customFormat="1" x14ac:dyDescent="0.25">
      <c r="B54" s="2"/>
      <c r="C54" s="201" t="s">
        <v>549</v>
      </c>
      <c r="D54" s="77">
        <v>995.8</v>
      </c>
      <c r="E54" s="77">
        <v>5396.2</v>
      </c>
      <c r="F54" s="77">
        <v>5396.2</v>
      </c>
    </row>
    <row r="55" spans="2:6" s="65" customFormat="1" ht="47.25" x14ac:dyDescent="0.25">
      <c r="B55" s="2"/>
      <c r="C55" s="201" t="s">
        <v>550</v>
      </c>
      <c r="D55" s="77">
        <v>0</v>
      </c>
      <c r="E55" s="77">
        <v>0</v>
      </c>
      <c r="F55" s="77">
        <v>0</v>
      </c>
    </row>
    <row r="56" spans="2:6" s="65" customFormat="1" ht="31.5" x14ac:dyDescent="0.25">
      <c r="B56" s="2"/>
      <c r="C56" s="201" t="s">
        <v>418</v>
      </c>
      <c r="D56" s="73">
        <v>38885.699999999997</v>
      </c>
      <c r="E56" s="77">
        <v>23725.1</v>
      </c>
      <c r="F56" s="77">
        <v>0</v>
      </c>
    </row>
    <row r="57" spans="2:6" s="65" customFormat="1" ht="31.5" x14ac:dyDescent="0.25">
      <c r="B57" s="2"/>
      <c r="C57" s="299" t="s">
        <v>551</v>
      </c>
      <c r="D57" s="77">
        <v>14014.6</v>
      </c>
      <c r="E57" s="77">
        <v>8148.6</v>
      </c>
      <c r="F57" s="77">
        <v>8148.6</v>
      </c>
    </row>
    <row r="58" spans="2:6" s="65" customFormat="1" ht="31.5" x14ac:dyDescent="0.25">
      <c r="B58" s="2"/>
      <c r="C58" s="299" t="s">
        <v>552</v>
      </c>
      <c r="D58" s="77">
        <v>8331.9</v>
      </c>
      <c r="E58" s="77">
        <v>0</v>
      </c>
      <c r="F58" s="77">
        <v>0</v>
      </c>
    </row>
    <row r="59" spans="2:6" s="65" customFormat="1" ht="31.5" x14ac:dyDescent="0.25">
      <c r="B59" s="2"/>
      <c r="C59" s="201" t="s">
        <v>566</v>
      </c>
      <c r="D59" s="77">
        <v>500</v>
      </c>
      <c r="E59" s="77">
        <v>510</v>
      </c>
      <c r="F59" s="77">
        <v>510</v>
      </c>
    </row>
    <row r="60" spans="2:6" s="65" customFormat="1" x14ac:dyDescent="0.25">
      <c r="B60" s="2"/>
      <c r="C60" s="201" t="s">
        <v>553</v>
      </c>
      <c r="D60" s="77">
        <v>500</v>
      </c>
      <c r="E60" s="77">
        <v>0</v>
      </c>
      <c r="F60" s="77">
        <v>0</v>
      </c>
    </row>
    <row r="61" spans="2:6" s="65" customFormat="1" x14ac:dyDescent="0.25">
      <c r="B61" s="2"/>
      <c r="C61" s="201" t="s">
        <v>554</v>
      </c>
      <c r="D61" s="77">
        <v>0</v>
      </c>
      <c r="E61" s="77">
        <v>0</v>
      </c>
      <c r="F61" s="77">
        <v>0</v>
      </c>
    </row>
    <row r="62" spans="2:6" s="65" customFormat="1" ht="47.25" x14ac:dyDescent="0.25">
      <c r="B62" s="2"/>
      <c r="C62" s="201" t="s">
        <v>555</v>
      </c>
      <c r="D62" s="77">
        <v>2000</v>
      </c>
      <c r="E62" s="77">
        <v>0</v>
      </c>
      <c r="F62" s="77">
        <v>0</v>
      </c>
    </row>
    <row r="63" spans="2:6" s="65" customFormat="1" ht="47.25" x14ac:dyDescent="0.25">
      <c r="B63" s="2"/>
      <c r="C63" s="201" t="s">
        <v>556</v>
      </c>
      <c r="D63" s="77">
        <v>329</v>
      </c>
      <c r="E63" s="77">
        <v>585</v>
      </c>
      <c r="F63" s="77">
        <v>585</v>
      </c>
    </row>
    <row r="64" spans="2:6" s="65" customFormat="1" x14ac:dyDescent="0.25">
      <c r="B64" s="2"/>
      <c r="C64" s="201" t="s">
        <v>567</v>
      </c>
      <c r="D64" s="77">
        <v>0</v>
      </c>
      <c r="E64" s="77">
        <v>200</v>
      </c>
      <c r="F64" s="77">
        <v>200</v>
      </c>
    </row>
    <row r="65" spans="2:6" s="65" customFormat="1" x14ac:dyDescent="0.25">
      <c r="B65" s="3" t="s">
        <v>29</v>
      </c>
      <c r="C65" s="202" t="s">
        <v>464</v>
      </c>
      <c r="D65" s="74">
        <f>SUM(D66:D69,D70)</f>
        <v>656783</v>
      </c>
      <c r="E65" s="74">
        <f>SUM(E66:E69,E70)</f>
        <v>727251.8</v>
      </c>
      <c r="F65" s="74">
        <f>SUM(F66:F69,F70)</f>
        <v>727251.8</v>
      </c>
    </row>
    <row r="66" spans="2:6" s="65" customFormat="1" ht="66.75" customHeight="1" x14ac:dyDescent="0.25">
      <c r="B66" s="2" t="s">
        <v>30</v>
      </c>
      <c r="C66" s="2" t="s">
        <v>329</v>
      </c>
      <c r="D66" s="73">
        <v>34.4</v>
      </c>
      <c r="E66" s="77">
        <v>211.5</v>
      </c>
      <c r="F66" s="77">
        <v>211.5</v>
      </c>
    </row>
    <row r="67" spans="2:6" s="65" customFormat="1" ht="63" x14ac:dyDescent="0.25">
      <c r="B67" s="2"/>
      <c r="C67" s="56" t="s">
        <v>330</v>
      </c>
      <c r="D67" s="73">
        <v>3600</v>
      </c>
      <c r="E67" s="77">
        <v>11045.1</v>
      </c>
      <c r="F67" s="77">
        <v>11045.1</v>
      </c>
    </row>
    <row r="68" spans="2:6" s="65" customFormat="1" ht="63" x14ac:dyDescent="0.25">
      <c r="B68" s="2"/>
      <c r="C68" s="2" t="s">
        <v>356</v>
      </c>
      <c r="D68" s="73">
        <v>22</v>
      </c>
      <c r="E68" s="73">
        <v>2.2000000000000002</v>
      </c>
      <c r="F68" s="73">
        <v>2.2000000000000002</v>
      </c>
    </row>
    <row r="69" spans="2:6" s="65" customFormat="1" ht="31.5" x14ac:dyDescent="0.25">
      <c r="B69" s="2" t="s">
        <v>31</v>
      </c>
      <c r="C69" s="2" t="s">
        <v>355</v>
      </c>
      <c r="D69" s="73">
        <v>2341.5</v>
      </c>
      <c r="E69" s="73">
        <v>916</v>
      </c>
      <c r="F69" s="73">
        <v>916</v>
      </c>
    </row>
    <row r="70" spans="2:6" s="65" customFormat="1" x14ac:dyDescent="0.25">
      <c r="B70" s="2" t="s">
        <v>33</v>
      </c>
      <c r="C70" s="2" t="s">
        <v>32</v>
      </c>
      <c r="D70" s="73">
        <f>SUM(D72:D78)</f>
        <v>650785.1</v>
      </c>
      <c r="E70" s="73">
        <f>SUM(E72:E78)</f>
        <v>715077</v>
      </c>
      <c r="F70" s="73">
        <f>SUM(F72:F78)</f>
        <v>715077</v>
      </c>
    </row>
    <row r="71" spans="2:6" s="65" customFormat="1" x14ac:dyDescent="0.25">
      <c r="C71" s="2" t="s">
        <v>26</v>
      </c>
      <c r="D71" s="73"/>
      <c r="E71" s="73"/>
      <c r="F71" s="73"/>
    </row>
    <row r="72" spans="2:6" s="65" customFormat="1" x14ac:dyDescent="0.25">
      <c r="B72" s="2"/>
      <c r="C72" s="2" t="s">
        <v>34</v>
      </c>
      <c r="D72" s="73">
        <v>288.60000000000002</v>
      </c>
      <c r="E72" s="73">
        <v>294.60000000000002</v>
      </c>
      <c r="F72" s="73">
        <v>294.60000000000002</v>
      </c>
    </row>
    <row r="73" spans="2:6" s="65" customFormat="1" x14ac:dyDescent="0.25">
      <c r="B73" s="2"/>
      <c r="C73" s="2" t="s">
        <v>36</v>
      </c>
      <c r="D73" s="73">
        <v>281.8</v>
      </c>
      <c r="E73" s="73">
        <v>318.10000000000002</v>
      </c>
      <c r="F73" s="73">
        <v>318.10000000000002</v>
      </c>
    </row>
    <row r="74" spans="2:6" s="65" customFormat="1" ht="18.75" customHeight="1" x14ac:dyDescent="0.25">
      <c r="B74" s="2"/>
      <c r="C74" s="2" t="s">
        <v>35</v>
      </c>
      <c r="D74" s="73">
        <v>1880.8</v>
      </c>
      <c r="E74" s="73">
        <v>2038.7</v>
      </c>
      <c r="F74" s="73">
        <v>2038.7</v>
      </c>
    </row>
    <row r="75" spans="2:6" s="65" customFormat="1" ht="47.25" x14ac:dyDescent="0.25">
      <c r="B75" s="2"/>
      <c r="C75" s="2" t="s">
        <v>331</v>
      </c>
      <c r="D75" s="73">
        <v>5092.3</v>
      </c>
      <c r="E75" s="73">
        <v>5242.8</v>
      </c>
      <c r="F75" s="73">
        <v>5242.8</v>
      </c>
    </row>
    <row r="76" spans="2:6" s="65" customFormat="1" ht="31.5" x14ac:dyDescent="0.25">
      <c r="B76" s="2"/>
      <c r="C76" s="2" t="s">
        <v>332</v>
      </c>
      <c r="D76" s="73">
        <v>1186.5</v>
      </c>
      <c r="E76" s="73">
        <v>1296</v>
      </c>
      <c r="F76" s="73">
        <v>1296</v>
      </c>
    </row>
    <row r="77" spans="2:6" s="65" customFormat="1" ht="31.5" hidden="1" x14ac:dyDescent="0.25">
      <c r="B77" s="2"/>
      <c r="C77" s="2" t="s">
        <v>333</v>
      </c>
      <c r="D77" s="73"/>
      <c r="E77" s="73">
        <v>0</v>
      </c>
      <c r="F77" s="73">
        <v>0</v>
      </c>
    </row>
    <row r="78" spans="2:6" s="65" customFormat="1" ht="126" x14ac:dyDescent="0.25">
      <c r="B78" s="2"/>
      <c r="C78" s="2" t="s">
        <v>37</v>
      </c>
      <c r="D78" s="73">
        <v>642055.1</v>
      </c>
      <c r="E78" s="73">
        <v>705886.8</v>
      </c>
      <c r="F78" s="73">
        <v>705886.8</v>
      </c>
    </row>
    <row r="79" spans="2:6" s="65" customFormat="1" x14ac:dyDescent="0.25">
      <c r="B79" s="2"/>
      <c r="C79" s="202" t="s">
        <v>423</v>
      </c>
      <c r="D79" s="75">
        <f>SUM(D80:D85)</f>
        <v>32720.5</v>
      </c>
      <c r="E79" s="75">
        <f>SUM(E80:E85)</f>
        <v>13593.1</v>
      </c>
      <c r="F79" s="75">
        <f>SUM(F80:F85)</f>
        <v>42493.1</v>
      </c>
    </row>
    <row r="80" spans="2:6" s="65" customFormat="1" ht="63" x14ac:dyDescent="0.25">
      <c r="B80" s="2"/>
      <c r="C80" s="2" t="s">
        <v>465</v>
      </c>
      <c r="D80" s="73">
        <v>12617.9</v>
      </c>
      <c r="E80" s="292">
        <v>13593.1</v>
      </c>
      <c r="F80" s="292">
        <v>13593.1</v>
      </c>
    </row>
    <row r="81" spans="1:6" s="65" customFormat="1" ht="47.25" hidden="1" x14ac:dyDescent="0.25">
      <c r="B81" s="2"/>
      <c r="C81" s="2" t="s">
        <v>526</v>
      </c>
      <c r="D81" s="73"/>
      <c r="E81" s="73">
        <v>0</v>
      </c>
      <c r="F81" s="73">
        <v>0</v>
      </c>
    </row>
    <row r="82" spans="1:6" s="65" customFormat="1" ht="31.5" x14ac:dyDescent="0.25">
      <c r="B82" s="2"/>
      <c r="C82" s="2" t="s">
        <v>532</v>
      </c>
      <c r="D82" s="73">
        <v>5000</v>
      </c>
      <c r="E82" s="73">
        <v>0</v>
      </c>
      <c r="F82" s="73">
        <v>0</v>
      </c>
    </row>
    <row r="83" spans="1:6" s="65" customFormat="1" ht="63" x14ac:dyDescent="0.25">
      <c r="B83" s="2"/>
      <c r="C83" s="201" t="s">
        <v>533</v>
      </c>
      <c r="D83" s="73">
        <v>8412.5</v>
      </c>
      <c r="E83" s="73">
        <v>0</v>
      </c>
      <c r="F83" s="73">
        <v>0</v>
      </c>
    </row>
    <row r="84" spans="1:6" s="65" customFormat="1" ht="63" x14ac:dyDescent="0.25">
      <c r="B84" s="2"/>
      <c r="C84" s="201" t="s">
        <v>659</v>
      </c>
      <c r="D84" s="73">
        <v>0</v>
      </c>
      <c r="E84" s="73">
        <v>0</v>
      </c>
      <c r="F84" s="73">
        <v>28900</v>
      </c>
    </row>
    <row r="85" spans="1:6" s="65" customFormat="1" x14ac:dyDescent="0.25">
      <c r="B85" s="2"/>
      <c r="C85" s="202" t="s">
        <v>467</v>
      </c>
      <c r="D85" s="73">
        <f>SUM(D86:D89)</f>
        <v>6690.1</v>
      </c>
      <c r="E85" s="73">
        <f>SUM(E86:E89)</f>
        <v>0</v>
      </c>
      <c r="F85" s="73">
        <f>SUM(F86:F89)</f>
        <v>0</v>
      </c>
    </row>
    <row r="86" spans="1:6" s="65" customFormat="1" ht="47.25" hidden="1" x14ac:dyDescent="0.25">
      <c r="B86" s="2"/>
      <c r="C86" s="201" t="s">
        <v>468</v>
      </c>
      <c r="D86" s="73"/>
      <c r="E86" s="73">
        <v>0</v>
      </c>
      <c r="F86" s="73">
        <v>0</v>
      </c>
    </row>
    <row r="87" spans="1:6" s="65" customFormat="1" ht="31.5" hidden="1" x14ac:dyDescent="0.25">
      <c r="B87" s="2"/>
      <c r="C87" s="201" t="s">
        <v>469</v>
      </c>
      <c r="D87" s="73"/>
      <c r="E87" s="73">
        <v>0</v>
      </c>
      <c r="F87" s="73">
        <v>0</v>
      </c>
    </row>
    <row r="88" spans="1:6" s="65" customFormat="1" ht="47.25" x14ac:dyDescent="0.25">
      <c r="B88" s="2"/>
      <c r="C88" s="201" t="s">
        <v>470</v>
      </c>
      <c r="D88" s="73">
        <v>4311.1000000000004</v>
      </c>
      <c r="E88" s="292">
        <v>0</v>
      </c>
      <c r="F88" s="292">
        <v>0</v>
      </c>
    </row>
    <row r="89" spans="1:6" s="65" customFormat="1" ht="31.5" x14ac:dyDescent="0.25">
      <c r="B89" s="2"/>
      <c r="C89" s="201" t="s">
        <v>557</v>
      </c>
      <c r="D89" s="73">
        <v>2379</v>
      </c>
      <c r="E89" s="73">
        <v>0</v>
      </c>
      <c r="F89" s="73">
        <v>0</v>
      </c>
    </row>
    <row r="90" spans="1:6" s="65" customFormat="1" ht="32.25" customHeight="1" x14ac:dyDescent="0.25">
      <c r="B90" s="2"/>
      <c r="C90" s="3" t="s">
        <v>558</v>
      </c>
      <c r="D90" s="74">
        <v>0</v>
      </c>
      <c r="E90" s="74">
        <v>0</v>
      </c>
      <c r="F90" s="74">
        <v>0</v>
      </c>
    </row>
    <row r="91" spans="1:6" s="65" customFormat="1" ht="47.25" x14ac:dyDescent="0.25">
      <c r="B91" s="2"/>
      <c r="C91" s="300" t="s">
        <v>424</v>
      </c>
      <c r="D91" s="74">
        <v>509.2</v>
      </c>
      <c r="E91" s="74">
        <v>0</v>
      </c>
      <c r="F91" s="74">
        <v>4872.8999999999996</v>
      </c>
    </row>
    <row r="92" spans="1:6" s="79" customFormat="1" ht="31.5" x14ac:dyDescent="0.25">
      <c r="B92" s="301" t="s">
        <v>38</v>
      </c>
      <c r="C92" s="57" t="s">
        <v>167</v>
      </c>
      <c r="D92" s="74">
        <v>-1078.5999999999999</v>
      </c>
      <c r="E92" s="74">
        <v>0</v>
      </c>
      <c r="F92" s="74">
        <v>-47991.1</v>
      </c>
    </row>
    <row r="93" spans="1:6" s="65" customFormat="1" x14ac:dyDescent="0.25">
      <c r="B93" s="3" t="s">
        <v>39</v>
      </c>
      <c r="C93" s="3" t="s">
        <v>662</v>
      </c>
      <c r="D93" s="75">
        <f>SUM(D4,D19)</f>
        <v>1935533.3999999997</v>
      </c>
      <c r="E93" s="75">
        <f>SUM(E4,E19)</f>
        <v>1941733.0000000002</v>
      </c>
      <c r="F93" s="75">
        <f>SUM(F4,F19)</f>
        <v>1919935.5</v>
      </c>
    </row>
    <row r="94" spans="1:6" s="65" customFormat="1" x14ac:dyDescent="0.25">
      <c r="F94" s="203"/>
    </row>
    <row r="95" spans="1:6" s="65" customFormat="1" ht="39" customHeight="1" x14ac:dyDescent="0.3">
      <c r="A95" s="79"/>
      <c r="B95" s="302"/>
      <c r="C95" s="366" t="s">
        <v>154</v>
      </c>
      <c r="D95" s="366"/>
      <c r="E95" s="366"/>
      <c r="F95" s="366"/>
    </row>
    <row r="96" spans="1:6" s="65" customFormat="1" x14ac:dyDescent="0.25">
      <c r="A96" s="79"/>
      <c r="B96" s="79"/>
      <c r="C96" s="79"/>
      <c r="D96" s="79"/>
      <c r="E96" s="80" t="s">
        <v>40</v>
      </c>
      <c r="F96" s="204"/>
    </row>
    <row r="97" spans="1:6" s="65" customFormat="1" ht="63" x14ac:dyDescent="0.25">
      <c r="A97" s="79"/>
      <c r="B97" s="79"/>
      <c r="C97" s="21" t="s">
        <v>153</v>
      </c>
      <c r="D97" s="67" t="s">
        <v>656</v>
      </c>
      <c r="E97" s="67" t="s">
        <v>657</v>
      </c>
      <c r="F97" s="68" t="s">
        <v>658</v>
      </c>
    </row>
    <row r="98" spans="1:6" s="65" customFormat="1" x14ac:dyDescent="0.25">
      <c r="A98" s="303" t="s">
        <v>44</v>
      </c>
      <c r="B98" s="303" t="s">
        <v>45</v>
      </c>
      <c r="C98" s="8" t="s">
        <v>43</v>
      </c>
      <c r="D98" s="81">
        <f>SUM(D99:D106)</f>
        <v>315082.59999999998</v>
      </c>
      <c r="E98" s="81">
        <f>SUM(E99:E106)</f>
        <v>282331.40000000002</v>
      </c>
      <c r="F98" s="81">
        <f>SUM(F99:F106)</f>
        <v>302341.40000000002</v>
      </c>
    </row>
    <row r="99" spans="1:6" s="65" customFormat="1" ht="31.5" x14ac:dyDescent="0.25">
      <c r="A99" s="304" t="s">
        <v>44</v>
      </c>
      <c r="B99" s="304" t="s">
        <v>47</v>
      </c>
      <c r="C99" s="19" t="s">
        <v>46</v>
      </c>
      <c r="D99" s="82">
        <v>8362.7000000000007</v>
      </c>
      <c r="E99" s="82">
        <v>6142.1</v>
      </c>
      <c r="F99" s="82">
        <v>6342.1</v>
      </c>
    </row>
    <row r="100" spans="1:6" s="65" customFormat="1" ht="47.25" x14ac:dyDescent="0.25">
      <c r="A100" s="304" t="s">
        <v>44</v>
      </c>
      <c r="B100" s="304" t="s">
        <v>61</v>
      </c>
      <c r="C100" s="19" t="s">
        <v>109</v>
      </c>
      <c r="D100" s="82">
        <v>0</v>
      </c>
      <c r="E100" s="82">
        <v>50</v>
      </c>
      <c r="F100" s="82">
        <v>50</v>
      </c>
    </row>
    <row r="101" spans="1:6" s="65" customFormat="1" ht="47.25" x14ac:dyDescent="0.25">
      <c r="A101" s="304" t="s">
        <v>44</v>
      </c>
      <c r="B101" s="304" t="s">
        <v>51</v>
      </c>
      <c r="C101" s="19" t="s">
        <v>50</v>
      </c>
      <c r="D101" s="82">
        <v>90173.8</v>
      </c>
      <c r="E101" s="82">
        <v>80005.2</v>
      </c>
      <c r="F101" s="82">
        <v>85781.5</v>
      </c>
    </row>
    <row r="102" spans="1:6" s="65" customFormat="1" x14ac:dyDescent="0.25">
      <c r="A102" s="304" t="s">
        <v>44</v>
      </c>
      <c r="B102" s="304" t="s">
        <v>54</v>
      </c>
      <c r="C102" s="18" t="s">
        <v>53</v>
      </c>
      <c r="D102" s="82">
        <v>22</v>
      </c>
      <c r="E102" s="82">
        <v>2.2000000000000002</v>
      </c>
      <c r="F102" s="82">
        <v>2.2000000000000002</v>
      </c>
    </row>
    <row r="103" spans="1:6" s="65" customFormat="1" ht="31.5" x14ac:dyDescent="0.25">
      <c r="A103" s="304" t="s">
        <v>44</v>
      </c>
      <c r="B103" s="304" t="s">
        <v>85</v>
      </c>
      <c r="C103" s="19" t="s">
        <v>84</v>
      </c>
      <c r="D103" s="82">
        <v>49674.6</v>
      </c>
      <c r="E103" s="82">
        <v>49238.7</v>
      </c>
      <c r="F103" s="82">
        <v>48353.5</v>
      </c>
    </row>
    <row r="104" spans="1:6" s="65" customFormat="1" x14ac:dyDescent="0.25">
      <c r="A104" s="304" t="s">
        <v>44</v>
      </c>
      <c r="B104" s="304" t="s">
        <v>94</v>
      </c>
      <c r="C104" s="19" t="s">
        <v>111</v>
      </c>
      <c r="D104" s="82">
        <v>6014.2</v>
      </c>
      <c r="E104" s="82">
        <v>0</v>
      </c>
      <c r="F104" s="82">
        <v>5083</v>
      </c>
    </row>
    <row r="105" spans="1:6" s="65" customFormat="1" x14ac:dyDescent="0.25">
      <c r="A105" s="304" t="s">
        <v>44</v>
      </c>
      <c r="B105" s="304" t="s">
        <v>87</v>
      </c>
      <c r="C105" s="19" t="s">
        <v>86</v>
      </c>
      <c r="D105" s="82">
        <v>0</v>
      </c>
      <c r="E105" s="82">
        <v>11078</v>
      </c>
      <c r="F105" s="82">
        <v>2717.6</v>
      </c>
    </row>
    <row r="106" spans="1:6" s="65" customFormat="1" x14ac:dyDescent="0.25">
      <c r="A106" s="304" t="s">
        <v>44</v>
      </c>
      <c r="B106" s="304" t="s">
        <v>58</v>
      </c>
      <c r="C106" s="19" t="s">
        <v>57</v>
      </c>
      <c r="D106" s="82">
        <v>160835.29999999999</v>
      </c>
      <c r="E106" s="82">
        <v>135815.20000000001</v>
      </c>
      <c r="F106" s="82">
        <v>154011.5</v>
      </c>
    </row>
    <row r="107" spans="1:6" s="65" customFormat="1" x14ac:dyDescent="0.25">
      <c r="A107" s="303" t="s">
        <v>61</v>
      </c>
      <c r="B107" s="303" t="s">
        <v>45</v>
      </c>
      <c r="C107" s="58" t="s">
        <v>63</v>
      </c>
      <c r="D107" s="81">
        <f>SUM(D108:D112)</f>
        <v>13652.199999999999</v>
      </c>
      <c r="E107" s="81">
        <f>SUM(E108:E112)</f>
        <v>15814.5</v>
      </c>
      <c r="F107" s="81">
        <f>SUM(F108:F112)</f>
        <v>15924.1</v>
      </c>
    </row>
    <row r="108" spans="1:6" s="65" customFormat="1" x14ac:dyDescent="0.25">
      <c r="A108" s="304" t="s">
        <v>61</v>
      </c>
      <c r="B108" s="304" t="s">
        <v>51</v>
      </c>
      <c r="C108" s="18" t="s">
        <v>64</v>
      </c>
      <c r="D108" s="82">
        <v>2534.9</v>
      </c>
      <c r="E108" s="82">
        <v>2278.4</v>
      </c>
      <c r="F108" s="82">
        <v>2278.4</v>
      </c>
    </row>
    <row r="109" spans="1:6" s="65" customFormat="1" hidden="1" x14ac:dyDescent="0.25">
      <c r="A109" s="304" t="s">
        <v>61</v>
      </c>
      <c r="B109" s="304" t="s">
        <v>72</v>
      </c>
      <c r="C109" s="18" t="s">
        <v>528</v>
      </c>
      <c r="D109" s="82">
        <v>0</v>
      </c>
      <c r="E109" s="82">
        <v>0</v>
      </c>
      <c r="F109" s="82">
        <v>0</v>
      </c>
    </row>
    <row r="110" spans="1:6" s="65" customFormat="1" hidden="1" x14ac:dyDescent="0.25">
      <c r="A110" s="304" t="s">
        <v>61</v>
      </c>
      <c r="B110" s="304" t="s">
        <v>66</v>
      </c>
      <c r="C110" s="18" t="s">
        <v>65</v>
      </c>
      <c r="D110" s="82"/>
      <c r="E110" s="82">
        <v>0</v>
      </c>
      <c r="F110" s="82">
        <v>0</v>
      </c>
    </row>
    <row r="111" spans="1:6" s="65" customFormat="1" ht="31.5" x14ac:dyDescent="0.25">
      <c r="A111" s="304"/>
      <c r="B111" s="304"/>
      <c r="C111" s="18" t="s">
        <v>534</v>
      </c>
      <c r="D111" s="82">
        <v>11007.4</v>
      </c>
      <c r="E111" s="82">
        <v>13426.1</v>
      </c>
      <c r="F111" s="82">
        <v>13535.7</v>
      </c>
    </row>
    <row r="112" spans="1:6" s="65" customFormat="1" ht="31.5" x14ac:dyDescent="0.25">
      <c r="A112" s="304" t="s">
        <v>61</v>
      </c>
      <c r="B112" s="304" t="s">
        <v>150</v>
      </c>
      <c r="C112" s="18" t="s">
        <v>67</v>
      </c>
      <c r="D112" s="82">
        <v>109.9</v>
      </c>
      <c r="E112" s="82">
        <v>110</v>
      </c>
      <c r="F112" s="82">
        <v>110</v>
      </c>
    </row>
    <row r="113" spans="1:6" s="65" customFormat="1" x14ac:dyDescent="0.25">
      <c r="A113" s="303" t="s">
        <v>51</v>
      </c>
      <c r="B113" s="303" t="s">
        <v>45</v>
      </c>
      <c r="C113" s="8" t="s">
        <v>68</v>
      </c>
      <c r="D113" s="81">
        <f>SUM(D114:D116)</f>
        <v>181512</v>
      </c>
      <c r="E113" s="81">
        <f>SUM(E114:E116)</f>
        <v>141499.79999999999</v>
      </c>
      <c r="F113" s="81">
        <f>SUM(F114:F116)</f>
        <v>141571.79999999999</v>
      </c>
    </row>
    <row r="114" spans="1:6" s="65" customFormat="1" x14ac:dyDescent="0.25">
      <c r="A114" s="304" t="s">
        <v>51</v>
      </c>
      <c r="B114" s="304" t="s">
        <v>70</v>
      </c>
      <c r="C114" s="18" t="s">
        <v>69</v>
      </c>
      <c r="D114" s="82">
        <v>19705.5</v>
      </c>
      <c r="E114" s="192">
        <v>30952.7</v>
      </c>
      <c r="F114" s="192">
        <v>31047.7</v>
      </c>
    </row>
    <row r="115" spans="1:6" s="65" customFormat="1" x14ac:dyDescent="0.25">
      <c r="A115" s="304" t="s">
        <v>51</v>
      </c>
      <c r="B115" s="304" t="s">
        <v>72</v>
      </c>
      <c r="C115" s="19" t="s">
        <v>71</v>
      </c>
      <c r="D115" s="82">
        <v>38228.6</v>
      </c>
      <c r="E115" s="192">
        <v>45718.1</v>
      </c>
      <c r="F115" s="192">
        <v>45718.1</v>
      </c>
    </row>
    <row r="116" spans="1:6" s="65" customFormat="1" x14ac:dyDescent="0.25">
      <c r="A116" s="304" t="s">
        <v>51</v>
      </c>
      <c r="B116" s="304" t="s">
        <v>74</v>
      </c>
      <c r="C116" s="18" t="s">
        <v>73</v>
      </c>
      <c r="D116" s="82">
        <v>123577.9</v>
      </c>
      <c r="E116" s="192">
        <v>64829</v>
      </c>
      <c r="F116" s="192">
        <v>64806</v>
      </c>
    </row>
    <row r="117" spans="1:6" s="65" customFormat="1" x14ac:dyDescent="0.25">
      <c r="A117" s="303" t="s">
        <v>54</v>
      </c>
      <c r="B117" s="303" t="s">
        <v>45</v>
      </c>
      <c r="C117" s="8" t="s">
        <v>75</v>
      </c>
      <c r="D117" s="81">
        <f>SUM(D118:D121)</f>
        <v>192596.80000000002</v>
      </c>
      <c r="E117" s="81">
        <f>SUM(E118:E121)</f>
        <v>203800.3</v>
      </c>
      <c r="F117" s="81">
        <f>SUM(F118:F121)</f>
        <v>279696.5</v>
      </c>
    </row>
    <row r="118" spans="1:6" s="65" customFormat="1" x14ac:dyDescent="0.25">
      <c r="A118" s="304" t="s">
        <v>54</v>
      </c>
      <c r="B118" s="304" t="s">
        <v>44</v>
      </c>
      <c r="C118" s="19" t="s">
        <v>76</v>
      </c>
      <c r="D118" s="82">
        <v>51546.8</v>
      </c>
      <c r="E118" s="192">
        <v>54404.3</v>
      </c>
      <c r="F118" s="192">
        <v>86312.2</v>
      </c>
    </row>
    <row r="119" spans="1:6" s="65" customFormat="1" x14ac:dyDescent="0.25">
      <c r="A119" s="304" t="s">
        <v>54</v>
      </c>
      <c r="B119" s="304" t="s">
        <v>47</v>
      </c>
      <c r="C119" s="19" t="s">
        <v>77</v>
      </c>
      <c r="D119" s="82">
        <v>100235.4</v>
      </c>
      <c r="E119" s="192">
        <v>118694.2</v>
      </c>
      <c r="F119" s="192">
        <v>137941</v>
      </c>
    </row>
    <row r="120" spans="1:6" s="65" customFormat="1" x14ac:dyDescent="0.25">
      <c r="A120" s="304" t="s">
        <v>54</v>
      </c>
      <c r="B120" s="304" t="s">
        <v>61</v>
      </c>
      <c r="C120" s="19" t="s">
        <v>80</v>
      </c>
      <c r="D120" s="82">
        <v>22664.7</v>
      </c>
      <c r="E120" s="192">
        <v>14333.9</v>
      </c>
      <c r="F120" s="192">
        <v>33183.4</v>
      </c>
    </row>
    <row r="121" spans="1:6" s="65" customFormat="1" x14ac:dyDescent="0.25">
      <c r="A121" s="304" t="s">
        <v>54</v>
      </c>
      <c r="B121" s="304" t="s">
        <v>54</v>
      </c>
      <c r="C121" s="19" t="s">
        <v>81</v>
      </c>
      <c r="D121" s="82">
        <v>18149.900000000001</v>
      </c>
      <c r="E121" s="192">
        <v>16367.9</v>
      </c>
      <c r="F121" s="192">
        <f>15572.9+6687</f>
        <v>22259.9</v>
      </c>
    </row>
    <row r="122" spans="1:6" s="65" customFormat="1" x14ac:dyDescent="0.25">
      <c r="A122" s="303" t="s">
        <v>94</v>
      </c>
      <c r="B122" s="303" t="s">
        <v>45</v>
      </c>
      <c r="C122" s="8" t="s">
        <v>93</v>
      </c>
      <c r="D122" s="81">
        <f>SUM(D123:D127)</f>
        <v>945372.9</v>
      </c>
      <c r="E122" s="81">
        <f>SUM(E123:E127)</f>
        <v>994144.8</v>
      </c>
      <c r="F122" s="81">
        <f>SUM(F123:F127)</f>
        <v>1003125.7999999999</v>
      </c>
    </row>
    <row r="123" spans="1:6" s="65" customFormat="1" x14ac:dyDescent="0.25">
      <c r="A123" s="304" t="s">
        <v>94</v>
      </c>
      <c r="B123" s="304" t="s">
        <v>44</v>
      </c>
      <c r="C123" s="19" t="s">
        <v>95</v>
      </c>
      <c r="D123" s="82">
        <v>97451.4</v>
      </c>
      <c r="E123" s="192">
        <v>102853.4</v>
      </c>
      <c r="F123" s="192">
        <f>130752.3+351.6</f>
        <v>131103.9</v>
      </c>
    </row>
    <row r="124" spans="1:6" s="65" customFormat="1" x14ac:dyDescent="0.25">
      <c r="A124" s="304" t="s">
        <v>94</v>
      </c>
      <c r="B124" s="304" t="s">
        <v>47</v>
      </c>
      <c r="C124" s="19" t="s">
        <v>96</v>
      </c>
      <c r="D124" s="82">
        <v>648192</v>
      </c>
      <c r="E124" s="192">
        <v>676845.4</v>
      </c>
      <c r="F124" s="192">
        <v>678762.5</v>
      </c>
    </row>
    <row r="125" spans="1:6" s="65" customFormat="1" x14ac:dyDescent="0.25">
      <c r="A125" s="304" t="s">
        <v>94</v>
      </c>
      <c r="B125" s="304" t="s">
        <v>61</v>
      </c>
      <c r="C125" s="19" t="s">
        <v>151</v>
      </c>
      <c r="D125" s="82">
        <v>134352.4</v>
      </c>
      <c r="E125" s="192">
        <v>158221.9</v>
      </c>
      <c r="F125" s="192">
        <v>160783.79999999999</v>
      </c>
    </row>
    <row r="126" spans="1:6" s="65" customFormat="1" x14ac:dyDescent="0.25">
      <c r="A126" s="304" t="s">
        <v>94</v>
      </c>
      <c r="B126" s="304" t="s">
        <v>94</v>
      </c>
      <c r="C126" s="19" t="s">
        <v>425</v>
      </c>
      <c r="D126" s="82">
        <v>18887.900000000001</v>
      </c>
      <c r="E126" s="192">
        <v>18227.400000000001</v>
      </c>
      <c r="F126" s="192">
        <v>18227.400000000001</v>
      </c>
    </row>
    <row r="127" spans="1:6" s="65" customFormat="1" x14ac:dyDescent="0.25">
      <c r="A127" s="304" t="s">
        <v>94</v>
      </c>
      <c r="B127" s="304" t="s">
        <v>72</v>
      </c>
      <c r="C127" s="19" t="s">
        <v>97</v>
      </c>
      <c r="D127" s="82">
        <v>46489.2</v>
      </c>
      <c r="E127" s="192">
        <v>37996.699999999997</v>
      </c>
      <c r="F127" s="192">
        <v>14248.2</v>
      </c>
    </row>
    <row r="128" spans="1:6" s="65" customFormat="1" x14ac:dyDescent="0.25">
      <c r="A128" s="303" t="s">
        <v>70</v>
      </c>
      <c r="B128" s="303" t="s">
        <v>45</v>
      </c>
      <c r="C128" s="8" t="s">
        <v>98</v>
      </c>
      <c r="D128" s="81">
        <f>SUM(D129:D131)</f>
        <v>174384.2</v>
      </c>
      <c r="E128" s="81">
        <f>SUM(E129)</f>
        <v>191355.3</v>
      </c>
      <c r="F128" s="81">
        <f>SUM(F129)</f>
        <v>191590.6</v>
      </c>
    </row>
    <row r="129" spans="1:6" s="65" customFormat="1" x14ac:dyDescent="0.25">
      <c r="A129" s="304" t="s">
        <v>70</v>
      </c>
      <c r="B129" s="304" t="s">
        <v>44</v>
      </c>
      <c r="C129" s="19" t="s">
        <v>99</v>
      </c>
      <c r="D129" s="82">
        <v>174384.2</v>
      </c>
      <c r="E129" s="82">
        <v>191355.3</v>
      </c>
      <c r="F129" s="82">
        <v>191590.6</v>
      </c>
    </row>
    <row r="130" spans="1:6" s="65" customFormat="1" x14ac:dyDescent="0.25">
      <c r="A130" s="304"/>
      <c r="B130" s="304"/>
      <c r="C130" s="58" t="s">
        <v>357</v>
      </c>
      <c r="D130" s="81">
        <f>SUM(D131)</f>
        <v>0</v>
      </c>
      <c r="E130" s="81">
        <f>SUM(E131)</f>
        <v>0</v>
      </c>
      <c r="F130" s="81">
        <f>SUM(F131)</f>
        <v>0</v>
      </c>
    </row>
    <row r="131" spans="1:6" s="65" customFormat="1" x14ac:dyDescent="0.25">
      <c r="A131" s="304"/>
      <c r="B131" s="304"/>
      <c r="C131" s="19" t="s">
        <v>358</v>
      </c>
      <c r="D131" s="82">
        <v>0</v>
      </c>
      <c r="E131" s="82">
        <v>0</v>
      </c>
      <c r="F131" s="82">
        <v>0</v>
      </c>
    </row>
    <row r="132" spans="1:6" s="65" customFormat="1" x14ac:dyDescent="0.25">
      <c r="A132" s="303" t="s">
        <v>66</v>
      </c>
      <c r="B132" s="303" t="s">
        <v>45</v>
      </c>
      <c r="C132" s="13" t="s">
        <v>82</v>
      </c>
      <c r="D132" s="81">
        <f>SUM(D133:D136)</f>
        <v>40450.5</v>
      </c>
      <c r="E132" s="81">
        <f>SUM(E133:E136)</f>
        <v>40587.9</v>
      </c>
      <c r="F132" s="81">
        <f>SUM(F133:F136)</f>
        <v>44472.800000000003</v>
      </c>
    </row>
    <row r="133" spans="1:6" s="65" customFormat="1" x14ac:dyDescent="0.25">
      <c r="A133" s="304" t="s">
        <v>66</v>
      </c>
      <c r="B133" s="304" t="s">
        <v>44</v>
      </c>
      <c r="C133" s="19" t="s">
        <v>91</v>
      </c>
      <c r="D133" s="82">
        <v>11626.3</v>
      </c>
      <c r="E133" s="192">
        <v>12560.4</v>
      </c>
      <c r="F133" s="192">
        <v>12560.4</v>
      </c>
    </row>
    <row r="134" spans="1:6" s="65" customFormat="1" x14ac:dyDescent="0.25">
      <c r="A134" s="304" t="s">
        <v>66</v>
      </c>
      <c r="B134" s="304" t="s">
        <v>61</v>
      </c>
      <c r="C134" s="9" t="s">
        <v>83</v>
      </c>
      <c r="D134" s="82">
        <v>2241.4</v>
      </c>
      <c r="E134" s="192">
        <v>0</v>
      </c>
      <c r="F134" s="192">
        <v>2300</v>
      </c>
    </row>
    <row r="135" spans="1:6" s="65" customFormat="1" x14ac:dyDescent="0.25">
      <c r="A135" s="304" t="s">
        <v>66</v>
      </c>
      <c r="B135" s="304" t="s">
        <v>51</v>
      </c>
      <c r="C135" s="18" t="s">
        <v>100</v>
      </c>
      <c r="D135" s="82">
        <v>3634.4</v>
      </c>
      <c r="E135" s="192">
        <v>11256.6</v>
      </c>
      <c r="F135" s="192">
        <v>11256.6</v>
      </c>
    </row>
    <row r="136" spans="1:6" s="65" customFormat="1" x14ac:dyDescent="0.25">
      <c r="A136" s="304" t="s">
        <v>66</v>
      </c>
      <c r="B136" s="304" t="s">
        <v>85</v>
      </c>
      <c r="C136" s="19" t="s">
        <v>101</v>
      </c>
      <c r="D136" s="82">
        <v>22948.400000000001</v>
      </c>
      <c r="E136" s="192">
        <v>16770.900000000001</v>
      </c>
      <c r="F136" s="192">
        <v>18355.8</v>
      </c>
    </row>
    <row r="137" spans="1:6" s="65" customFormat="1" x14ac:dyDescent="0.25">
      <c r="A137" s="303" t="s">
        <v>87</v>
      </c>
      <c r="B137" s="303" t="s">
        <v>45</v>
      </c>
      <c r="C137" s="8" t="s">
        <v>103</v>
      </c>
      <c r="D137" s="81">
        <f>SUM(D138:D139)</f>
        <v>50065.7</v>
      </c>
      <c r="E137" s="81">
        <f>SUM(E138:E139)</f>
        <v>41073</v>
      </c>
      <c r="F137" s="81">
        <f>SUM(F138:F139)</f>
        <v>68950.600000000006</v>
      </c>
    </row>
    <row r="138" spans="1:6" s="65" customFormat="1" x14ac:dyDescent="0.25">
      <c r="A138" s="304" t="s">
        <v>87</v>
      </c>
      <c r="B138" s="304" t="s">
        <v>44</v>
      </c>
      <c r="C138" s="19" t="s">
        <v>104</v>
      </c>
      <c r="D138" s="82">
        <v>32556.3</v>
      </c>
      <c r="E138" s="192">
        <v>37936.699999999997</v>
      </c>
      <c r="F138" s="192">
        <v>65936.800000000003</v>
      </c>
    </row>
    <row r="139" spans="1:6" s="65" customFormat="1" x14ac:dyDescent="0.25">
      <c r="A139" s="304" t="s">
        <v>87</v>
      </c>
      <c r="B139" s="304" t="s">
        <v>47</v>
      </c>
      <c r="C139" s="19" t="s">
        <v>107</v>
      </c>
      <c r="D139" s="82">
        <v>17509.400000000001</v>
      </c>
      <c r="E139" s="192">
        <v>3136.3</v>
      </c>
      <c r="F139" s="192">
        <v>3013.8</v>
      </c>
    </row>
    <row r="140" spans="1:6" s="65" customFormat="1" x14ac:dyDescent="0.25">
      <c r="A140" s="304"/>
      <c r="B140" s="304"/>
      <c r="C140" s="219" t="s">
        <v>471</v>
      </c>
      <c r="D140" s="81">
        <f>SUM(D141)</f>
        <v>18.399999999999999</v>
      </c>
      <c r="E140" s="81">
        <f>SUM(E141)</f>
        <v>26</v>
      </c>
      <c r="F140" s="81">
        <f>SUM(F141)</f>
        <v>31.1</v>
      </c>
    </row>
    <row r="141" spans="1:6" s="65" customFormat="1" ht="16.5" customHeight="1" x14ac:dyDescent="0.25">
      <c r="A141" s="304"/>
      <c r="B141" s="304"/>
      <c r="C141" s="19" t="s">
        <v>472</v>
      </c>
      <c r="D141" s="82">
        <v>18.399999999999999</v>
      </c>
      <c r="E141" s="192">
        <v>26</v>
      </c>
      <c r="F141" s="192">
        <v>31.1</v>
      </c>
    </row>
    <row r="142" spans="1:6" s="65" customFormat="1" x14ac:dyDescent="0.25">
      <c r="A142" s="304"/>
      <c r="B142" s="304"/>
      <c r="C142" s="8" t="s">
        <v>152</v>
      </c>
      <c r="D142" s="86">
        <f>D98+D107+D113+D117+D122+D128+D130+D132+D137+D140</f>
        <v>1913135.2999999998</v>
      </c>
      <c r="E142" s="86">
        <f>E98+E107+E113+E117+E122+E128+E130+E132+E137+E140</f>
        <v>1910633</v>
      </c>
      <c r="F142" s="86">
        <f>F98+F107+F113+F117+F122+F128+F130+F132+F137+F140</f>
        <v>2047704.7000000004</v>
      </c>
    </row>
    <row r="143" spans="1:6" x14ac:dyDescent="0.25">
      <c r="C143" s="65"/>
      <c r="D143" s="23"/>
      <c r="E143" s="65"/>
      <c r="F143" s="203"/>
    </row>
    <row r="144" spans="1:6" ht="18.75" customHeight="1" x14ac:dyDescent="0.25">
      <c r="C144" s="367" t="s">
        <v>168</v>
      </c>
      <c r="D144" s="367"/>
      <c r="E144" s="367"/>
      <c r="F144" s="367"/>
    </row>
    <row r="145" spans="2:6" x14ac:dyDescent="0.25">
      <c r="C145" s="65"/>
      <c r="D145" s="65"/>
      <c r="E145" s="80" t="s">
        <v>40</v>
      </c>
      <c r="F145" s="203"/>
    </row>
    <row r="146" spans="2:6" ht="63" x14ac:dyDescent="0.25">
      <c r="C146" s="21" t="s">
        <v>153</v>
      </c>
      <c r="D146" s="67" t="s">
        <v>656</v>
      </c>
      <c r="E146" s="67" t="s">
        <v>657</v>
      </c>
      <c r="F146" s="68" t="s">
        <v>658</v>
      </c>
    </row>
    <row r="147" spans="2:6" ht="31.5" customHeight="1" x14ac:dyDescent="0.25">
      <c r="B147" s="17" t="s">
        <v>175</v>
      </c>
      <c r="C147" s="57" t="s">
        <v>169</v>
      </c>
      <c r="D147" s="83">
        <f>SUM(D148,D151)</f>
        <v>-22398.100000000093</v>
      </c>
      <c r="E147" s="83">
        <f>SUM(E148,E151)</f>
        <v>-31100</v>
      </c>
      <c r="F147" s="83">
        <f>SUM(F148,F151)</f>
        <v>127769.20000000042</v>
      </c>
    </row>
    <row r="148" spans="2:6" ht="31.5" customHeight="1" x14ac:dyDescent="0.25">
      <c r="B148" s="17" t="s">
        <v>176</v>
      </c>
      <c r="C148" s="57" t="s">
        <v>170</v>
      </c>
      <c r="D148" s="83">
        <f>SUM(D149,D150)</f>
        <v>3100</v>
      </c>
      <c r="E148" s="83">
        <f>SUM(E149,E150)</f>
        <v>-31100</v>
      </c>
      <c r="F148" s="83">
        <f>SUM(F149,F150)</f>
        <v>0</v>
      </c>
    </row>
    <row r="149" spans="2:6" ht="53.25" customHeight="1" x14ac:dyDescent="0.25">
      <c r="B149" s="22" t="s">
        <v>177</v>
      </c>
      <c r="C149" s="84" t="s">
        <v>559</v>
      </c>
      <c r="D149" s="85">
        <v>22600</v>
      </c>
      <c r="E149" s="85">
        <v>0</v>
      </c>
      <c r="F149" s="85">
        <v>0</v>
      </c>
    </row>
    <row r="150" spans="2:6" ht="47.25" x14ac:dyDescent="0.25">
      <c r="B150" s="22" t="s">
        <v>178</v>
      </c>
      <c r="C150" s="84" t="s">
        <v>171</v>
      </c>
      <c r="D150" s="85">
        <v>-19500</v>
      </c>
      <c r="E150" s="85">
        <v>-31100</v>
      </c>
      <c r="F150" s="85">
        <v>0</v>
      </c>
    </row>
    <row r="151" spans="2:6" ht="19.5" customHeight="1" x14ac:dyDescent="0.25">
      <c r="B151" s="17" t="s">
        <v>179</v>
      </c>
      <c r="C151" s="57" t="s">
        <v>172</v>
      </c>
      <c r="D151" s="86">
        <f>SUM(D152,D153)</f>
        <v>-25498.100000000093</v>
      </c>
      <c r="E151" s="86">
        <f>SUM(E152,E153)</f>
        <v>0</v>
      </c>
      <c r="F151" s="86">
        <f>SUM(F152,F153)</f>
        <v>127769.20000000042</v>
      </c>
    </row>
    <row r="152" spans="2:6" ht="19.5" customHeight="1" x14ac:dyDescent="0.25">
      <c r="B152" s="17" t="s">
        <v>180</v>
      </c>
      <c r="C152" s="78" t="s">
        <v>173</v>
      </c>
      <c r="D152" s="87">
        <v>-1974829.3</v>
      </c>
      <c r="E152" s="87">
        <f>-E93-E149</f>
        <v>-1941733.0000000002</v>
      </c>
      <c r="F152" s="87">
        <f>-F93-F149</f>
        <v>-1919935.5</v>
      </c>
    </row>
    <row r="153" spans="2:6" ht="20.25" customHeight="1" x14ac:dyDescent="0.25">
      <c r="B153" s="17" t="s">
        <v>181</v>
      </c>
      <c r="C153" s="78" t="s">
        <v>174</v>
      </c>
      <c r="D153" s="87">
        <v>1949331.2</v>
      </c>
      <c r="E153" s="87">
        <f>E142-E150</f>
        <v>1941733</v>
      </c>
      <c r="F153" s="87">
        <f>F142-F150</f>
        <v>2047704.7000000004</v>
      </c>
    </row>
    <row r="154" spans="2:6" ht="15.75" customHeight="1" x14ac:dyDescent="0.25"/>
    <row r="155" spans="2:6" x14ac:dyDescent="0.25">
      <c r="C155" s="20"/>
    </row>
  </sheetData>
  <mergeCells count="3">
    <mergeCell ref="C1:F1"/>
    <mergeCell ref="C95:F95"/>
    <mergeCell ref="C144:F144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topLeftCell="A45" zoomScaleNormal="100" workbookViewId="0">
      <selection activeCell="A50" sqref="A50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4" width="14.1406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368" t="s">
        <v>568</v>
      </c>
      <c r="B1" s="368"/>
      <c r="C1" s="368"/>
    </row>
    <row r="2" spans="1:4" x14ac:dyDescent="0.25">
      <c r="C2" s="200" t="s">
        <v>40</v>
      </c>
    </row>
    <row r="3" spans="1:4" ht="63" x14ac:dyDescent="0.25">
      <c r="A3" s="11" t="s">
        <v>41</v>
      </c>
      <c r="B3" s="12" t="s">
        <v>42</v>
      </c>
      <c r="C3" s="68" t="s">
        <v>560</v>
      </c>
      <c r="D3" s="68" t="s">
        <v>658</v>
      </c>
    </row>
    <row r="4" spans="1:4" ht="15.75" x14ac:dyDescent="0.25">
      <c r="A4" s="4" t="s">
        <v>115</v>
      </c>
      <c r="B4" s="5"/>
      <c r="C4" s="198">
        <f>SUM(C5,C34)</f>
        <v>1910633.0000000002</v>
      </c>
      <c r="D4" s="354">
        <f>SUM(D5,D34)</f>
        <v>2047704.7000000002</v>
      </c>
    </row>
    <row r="5" spans="1:4" ht="15.75" x14ac:dyDescent="0.25">
      <c r="A5" s="4" t="s">
        <v>116</v>
      </c>
      <c r="B5" s="6"/>
      <c r="C5" s="198">
        <f>SUM(C6,C7,C11,C14,C17,C20,C24,C25,C29,C32)</f>
        <v>1580135.7000000002</v>
      </c>
      <c r="D5" s="354">
        <f>SUM(D6,D7,D11,D14,D17,D20,D24,D25,D29,D32)</f>
        <v>1689914.2000000002</v>
      </c>
    </row>
    <row r="6" spans="1:4" ht="47.25" x14ac:dyDescent="0.25">
      <c r="A6" s="8" t="s">
        <v>535</v>
      </c>
      <c r="B6" s="15" t="s">
        <v>44</v>
      </c>
      <c r="C6" s="198">
        <v>10</v>
      </c>
      <c r="D6" s="354">
        <v>10</v>
      </c>
    </row>
    <row r="7" spans="1:4" ht="31.5" x14ac:dyDescent="0.25">
      <c r="A7" s="8" t="s">
        <v>536</v>
      </c>
      <c r="B7" s="15" t="s">
        <v>47</v>
      </c>
      <c r="C7" s="198">
        <f>SUM(C8:C10)</f>
        <v>1185711.6000000001</v>
      </c>
      <c r="D7" s="354">
        <f>SUM(D8:D10)</f>
        <v>1193556.3</v>
      </c>
    </row>
    <row r="8" spans="1:4" s="7" customFormat="1" ht="31.5" x14ac:dyDescent="0.25">
      <c r="A8" s="59" t="s">
        <v>117</v>
      </c>
      <c r="B8" s="60" t="s">
        <v>118</v>
      </c>
      <c r="C8" s="199">
        <v>897513.7</v>
      </c>
      <c r="D8" s="355">
        <v>903852.4</v>
      </c>
    </row>
    <row r="9" spans="1:4" s="7" customFormat="1" ht="15.75" x14ac:dyDescent="0.25">
      <c r="A9" s="59" t="s">
        <v>660</v>
      </c>
      <c r="B9" s="60"/>
      <c r="C9" s="199">
        <v>0</v>
      </c>
      <c r="D9" s="355">
        <v>315</v>
      </c>
    </row>
    <row r="10" spans="1:4" s="7" customFormat="1" ht="31.5" x14ac:dyDescent="0.25">
      <c r="A10" s="59" t="s">
        <v>106</v>
      </c>
      <c r="B10" s="60" t="s">
        <v>119</v>
      </c>
      <c r="C10" s="199">
        <v>288197.90000000002</v>
      </c>
      <c r="D10" s="355">
        <v>289388.90000000002</v>
      </c>
    </row>
    <row r="11" spans="1:4" ht="33" customHeight="1" x14ac:dyDescent="0.25">
      <c r="A11" s="8" t="s">
        <v>537</v>
      </c>
      <c r="B11" s="15" t="s">
        <v>61</v>
      </c>
      <c r="C11" s="198">
        <f>SUM(C12:C13)</f>
        <v>6587.9</v>
      </c>
      <c r="D11" s="354">
        <f>SUM(D12:D13)</f>
        <v>6587.9</v>
      </c>
    </row>
    <row r="12" spans="1:4" s="7" customFormat="1" ht="15.75" x14ac:dyDescent="0.25">
      <c r="A12" s="59" t="s">
        <v>88</v>
      </c>
      <c r="B12" s="60" t="s">
        <v>120</v>
      </c>
      <c r="C12" s="197">
        <v>1185.5999999999999</v>
      </c>
      <c r="D12" s="356">
        <v>1185.5999999999999</v>
      </c>
    </row>
    <row r="13" spans="1:4" s="7" customFormat="1" ht="31.5" x14ac:dyDescent="0.25">
      <c r="A13" s="59" t="s">
        <v>538</v>
      </c>
      <c r="B13" s="60"/>
      <c r="C13" s="197">
        <v>5402.3</v>
      </c>
      <c r="D13" s="356">
        <v>5402.3</v>
      </c>
    </row>
    <row r="14" spans="1:4" ht="31.5" x14ac:dyDescent="0.25">
      <c r="A14" s="8" t="s">
        <v>539</v>
      </c>
      <c r="B14" s="15" t="s">
        <v>51</v>
      </c>
      <c r="C14" s="198">
        <f>SUM(C15:C16)</f>
        <v>41073</v>
      </c>
      <c r="D14" s="354">
        <f>SUM(D15:D16)</f>
        <v>68950.600000000006</v>
      </c>
    </row>
    <row r="15" spans="1:4" s="7" customFormat="1" ht="15.75" x14ac:dyDescent="0.25">
      <c r="A15" s="59" t="s">
        <v>105</v>
      </c>
      <c r="B15" s="60" t="s">
        <v>121</v>
      </c>
      <c r="C15" s="199">
        <v>9533</v>
      </c>
      <c r="D15" s="355">
        <v>37410.6</v>
      </c>
    </row>
    <row r="16" spans="1:4" s="7" customFormat="1" ht="31.5" x14ac:dyDescent="0.25">
      <c r="A16" s="59" t="s">
        <v>106</v>
      </c>
      <c r="B16" s="60" t="s">
        <v>122</v>
      </c>
      <c r="C16" s="199">
        <v>31540</v>
      </c>
      <c r="D16" s="355">
        <v>31540</v>
      </c>
    </row>
    <row r="17" spans="1:4" ht="31.5" x14ac:dyDescent="0.25">
      <c r="A17" s="8" t="s">
        <v>540</v>
      </c>
      <c r="B17" s="15" t="s">
        <v>54</v>
      </c>
      <c r="C17" s="198">
        <f>SUM(C18:C19)</f>
        <v>113709.3</v>
      </c>
      <c r="D17" s="354">
        <f>SUM(D18:D19)</f>
        <v>126396.3</v>
      </c>
    </row>
    <row r="18" spans="1:4" s="7" customFormat="1" ht="15.75" x14ac:dyDescent="0.25">
      <c r="A18" s="59" t="s">
        <v>78</v>
      </c>
      <c r="B18" s="60" t="s">
        <v>123</v>
      </c>
      <c r="C18" s="199">
        <v>17160</v>
      </c>
      <c r="D18" s="355">
        <v>17160</v>
      </c>
    </row>
    <row r="19" spans="1:4" s="7" customFormat="1" ht="15.75" customHeight="1" x14ac:dyDescent="0.25">
      <c r="A19" s="59" t="s">
        <v>79</v>
      </c>
      <c r="B19" s="60" t="s">
        <v>124</v>
      </c>
      <c r="C19" s="199">
        <v>96549.3</v>
      </c>
      <c r="D19" s="355">
        <f>102549.3+6687</f>
        <v>109236.3</v>
      </c>
    </row>
    <row r="20" spans="1:4" ht="31.5" x14ac:dyDescent="0.25">
      <c r="A20" s="8" t="s">
        <v>541</v>
      </c>
      <c r="B20" s="15" t="s">
        <v>85</v>
      </c>
      <c r="C20" s="198">
        <f>SUM(C21:C23)</f>
        <v>48906.600000000006</v>
      </c>
      <c r="D20" s="354">
        <f>SUM(D21:D23)</f>
        <v>49001.600000000006</v>
      </c>
    </row>
    <row r="21" spans="1:4" s="7" customFormat="1" ht="15.75" x14ac:dyDescent="0.25">
      <c r="A21" s="59" t="s">
        <v>569</v>
      </c>
      <c r="B21" s="60" t="s">
        <v>125</v>
      </c>
      <c r="C21" s="199">
        <v>23024.400000000001</v>
      </c>
      <c r="D21" s="355">
        <v>23024.400000000001</v>
      </c>
    </row>
    <row r="22" spans="1:4" s="7" customFormat="1" ht="31.5" x14ac:dyDescent="0.25">
      <c r="A22" s="59" t="s">
        <v>570</v>
      </c>
      <c r="B22" s="60" t="s">
        <v>126</v>
      </c>
      <c r="C22" s="199">
        <v>17953.900000000001</v>
      </c>
      <c r="D22" s="355">
        <v>17953.900000000001</v>
      </c>
    </row>
    <row r="23" spans="1:4" s="7" customFormat="1" ht="15.75" x14ac:dyDescent="0.25">
      <c r="A23" s="59" t="s">
        <v>571</v>
      </c>
      <c r="B23" s="60" t="s">
        <v>127</v>
      </c>
      <c r="C23" s="199">
        <v>7928.3</v>
      </c>
      <c r="D23" s="355">
        <v>8023.3</v>
      </c>
    </row>
    <row r="24" spans="1:4" ht="31.5" x14ac:dyDescent="0.25">
      <c r="A24" s="8" t="s">
        <v>542</v>
      </c>
      <c r="B24" s="15" t="s">
        <v>94</v>
      </c>
      <c r="C24" s="198">
        <v>120855.2</v>
      </c>
      <c r="D24" s="354">
        <v>182129.4</v>
      </c>
    </row>
    <row r="25" spans="1:4" ht="31.5" x14ac:dyDescent="0.25">
      <c r="A25" s="8" t="s">
        <v>543</v>
      </c>
      <c r="B25" s="15" t="s">
        <v>70</v>
      </c>
      <c r="C25" s="198">
        <f>SUM(C26:C28)</f>
        <v>58032.1</v>
      </c>
      <c r="D25" s="354">
        <f>SUM(D26:D28)</f>
        <v>58032.1</v>
      </c>
    </row>
    <row r="26" spans="1:4" s="7" customFormat="1" ht="36.75" customHeight="1" x14ac:dyDescent="0.25">
      <c r="A26" s="193" t="s">
        <v>89</v>
      </c>
      <c r="B26" s="194" t="s">
        <v>128</v>
      </c>
      <c r="C26" s="199">
        <v>7982</v>
      </c>
      <c r="D26" s="355">
        <v>7982</v>
      </c>
    </row>
    <row r="27" spans="1:4" s="7" customFormat="1" ht="31.5" x14ac:dyDescent="0.25">
      <c r="A27" s="59" t="s">
        <v>359</v>
      </c>
      <c r="B27" s="194" t="s">
        <v>129</v>
      </c>
      <c r="C27" s="199">
        <v>50050.1</v>
      </c>
      <c r="D27" s="355">
        <v>50050.1</v>
      </c>
    </row>
    <row r="28" spans="1:4" s="7" customFormat="1" ht="21" hidden="1" customHeight="1" x14ac:dyDescent="0.25">
      <c r="A28" s="193" t="s">
        <v>90</v>
      </c>
      <c r="B28" s="194" t="s">
        <v>130</v>
      </c>
      <c r="C28" s="199">
        <v>0</v>
      </c>
      <c r="D28" s="355">
        <v>0</v>
      </c>
    </row>
    <row r="29" spans="1:4" ht="17.25" customHeight="1" x14ac:dyDescent="0.25">
      <c r="A29" s="13" t="s">
        <v>544</v>
      </c>
      <c r="B29" s="15" t="s">
        <v>72</v>
      </c>
      <c r="C29" s="198">
        <f>SUM(C30:C31)</f>
        <v>5150</v>
      </c>
      <c r="D29" s="354">
        <f>SUM(D30:D31)</f>
        <v>5150</v>
      </c>
    </row>
    <row r="30" spans="1:4" s="16" customFormat="1" ht="31.5" x14ac:dyDescent="0.25">
      <c r="A30" s="59" t="s">
        <v>360</v>
      </c>
      <c r="B30" s="15"/>
      <c r="C30" s="199">
        <v>3625</v>
      </c>
      <c r="D30" s="355">
        <v>3625</v>
      </c>
    </row>
    <row r="31" spans="1:4" s="16" customFormat="1" ht="47.25" x14ac:dyDescent="0.25">
      <c r="A31" s="59" t="s">
        <v>361</v>
      </c>
      <c r="B31" s="15"/>
      <c r="C31" s="199">
        <v>1525</v>
      </c>
      <c r="D31" s="355">
        <v>1525</v>
      </c>
    </row>
    <row r="32" spans="1:4" s="16" customFormat="1" ht="31.5" customHeight="1" x14ac:dyDescent="0.25">
      <c r="A32" s="13" t="s">
        <v>545</v>
      </c>
      <c r="B32" s="15"/>
      <c r="C32" s="293">
        <f>C33</f>
        <v>100</v>
      </c>
      <c r="D32" s="293">
        <f>D33</f>
        <v>100</v>
      </c>
    </row>
    <row r="33" spans="1:4" s="16" customFormat="1" ht="31.5" x14ac:dyDescent="0.25">
      <c r="A33" s="59" t="s">
        <v>362</v>
      </c>
      <c r="B33" s="15"/>
      <c r="C33" s="199">
        <v>100</v>
      </c>
      <c r="D33" s="355">
        <v>100</v>
      </c>
    </row>
    <row r="34" spans="1:4" s="14" customFormat="1" ht="15.75" x14ac:dyDescent="0.25">
      <c r="A34" s="62" t="s">
        <v>131</v>
      </c>
      <c r="B34" s="15"/>
      <c r="C34" s="198">
        <f>SUM(C35,C39,C42,C45,C47,C49)</f>
        <v>330497.3</v>
      </c>
      <c r="D34" s="354">
        <f>SUM(D35,D39,D42,D45,D47,D49)</f>
        <v>357790.5</v>
      </c>
    </row>
    <row r="35" spans="1:4" ht="31.5" x14ac:dyDescent="0.25">
      <c r="A35" s="8" t="s">
        <v>48</v>
      </c>
      <c r="B35" s="15" t="s">
        <v>132</v>
      </c>
      <c r="C35" s="198">
        <f>SUM(C36:C37)</f>
        <v>86997</v>
      </c>
      <c r="D35" s="354">
        <f>SUM(D36:D37)</f>
        <v>93533.3</v>
      </c>
    </row>
    <row r="36" spans="1:4" s="7" customFormat="1" ht="15.75" x14ac:dyDescent="0.25">
      <c r="A36" s="9" t="s">
        <v>49</v>
      </c>
      <c r="B36" s="61" t="s">
        <v>133</v>
      </c>
      <c r="C36" s="197">
        <v>6142.1</v>
      </c>
      <c r="D36" s="356">
        <v>6342.1</v>
      </c>
    </row>
    <row r="37" spans="1:4" s="7" customFormat="1" ht="15.75" x14ac:dyDescent="0.25">
      <c r="A37" s="9" t="s">
        <v>52</v>
      </c>
      <c r="B37" s="61" t="s">
        <v>135</v>
      </c>
      <c r="C37" s="197">
        <v>80854.899999999994</v>
      </c>
      <c r="D37" s="356">
        <v>87191.2</v>
      </c>
    </row>
    <row r="38" spans="1:4" ht="47.25" hidden="1" x14ac:dyDescent="0.25">
      <c r="A38" s="63" t="s">
        <v>136</v>
      </c>
      <c r="B38" s="61" t="s">
        <v>62</v>
      </c>
      <c r="C38" s="197"/>
      <c r="D38" s="356"/>
    </row>
    <row r="39" spans="1:4" ht="31.5" x14ac:dyDescent="0.25">
      <c r="A39" s="8" t="s">
        <v>59</v>
      </c>
      <c r="B39" s="15" t="s">
        <v>137</v>
      </c>
      <c r="C39" s="198">
        <f>SUM(C40:C41)</f>
        <v>204884.5</v>
      </c>
      <c r="D39" s="354">
        <f>SUM(D40:D41)</f>
        <v>223222.2</v>
      </c>
    </row>
    <row r="40" spans="1:4" s="7" customFormat="1" ht="31.5" x14ac:dyDescent="0.25">
      <c r="A40" s="9" t="s">
        <v>60</v>
      </c>
      <c r="B40" s="61" t="s">
        <v>138</v>
      </c>
      <c r="C40" s="197">
        <v>73880.899999999994</v>
      </c>
      <c r="D40" s="356">
        <v>87585.7</v>
      </c>
    </row>
    <row r="41" spans="1:4" s="7" customFormat="1" ht="15.75" x14ac:dyDescent="0.25">
      <c r="A41" s="9" t="s">
        <v>102</v>
      </c>
      <c r="B41" s="61" t="s">
        <v>139</v>
      </c>
      <c r="C41" s="197">
        <v>131003.6</v>
      </c>
      <c r="D41" s="356">
        <v>135636.5</v>
      </c>
    </row>
    <row r="42" spans="1:4" ht="15.75" x14ac:dyDescent="0.25">
      <c r="A42" s="8" t="s">
        <v>55</v>
      </c>
      <c r="B42" s="15" t="s">
        <v>140</v>
      </c>
      <c r="C42" s="198">
        <f>SUM(C43:C44)</f>
        <v>32742.699999999997</v>
      </c>
      <c r="D42" s="354">
        <f>SUM(D43:D44)</f>
        <v>30045</v>
      </c>
    </row>
    <row r="43" spans="1:4" s="7" customFormat="1" ht="15.75" x14ac:dyDescent="0.25">
      <c r="A43" s="9" t="s">
        <v>56</v>
      </c>
      <c r="B43" s="61" t="s">
        <v>141</v>
      </c>
      <c r="C43" s="197">
        <v>20182.3</v>
      </c>
      <c r="D43" s="356">
        <v>17484.599999999999</v>
      </c>
    </row>
    <row r="44" spans="1:4" s="14" customFormat="1" ht="15.75" x14ac:dyDescent="0.25">
      <c r="A44" s="9" t="s">
        <v>92</v>
      </c>
      <c r="B44" s="61" t="s">
        <v>142</v>
      </c>
      <c r="C44" s="197">
        <v>12560.4</v>
      </c>
      <c r="D44" s="356">
        <v>12560.4</v>
      </c>
    </row>
    <row r="45" spans="1:4" ht="15.75" x14ac:dyDescent="0.25">
      <c r="A45" s="8" t="s">
        <v>108</v>
      </c>
      <c r="B45" s="15" t="s">
        <v>143</v>
      </c>
      <c r="C45" s="198">
        <f>SUM(C46)</f>
        <v>50</v>
      </c>
      <c r="D45" s="354">
        <f>SUM(D46)</f>
        <v>50</v>
      </c>
    </row>
    <row r="46" spans="1:4" s="7" customFormat="1" ht="15.75" x14ac:dyDescent="0.25">
      <c r="A46" s="9" t="s">
        <v>110</v>
      </c>
      <c r="B46" s="61" t="s">
        <v>144</v>
      </c>
      <c r="C46" s="197">
        <v>50</v>
      </c>
      <c r="D46" s="356">
        <v>50</v>
      </c>
    </row>
    <row r="47" spans="1:4" ht="15.75" x14ac:dyDescent="0.25">
      <c r="A47" s="8" t="s">
        <v>663</v>
      </c>
      <c r="B47" s="15" t="s">
        <v>145</v>
      </c>
      <c r="C47" s="198">
        <f>SUM(C48:C48)</f>
        <v>0</v>
      </c>
      <c r="D47" s="354">
        <f>SUM(D48:D48)</f>
        <v>5083</v>
      </c>
    </row>
    <row r="48" spans="1:4" s="7" customFormat="1" ht="16.5" customHeight="1" x14ac:dyDescent="0.25">
      <c r="A48" s="9" t="s">
        <v>473</v>
      </c>
      <c r="B48" s="61"/>
      <c r="C48" s="197">
        <v>0</v>
      </c>
      <c r="D48" s="356">
        <v>5083</v>
      </c>
    </row>
    <row r="49" spans="1:4" ht="15.75" x14ac:dyDescent="0.25">
      <c r="A49" s="8" t="s">
        <v>112</v>
      </c>
      <c r="B49" s="15" t="s">
        <v>146</v>
      </c>
      <c r="C49" s="198">
        <f>SUM(C50)</f>
        <v>5823.1</v>
      </c>
      <c r="D49" s="354">
        <f>SUM(D50)</f>
        <v>5857</v>
      </c>
    </row>
    <row r="50" spans="1:4" s="7" customFormat="1" ht="31.5" x14ac:dyDescent="0.25">
      <c r="A50" s="9" t="s">
        <v>113</v>
      </c>
      <c r="B50" s="61" t="s">
        <v>147</v>
      </c>
      <c r="C50" s="197">
        <v>5823.1</v>
      </c>
      <c r="D50" s="356">
        <v>5857</v>
      </c>
    </row>
    <row r="51" spans="1:4" ht="96" hidden="1" customHeight="1" x14ac:dyDescent="0.25">
      <c r="A51" s="195" t="s">
        <v>134</v>
      </c>
      <c r="B51" s="196" t="s">
        <v>114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 x14ac:dyDescent="0.2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 x14ac:dyDescent="0.2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 x14ac:dyDescent="0.25">
      <c r="A2" s="387" t="s">
        <v>572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</row>
    <row r="3" spans="1:20" s="88" customFormat="1" x14ac:dyDescent="0.2">
      <c r="A3" s="388" t="s">
        <v>201</v>
      </c>
      <c r="B3" s="390" t="s">
        <v>202</v>
      </c>
      <c r="C3" s="307" t="s">
        <v>203</v>
      </c>
      <c r="D3" s="307" t="s">
        <v>203</v>
      </c>
      <c r="E3" s="307" t="s">
        <v>203</v>
      </c>
      <c r="F3" s="307" t="s">
        <v>203</v>
      </c>
      <c r="G3" s="307" t="s">
        <v>203</v>
      </c>
      <c r="H3" s="307" t="s">
        <v>203</v>
      </c>
      <c r="I3" s="307" t="s">
        <v>203</v>
      </c>
      <c r="J3" s="307" t="s">
        <v>203</v>
      </c>
      <c r="K3" s="307" t="s">
        <v>203</v>
      </c>
      <c r="L3" s="307" t="s">
        <v>203</v>
      </c>
      <c r="M3" s="307" t="s">
        <v>203</v>
      </c>
      <c r="N3" s="307" t="s">
        <v>203</v>
      </c>
      <c r="O3" s="307" t="s">
        <v>203</v>
      </c>
      <c r="P3" s="307" t="s">
        <v>203</v>
      </c>
      <c r="Q3" s="307" t="s">
        <v>204</v>
      </c>
      <c r="R3" s="390" t="s">
        <v>205</v>
      </c>
      <c r="S3" s="392"/>
      <c r="T3" s="393"/>
    </row>
    <row r="4" spans="1:20" s="88" customFormat="1" ht="18.75" customHeight="1" x14ac:dyDescent="0.2">
      <c r="A4" s="389"/>
      <c r="B4" s="391"/>
      <c r="C4" s="89" t="s">
        <v>206</v>
      </c>
      <c r="D4" s="89" t="s">
        <v>207</v>
      </c>
      <c r="E4" s="89" t="s">
        <v>208</v>
      </c>
      <c r="F4" s="89" t="s">
        <v>209</v>
      </c>
      <c r="G4" s="89" t="s">
        <v>210</v>
      </c>
      <c r="H4" s="89" t="s">
        <v>211</v>
      </c>
      <c r="I4" s="89" t="s">
        <v>212</v>
      </c>
      <c r="J4" s="89" t="s">
        <v>213</v>
      </c>
      <c r="K4" s="89" t="s">
        <v>214</v>
      </c>
      <c r="L4" s="89">
        <v>2017</v>
      </c>
      <c r="M4" s="89" t="s">
        <v>475</v>
      </c>
      <c r="N4" s="89" t="s">
        <v>298</v>
      </c>
      <c r="O4" s="89" t="s">
        <v>352</v>
      </c>
      <c r="P4" s="89" t="s">
        <v>408</v>
      </c>
      <c r="Q4" s="89" t="s">
        <v>442</v>
      </c>
      <c r="R4" s="89" t="s">
        <v>466</v>
      </c>
      <c r="S4" s="89" t="s">
        <v>573</v>
      </c>
      <c r="T4" s="34" t="s">
        <v>574</v>
      </c>
    </row>
    <row r="5" spans="1:20" s="88" customFormat="1" ht="16.5" customHeight="1" x14ac:dyDescent="0.2">
      <c r="A5" s="372" t="s">
        <v>363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8"/>
    </row>
    <row r="6" spans="1:20" s="96" customFormat="1" ht="15" x14ac:dyDescent="0.25">
      <c r="A6" s="90" t="s">
        <v>215</v>
      </c>
      <c r="B6" s="91" t="s">
        <v>216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 x14ac:dyDescent="0.25">
      <c r="A7" s="381" t="s">
        <v>217</v>
      </c>
      <c r="B7" s="382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 x14ac:dyDescent="0.25">
      <c r="A8" s="90" t="s">
        <v>218</v>
      </c>
      <c r="B8" s="91" t="s">
        <v>216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 x14ac:dyDescent="0.25">
      <c r="A9" s="381" t="s">
        <v>217</v>
      </c>
      <c r="B9" s="382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 x14ac:dyDescent="0.25">
      <c r="A10" s="90" t="s">
        <v>219</v>
      </c>
      <c r="B10" s="91" t="s">
        <v>216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 x14ac:dyDescent="0.2">
      <c r="A11" s="372" t="s">
        <v>220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8"/>
    </row>
    <row r="12" spans="1:20" s="96" customFormat="1" ht="15" x14ac:dyDescent="0.25">
      <c r="A12" s="369" t="s">
        <v>364</v>
      </c>
      <c r="B12" s="37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1"/>
    </row>
    <row r="13" spans="1:20" s="96" customFormat="1" ht="15" x14ac:dyDescent="0.25">
      <c r="A13" s="101" t="s">
        <v>221</v>
      </c>
      <c r="B13" s="102" t="s">
        <v>222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 x14ac:dyDescent="0.25">
      <c r="A14" s="381" t="s">
        <v>223</v>
      </c>
      <c r="B14" s="382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 x14ac:dyDescent="0.25">
      <c r="A15" s="369" t="s">
        <v>225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1"/>
    </row>
    <row r="16" spans="1:20" s="96" customFormat="1" ht="15" x14ac:dyDescent="0.25">
      <c r="A16" s="369" t="s">
        <v>365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1"/>
    </row>
    <row r="17" spans="1:20" s="96" customFormat="1" ht="15" x14ac:dyDescent="0.25">
      <c r="A17" s="90" t="s">
        <v>221</v>
      </c>
      <c r="B17" s="102" t="s">
        <v>226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 x14ac:dyDescent="0.25">
      <c r="A18" s="381" t="s">
        <v>223</v>
      </c>
      <c r="B18" s="382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10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 x14ac:dyDescent="0.25">
      <c r="A19" s="369" t="s">
        <v>228</v>
      </c>
      <c r="B19" s="379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1"/>
    </row>
    <row r="20" spans="1:20" s="96" customFormat="1" ht="15" x14ac:dyDescent="0.25">
      <c r="A20" s="111" t="s">
        <v>229</v>
      </c>
      <c r="B20" s="112" t="s">
        <v>230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 x14ac:dyDescent="0.25">
      <c r="A21" s="385" t="s">
        <v>231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71"/>
    </row>
    <row r="22" spans="1:20" s="96" customFormat="1" ht="15" x14ac:dyDescent="0.25">
      <c r="A22" s="111" t="s">
        <v>366</v>
      </c>
      <c r="B22" s="116" t="s">
        <v>230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 x14ac:dyDescent="0.25">
      <c r="A23" s="117" t="s">
        <v>367</v>
      </c>
      <c r="B23" s="116" t="s">
        <v>230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 x14ac:dyDescent="0.25">
      <c r="A24" s="111" t="s">
        <v>368</v>
      </c>
      <c r="B24" s="116" t="s">
        <v>230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 x14ac:dyDescent="0.25">
      <c r="A25" s="369" t="s">
        <v>369</v>
      </c>
      <c r="B25" s="379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1"/>
    </row>
    <row r="26" spans="1:20" s="96" customFormat="1" ht="15" x14ac:dyDescent="0.25">
      <c r="A26" s="90" t="s">
        <v>221</v>
      </c>
      <c r="B26" s="102" t="s">
        <v>226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 x14ac:dyDescent="0.25">
      <c r="A27" s="381" t="s">
        <v>223</v>
      </c>
      <c r="B27" s="382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10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 x14ac:dyDescent="0.25">
      <c r="A28" s="369" t="s">
        <v>232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1"/>
    </row>
    <row r="29" spans="1:20" s="96" customFormat="1" ht="15" x14ac:dyDescent="0.25">
      <c r="A29" s="121" t="s">
        <v>370</v>
      </c>
      <c r="B29" s="122" t="s">
        <v>226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 x14ac:dyDescent="0.25">
      <c r="A30" s="381" t="s">
        <v>223</v>
      </c>
      <c r="B30" s="382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10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 x14ac:dyDescent="0.25">
      <c r="A31" s="126" t="s">
        <v>371</v>
      </c>
      <c r="B31" s="122" t="s">
        <v>226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 x14ac:dyDescent="0.25">
      <c r="A32" s="381" t="s">
        <v>223</v>
      </c>
      <c r="B32" s="382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10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 x14ac:dyDescent="0.25">
      <c r="A33" s="126" t="s">
        <v>575</v>
      </c>
      <c r="B33" s="122" t="s">
        <v>226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10">
        <v>1.2</v>
      </c>
      <c r="P33" s="310">
        <v>3.5</v>
      </c>
      <c r="Q33" s="310">
        <v>3.9</v>
      </c>
      <c r="R33" s="233">
        <v>3.5</v>
      </c>
      <c r="S33" s="236">
        <v>3.5</v>
      </c>
      <c r="T33" s="311">
        <v>3.5</v>
      </c>
    </row>
    <row r="34" spans="1:20" s="96" customFormat="1" ht="15" x14ac:dyDescent="0.25">
      <c r="A34" s="381" t="s">
        <v>223</v>
      </c>
      <c r="B34" s="382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10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 x14ac:dyDescent="0.25">
      <c r="A35" s="130" t="s">
        <v>372</v>
      </c>
      <c r="B35" s="102" t="s">
        <v>233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 x14ac:dyDescent="0.25">
      <c r="A36" s="369" t="s">
        <v>232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1"/>
    </row>
    <row r="37" spans="1:20" s="96" customFormat="1" ht="15" x14ac:dyDescent="0.25">
      <c r="A37" s="90" t="s">
        <v>373</v>
      </c>
      <c r="B37" s="91" t="s">
        <v>233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 x14ac:dyDescent="0.25">
      <c r="A38" s="90" t="s">
        <v>234</v>
      </c>
      <c r="B38" s="91" t="s">
        <v>233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 x14ac:dyDescent="0.25">
      <c r="A39" s="90" t="s">
        <v>429</v>
      </c>
      <c r="B39" s="91" t="s">
        <v>233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 x14ac:dyDescent="0.25">
      <c r="A40" s="369" t="s">
        <v>227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1"/>
    </row>
    <row r="41" spans="1:20" s="96" customFormat="1" ht="15" x14ac:dyDescent="0.25">
      <c r="A41" s="90" t="s">
        <v>221</v>
      </c>
      <c r="B41" s="102" t="s">
        <v>226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 x14ac:dyDescent="0.25">
      <c r="A42" s="381" t="s">
        <v>223</v>
      </c>
      <c r="B42" s="382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10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 x14ac:dyDescent="0.25">
      <c r="A43" s="369" t="s">
        <v>232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83"/>
      <c r="S43" s="383"/>
      <c r="T43" s="371"/>
    </row>
    <row r="44" spans="1:20" s="96" customFormat="1" ht="15" x14ac:dyDescent="0.25">
      <c r="A44" s="90" t="s">
        <v>374</v>
      </c>
      <c r="B44" s="91" t="s">
        <v>248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 x14ac:dyDescent="0.25">
      <c r="A45" s="90" t="s">
        <v>375</v>
      </c>
      <c r="B45" s="91" t="s">
        <v>248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 x14ac:dyDescent="0.2">
      <c r="A46" s="372" t="s">
        <v>376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8"/>
    </row>
    <row r="47" spans="1:20" s="96" customFormat="1" ht="30" x14ac:dyDescent="0.25">
      <c r="A47" s="90" t="s">
        <v>377</v>
      </c>
      <c r="B47" s="91" t="s">
        <v>236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 x14ac:dyDescent="0.2">
      <c r="A48" s="372" t="s">
        <v>378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8"/>
    </row>
    <row r="49" spans="1:20" s="96" customFormat="1" ht="45" x14ac:dyDescent="0.25">
      <c r="A49" s="305" t="s">
        <v>430</v>
      </c>
      <c r="B49" s="102" t="s">
        <v>233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 x14ac:dyDescent="0.25">
      <c r="A50" s="384" t="s">
        <v>232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1"/>
    </row>
    <row r="51" spans="1:20" s="96" customFormat="1" ht="15" x14ac:dyDescent="0.25">
      <c r="A51" s="90" t="s">
        <v>431</v>
      </c>
      <c r="B51" s="91" t="s">
        <v>432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 x14ac:dyDescent="0.25">
      <c r="A52" s="90" t="s">
        <v>433</v>
      </c>
      <c r="B52" s="91" t="s">
        <v>432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 x14ac:dyDescent="0.25">
      <c r="A53" s="90" t="s">
        <v>434</v>
      </c>
      <c r="B53" s="91" t="s">
        <v>432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 x14ac:dyDescent="0.25">
      <c r="A54" s="90" t="s">
        <v>435</v>
      </c>
      <c r="B54" s="91" t="s">
        <v>432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 x14ac:dyDescent="0.2">
      <c r="A55" s="372" t="s">
        <v>380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8"/>
    </row>
    <row r="56" spans="1:20" s="96" customFormat="1" ht="15" x14ac:dyDescent="0.25">
      <c r="A56" s="90" t="s">
        <v>381</v>
      </c>
      <c r="B56" s="91" t="s">
        <v>226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 x14ac:dyDescent="0.25">
      <c r="A57" s="90" t="s">
        <v>382</v>
      </c>
      <c r="B57" s="91" t="s">
        <v>226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 x14ac:dyDescent="0.25">
      <c r="A58" s="90" t="s">
        <v>353</v>
      </c>
      <c r="B58" s="91" t="s">
        <v>226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 x14ac:dyDescent="0.25">
      <c r="A59" s="369" t="s">
        <v>238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1"/>
    </row>
    <row r="60" spans="1:20" s="96" customFormat="1" ht="15" x14ac:dyDescent="0.25">
      <c r="A60" s="101" t="s">
        <v>239</v>
      </c>
      <c r="B60" s="91" t="s">
        <v>226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 x14ac:dyDescent="0.2">
      <c r="A61" s="372" t="s">
        <v>436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153"/>
    </row>
    <row r="62" spans="1:20" s="96" customFormat="1" ht="15" x14ac:dyDescent="0.25">
      <c r="A62" s="305" t="s">
        <v>383</v>
      </c>
      <c r="B62" s="91" t="s">
        <v>237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 x14ac:dyDescent="0.25">
      <c r="A63" s="90" t="s">
        <v>384</v>
      </c>
      <c r="B63" s="91" t="s">
        <v>237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 x14ac:dyDescent="0.25">
      <c r="A64" s="90" t="s">
        <v>385</v>
      </c>
      <c r="B64" s="91" t="s">
        <v>237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 x14ac:dyDescent="0.25">
      <c r="A65" s="90" t="s">
        <v>386</v>
      </c>
      <c r="B65" s="91" t="s">
        <v>237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 x14ac:dyDescent="0.25">
      <c r="A66" s="90" t="s">
        <v>387</v>
      </c>
      <c r="B66" s="91" t="s">
        <v>237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 x14ac:dyDescent="0.25">
      <c r="A67" s="90" t="s">
        <v>93</v>
      </c>
      <c r="B67" s="91" t="s">
        <v>237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 x14ac:dyDescent="0.25">
      <c r="A68" s="90" t="s">
        <v>476</v>
      </c>
      <c r="B68" s="91" t="s">
        <v>237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 x14ac:dyDescent="0.25">
      <c r="A69" s="90" t="s">
        <v>388</v>
      </c>
      <c r="B69" s="91" t="s">
        <v>237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 x14ac:dyDescent="0.25">
      <c r="A70" s="207" t="s">
        <v>437</v>
      </c>
      <c r="B70" s="91" t="s">
        <v>438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 x14ac:dyDescent="0.25">
      <c r="A71" s="90" t="s">
        <v>384</v>
      </c>
      <c r="B71" s="91" t="s">
        <v>438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 x14ac:dyDescent="0.25">
      <c r="A72" s="90" t="s">
        <v>385</v>
      </c>
      <c r="B72" s="91" t="s">
        <v>438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 x14ac:dyDescent="0.25">
      <c r="A73" s="90" t="s">
        <v>386</v>
      </c>
      <c r="B73" s="91" t="s">
        <v>438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 x14ac:dyDescent="0.25">
      <c r="A74" s="90" t="s">
        <v>93</v>
      </c>
      <c r="B74" s="91" t="s">
        <v>438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 x14ac:dyDescent="0.25">
      <c r="A75" s="90" t="s">
        <v>476</v>
      </c>
      <c r="B75" s="91" t="s">
        <v>438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 x14ac:dyDescent="0.25">
      <c r="A76" s="90" t="s">
        <v>388</v>
      </c>
      <c r="B76" s="91" t="s">
        <v>438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 x14ac:dyDescent="0.25">
      <c r="A77" s="90" t="s">
        <v>379</v>
      </c>
      <c r="B77" s="91" t="s">
        <v>438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 x14ac:dyDescent="0.25">
      <c r="A78" s="90" t="s">
        <v>240</v>
      </c>
      <c r="B78" s="91" t="s">
        <v>438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 x14ac:dyDescent="0.2">
      <c r="A79" s="372" t="s">
        <v>389</v>
      </c>
      <c r="B79" s="374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6"/>
    </row>
    <row r="80" spans="1:20" s="96" customFormat="1" ht="15" x14ac:dyDescent="0.25">
      <c r="A80" s="130" t="s">
        <v>241</v>
      </c>
      <c r="B80" s="91" t="s">
        <v>226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 x14ac:dyDescent="0.25">
      <c r="A81" s="369" t="s">
        <v>242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1"/>
    </row>
    <row r="82" spans="1:20" s="96" customFormat="1" ht="15" x14ac:dyDescent="0.25">
      <c r="A82" s="90" t="s">
        <v>390</v>
      </c>
      <c r="B82" s="91" t="s">
        <v>226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 x14ac:dyDescent="0.25">
      <c r="A83" s="90" t="s">
        <v>391</v>
      </c>
      <c r="B83" s="91" t="s">
        <v>226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 x14ac:dyDescent="0.25">
      <c r="A84" s="90" t="s">
        <v>392</v>
      </c>
      <c r="B84" s="91" t="s">
        <v>226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 x14ac:dyDescent="0.25">
      <c r="A85" s="90" t="s">
        <v>393</v>
      </c>
      <c r="B85" s="91" t="s">
        <v>226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 x14ac:dyDescent="0.25">
      <c r="A86" s="90" t="s">
        <v>243</v>
      </c>
      <c r="B86" s="91" t="s">
        <v>244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 x14ac:dyDescent="0.25">
      <c r="A87" s="90" t="s">
        <v>245</v>
      </c>
      <c r="B87" s="91" t="s">
        <v>224</v>
      </c>
      <c r="C87" s="160" t="s">
        <v>246</v>
      </c>
      <c r="D87" s="160" t="s">
        <v>246</v>
      </c>
      <c r="E87" s="160" t="s">
        <v>247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 x14ac:dyDescent="0.2">
      <c r="A88" s="372" t="s">
        <v>394</v>
      </c>
      <c r="B88" s="377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8"/>
    </row>
    <row r="89" spans="1:20" s="96" customFormat="1" ht="30" x14ac:dyDescent="0.25">
      <c r="A89" s="90" t="s">
        <v>249</v>
      </c>
      <c r="B89" s="91" t="s">
        <v>250</v>
      </c>
      <c r="C89" s="163" t="s">
        <v>235</v>
      </c>
      <c r="D89" s="163">
        <v>0</v>
      </c>
      <c r="E89" s="164" t="s">
        <v>251</v>
      </c>
      <c r="F89" s="164" t="s">
        <v>251</v>
      </c>
      <c r="G89" s="164" t="s">
        <v>252</v>
      </c>
      <c r="H89" s="164" t="s">
        <v>251</v>
      </c>
      <c r="I89" s="164" t="s">
        <v>253</v>
      </c>
      <c r="J89" s="164" t="s">
        <v>251</v>
      </c>
      <c r="K89" s="164" t="s">
        <v>251</v>
      </c>
      <c r="L89" s="164" t="s">
        <v>395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 x14ac:dyDescent="0.25">
      <c r="A90" s="90" t="s">
        <v>254</v>
      </c>
      <c r="B90" s="91" t="s">
        <v>255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 x14ac:dyDescent="0.25">
      <c r="A91" s="90" t="s">
        <v>256</v>
      </c>
      <c r="B91" s="91" t="s">
        <v>226</v>
      </c>
      <c r="C91" s="164" t="s">
        <v>257</v>
      </c>
      <c r="D91" s="164" t="s">
        <v>258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 x14ac:dyDescent="0.25">
      <c r="A92" s="90" t="s">
        <v>259</v>
      </c>
      <c r="B92" s="91" t="s">
        <v>224</v>
      </c>
      <c r="C92" s="160" t="s">
        <v>260</v>
      </c>
      <c r="D92" s="160" t="s">
        <v>261</v>
      </c>
      <c r="E92" s="160" t="s">
        <v>262</v>
      </c>
      <c r="F92" s="160" t="s">
        <v>263</v>
      </c>
      <c r="G92" s="160" t="s">
        <v>264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 x14ac:dyDescent="0.25">
      <c r="A93" s="90" t="s">
        <v>265</v>
      </c>
      <c r="B93" s="91" t="s">
        <v>237</v>
      </c>
      <c r="C93" s="164" t="s">
        <v>266</v>
      </c>
      <c r="D93" s="164" t="s">
        <v>267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 x14ac:dyDescent="0.25">
      <c r="A94" s="90" t="s">
        <v>268</v>
      </c>
      <c r="B94" s="91" t="s">
        <v>237</v>
      </c>
      <c r="C94" s="164"/>
      <c r="D94" s="164"/>
      <c r="E94" s="164"/>
      <c r="F94" s="164"/>
      <c r="G94" s="164"/>
      <c r="H94" s="164" t="s">
        <v>269</v>
      </c>
      <c r="I94" s="164" t="s">
        <v>270</v>
      </c>
      <c r="J94" s="164" t="s">
        <v>271</v>
      </c>
      <c r="K94" s="164" t="s">
        <v>354</v>
      </c>
      <c r="L94" s="164" t="s">
        <v>396</v>
      </c>
      <c r="M94" s="272" t="s">
        <v>439</v>
      </c>
      <c r="N94" s="272" t="s">
        <v>477</v>
      </c>
      <c r="O94" s="272" t="s">
        <v>576</v>
      </c>
      <c r="P94" s="272" t="s">
        <v>577</v>
      </c>
      <c r="Q94" s="272" t="s">
        <v>578</v>
      </c>
      <c r="R94" s="272" t="s">
        <v>578</v>
      </c>
      <c r="S94" s="272" t="s">
        <v>578</v>
      </c>
      <c r="T94" s="272" t="s">
        <v>578</v>
      </c>
    </row>
    <row r="95" spans="1:20" s="96" customFormat="1" ht="15" x14ac:dyDescent="0.25">
      <c r="A95" s="369" t="s">
        <v>272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80"/>
    </row>
    <row r="96" spans="1:20" s="96" customFormat="1" ht="15" x14ac:dyDescent="0.25">
      <c r="A96" s="90" t="s">
        <v>397</v>
      </c>
      <c r="B96" s="91" t="s">
        <v>273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 x14ac:dyDescent="0.25">
      <c r="A97" s="101" t="s">
        <v>398</v>
      </c>
      <c r="B97" s="91" t="s">
        <v>274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 x14ac:dyDescent="0.25">
      <c r="A98" s="101" t="s">
        <v>399</v>
      </c>
      <c r="B98" s="91" t="s">
        <v>274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 x14ac:dyDescent="0.25">
      <c r="A99" s="101" t="s">
        <v>400</v>
      </c>
      <c r="B99" s="91" t="s">
        <v>275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 x14ac:dyDescent="0.25">
      <c r="A100" s="101" t="s">
        <v>401</v>
      </c>
      <c r="B100" s="91" t="s">
        <v>275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 x14ac:dyDescent="0.25">
      <c r="A101" s="101" t="s">
        <v>402</v>
      </c>
      <c r="B101" s="91" t="s">
        <v>276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 x14ac:dyDescent="0.25">
      <c r="A102" s="101" t="s">
        <v>403</v>
      </c>
      <c r="B102" s="91" t="s">
        <v>276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 x14ac:dyDescent="0.25">
      <c r="A103" s="90" t="s">
        <v>277</v>
      </c>
      <c r="B103" s="91" t="s">
        <v>278</v>
      </c>
      <c r="C103" s="160" t="s">
        <v>279</v>
      </c>
      <c r="D103" s="160" t="s">
        <v>279</v>
      </c>
      <c r="E103" s="160" t="s">
        <v>279</v>
      </c>
      <c r="F103" s="160" t="s">
        <v>279</v>
      </c>
      <c r="G103" s="173" t="s">
        <v>279</v>
      </c>
      <c r="H103" s="173" t="s">
        <v>279</v>
      </c>
      <c r="I103" s="173" t="s">
        <v>279</v>
      </c>
      <c r="J103" s="173" t="s">
        <v>279</v>
      </c>
      <c r="K103" s="173" t="s">
        <v>279</v>
      </c>
      <c r="L103" s="173" t="s">
        <v>279</v>
      </c>
      <c r="M103" s="278" t="s">
        <v>279</v>
      </c>
      <c r="N103" s="278" t="s">
        <v>279</v>
      </c>
      <c r="O103" s="278" t="s">
        <v>279</v>
      </c>
      <c r="P103" s="278" t="s">
        <v>279</v>
      </c>
      <c r="Q103" s="278" t="s">
        <v>279</v>
      </c>
      <c r="R103" s="278" t="s">
        <v>279</v>
      </c>
      <c r="S103" s="278" t="s">
        <v>279</v>
      </c>
      <c r="T103" s="279" t="s">
        <v>279</v>
      </c>
    </row>
    <row r="104" spans="1:20" s="88" customFormat="1" ht="18.75" customHeight="1" x14ac:dyDescent="0.2">
      <c r="A104" s="372" t="s">
        <v>404</v>
      </c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8"/>
    </row>
    <row r="105" spans="1:20" s="96" customFormat="1" ht="15" x14ac:dyDescent="0.25">
      <c r="A105" s="174" t="s">
        <v>281</v>
      </c>
      <c r="B105" s="91" t="s">
        <v>282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 x14ac:dyDescent="0.25">
      <c r="A106" s="369" t="s">
        <v>405</v>
      </c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1"/>
    </row>
    <row r="107" spans="1:20" s="96" customFormat="1" ht="15" x14ac:dyDescent="0.25">
      <c r="A107" s="90" t="s">
        <v>283</v>
      </c>
      <c r="B107" s="91" t="s">
        <v>282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 x14ac:dyDescent="0.25">
      <c r="A108" s="90" t="s">
        <v>284</v>
      </c>
      <c r="B108" s="91" t="s">
        <v>282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 x14ac:dyDescent="0.25">
      <c r="A109" s="181" t="s">
        <v>285</v>
      </c>
      <c r="B109" s="182" t="s">
        <v>286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 x14ac:dyDescent="0.25">
      <c r="A110" s="181" t="s">
        <v>287</v>
      </c>
      <c r="B110" s="182" t="s">
        <v>286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 x14ac:dyDescent="0.25">
      <c r="A111" s="90" t="s">
        <v>288</v>
      </c>
      <c r="B111" s="91" t="s">
        <v>289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 x14ac:dyDescent="0.25">
      <c r="A112" s="90" t="s">
        <v>291</v>
      </c>
      <c r="B112" s="91" t="s">
        <v>292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 x14ac:dyDescent="0.25">
      <c r="A113" s="90" t="s">
        <v>293</v>
      </c>
      <c r="B113" s="91" t="s">
        <v>292</v>
      </c>
      <c r="C113" s="163" t="s">
        <v>235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 x14ac:dyDescent="0.25">
      <c r="A114" s="148" t="s">
        <v>440</v>
      </c>
      <c r="B114" s="149" t="s">
        <v>441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 x14ac:dyDescent="0.3">
      <c r="A115" s="185" t="s">
        <v>294</v>
      </c>
      <c r="B115" s="186" t="s">
        <v>292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 x14ac:dyDescent="0.2">
      <c r="B120" s="312"/>
    </row>
    <row r="134" spans="2:230" s="35" customFormat="1" x14ac:dyDescent="0.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 x14ac:dyDescent="0.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 x14ac:dyDescent="0.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7:B7"/>
    <mergeCell ref="A2:T2"/>
    <mergeCell ref="A3:A4"/>
    <mergeCell ref="B3:B4"/>
    <mergeCell ref="R3:T3"/>
    <mergeCell ref="A5:T5"/>
    <mergeCell ref="A28:T28"/>
    <mergeCell ref="A9:B9"/>
    <mergeCell ref="A11:T11"/>
    <mergeCell ref="A12:T12"/>
    <mergeCell ref="A14:B14"/>
    <mergeCell ref="A15:T15"/>
    <mergeCell ref="A16:T16"/>
    <mergeCell ref="A18:B18"/>
    <mergeCell ref="A19:T19"/>
    <mergeCell ref="A21:T21"/>
    <mergeCell ref="A25:T25"/>
    <mergeCell ref="A27:B27"/>
    <mergeCell ref="A59:T59"/>
    <mergeCell ref="A30:B30"/>
    <mergeCell ref="A32:B32"/>
    <mergeCell ref="A34:B34"/>
    <mergeCell ref="A36:T36"/>
    <mergeCell ref="A40:T40"/>
    <mergeCell ref="A42:B42"/>
    <mergeCell ref="A43:T43"/>
    <mergeCell ref="A46:T46"/>
    <mergeCell ref="A48:T48"/>
    <mergeCell ref="A50:T50"/>
    <mergeCell ref="A55:T55"/>
    <mergeCell ref="A106:T106"/>
    <mergeCell ref="A61:S61"/>
    <mergeCell ref="A79:T79"/>
    <mergeCell ref="A81:T81"/>
    <mergeCell ref="A88:T88"/>
    <mergeCell ref="A95:T95"/>
    <mergeCell ref="A104:T104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400" t="s">
        <v>406</v>
      </c>
      <c r="F1" s="400"/>
      <c r="G1" s="400"/>
      <c r="H1" s="400"/>
    </row>
    <row r="2" spans="1:8" ht="34.5" customHeight="1" x14ac:dyDescent="0.25">
      <c r="E2" s="401" t="s">
        <v>579</v>
      </c>
      <c r="F2" s="401"/>
      <c r="G2" s="401"/>
      <c r="H2" s="401"/>
    </row>
    <row r="5" spans="1:8" ht="51.75" customHeight="1" x14ac:dyDescent="0.3">
      <c r="A5" s="402" t="s">
        <v>580</v>
      </c>
      <c r="B5" s="402"/>
      <c r="C5" s="402"/>
      <c r="D5" s="402"/>
      <c r="E5" s="402"/>
      <c r="F5" s="402"/>
      <c r="G5" s="402"/>
      <c r="H5" s="402"/>
    </row>
    <row r="7" spans="1:8" ht="15.75" thickBot="1" x14ac:dyDescent="0.3"/>
    <row r="8" spans="1:8" ht="31.5" customHeight="1" x14ac:dyDescent="0.25">
      <c r="A8" s="403" t="s">
        <v>295</v>
      </c>
      <c r="B8" s="397"/>
      <c r="C8" s="405" t="s">
        <v>407</v>
      </c>
      <c r="D8" s="407" t="s">
        <v>581</v>
      </c>
      <c r="E8" s="405" t="s">
        <v>582</v>
      </c>
      <c r="F8" s="405" t="s">
        <v>297</v>
      </c>
      <c r="G8" s="405"/>
      <c r="H8" s="409"/>
    </row>
    <row r="9" spans="1:8" ht="16.5" thickBot="1" x14ac:dyDescent="0.3">
      <c r="A9" s="404"/>
      <c r="B9" s="399"/>
      <c r="C9" s="406"/>
      <c r="D9" s="408"/>
      <c r="E9" s="406"/>
      <c r="F9" s="37" t="s">
        <v>466</v>
      </c>
      <c r="G9" s="37" t="s">
        <v>573</v>
      </c>
      <c r="H9" s="38" t="s">
        <v>583</v>
      </c>
    </row>
    <row r="10" spans="1:8" ht="37.5" customHeight="1" x14ac:dyDescent="0.25">
      <c r="A10" s="394" t="s">
        <v>299</v>
      </c>
      <c r="B10" s="39" t="s">
        <v>300</v>
      </c>
      <c r="C10" s="397" t="s">
        <v>282</v>
      </c>
      <c r="D10" s="313">
        <f>D12+D13</f>
        <v>82</v>
      </c>
      <c r="E10" s="313">
        <f>E12+E13</f>
        <v>79.3</v>
      </c>
      <c r="F10" s="313">
        <f>F12+F13</f>
        <v>82</v>
      </c>
      <c r="G10" s="313">
        <f>G12+G13</f>
        <v>82.9</v>
      </c>
      <c r="H10" s="314">
        <f>H12+H13</f>
        <v>83.7</v>
      </c>
    </row>
    <row r="11" spans="1:8" ht="15.75" x14ac:dyDescent="0.25">
      <c r="A11" s="395"/>
      <c r="B11" s="40" t="s">
        <v>232</v>
      </c>
      <c r="C11" s="398"/>
      <c r="D11" s="315"/>
      <c r="E11" s="316"/>
      <c r="F11" s="316"/>
      <c r="G11" s="316"/>
      <c r="H11" s="317"/>
    </row>
    <row r="12" spans="1:8" ht="15.75" x14ac:dyDescent="0.25">
      <c r="A12" s="395"/>
      <c r="B12" s="41" t="s">
        <v>301</v>
      </c>
      <c r="C12" s="398"/>
      <c r="D12" s="318">
        <v>72.7</v>
      </c>
      <c r="E12" s="318">
        <v>70.599999999999994</v>
      </c>
      <c r="F12" s="318">
        <v>73</v>
      </c>
      <c r="G12" s="319">
        <v>73.7</v>
      </c>
      <c r="H12" s="320">
        <v>74.400000000000006</v>
      </c>
    </row>
    <row r="13" spans="1:8" ht="16.5" thickBot="1" x14ac:dyDescent="0.3">
      <c r="A13" s="396"/>
      <c r="B13" s="42" t="s">
        <v>302</v>
      </c>
      <c r="C13" s="399"/>
      <c r="D13" s="321">
        <v>9.3000000000000007</v>
      </c>
      <c r="E13" s="321">
        <v>8.6999999999999993</v>
      </c>
      <c r="F13" s="321">
        <v>9</v>
      </c>
      <c r="G13" s="322">
        <v>9.1999999999999993</v>
      </c>
      <c r="H13" s="323">
        <v>9.3000000000000007</v>
      </c>
    </row>
    <row r="14" spans="1:8" ht="15.75" x14ac:dyDescent="0.25">
      <c r="A14" s="394" t="s">
        <v>303</v>
      </c>
      <c r="B14" s="39" t="s">
        <v>409</v>
      </c>
      <c r="C14" s="397" t="s">
        <v>286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24">
        <f>H16+H17+H18</f>
        <v>130.1</v>
      </c>
    </row>
    <row r="15" spans="1:8" ht="15.75" x14ac:dyDescent="0.25">
      <c r="A15" s="395"/>
      <c r="B15" s="40" t="s">
        <v>232</v>
      </c>
      <c r="C15" s="398"/>
      <c r="D15" s="315"/>
      <c r="E15" s="316"/>
      <c r="F15" s="316"/>
      <c r="G15" s="316"/>
      <c r="H15" s="317"/>
    </row>
    <row r="16" spans="1:8" ht="15.75" x14ac:dyDescent="0.25">
      <c r="A16" s="395"/>
      <c r="B16" s="41" t="s">
        <v>301</v>
      </c>
      <c r="C16" s="398"/>
      <c r="D16" s="189">
        <v>98.1</v>
      </c>
      <c r="E16" s="189">
        <v>93.5</v>
      </c>
      <c r="F16" s="189">
        <v>89.4</v>
      </c>
      <c r="G16" s="325">
        <v>90.3</v>
      </c>
      <c r="H16" s="326">
        <v>91.2</v>
      </c>
    </row>
    <row r="17" spans="1:9" ht="15.75" x14ac:dyDescent="0.25">
      <c r="A17" s="395"/>
      <c r="B17" s="41" t="s">
        <v>302</v>
      </c>
      <c r="C17" s="398"/>
      <c r="D17" s="189">
        <v>20.399999999999999</v>
      </c>
      <c r="E17" s="189">
        <v>19</v>
      </c>
      <c r="F17" s="189">
        <v>19.5</v>
      </c>
      <c r="G17" s="325">
        <v>19.7</v>
      </c>
      <c r="H17" s="326">
        <v>19.899999999999999</v>
      </c>
    </row>
    <row r="18" spans="1:9" ht="16.5" thickBot="1" x14ac:dyDescent="0.3">
      <c r="A18" s="396"/>
      <c r="B18" s="42" t="s">
        <v>304</v>
      </c>
      <c r="C18" s="399"/>
      <c r="D18" s="321">
        <v>18.2</v>
      </c>
      <c r="E18" s="321">
        <v>18.2</v>
      </c>
      <c r="F18" s="321">
        <v>18.7</v>
      </c>
      <c r="G18" s="322">
        <v>18.8</v>
      </c>
      <c r="H18" s="323">
        <v>19</v>
      </c>
    </row>
    <row r="19" spans="1:9" ht="16.5" thickBot="1" x14ac:dyDescent="0.3">
      <c r="A19" s="43" t="s">
        <v>305</v>
      </c>
      <c r="B19" s="44" t="s">
        <v>306</v>
      </c>
      <c r="C19" s="45" t="s">
        <v>307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 x14ac:dyDescent="0.3">
      <c r="A20" s="43" t="s">
        <v>308</v>
      </c>
      <c r="B20" s="44" t="s">
        <v>309</v>
      </c>
      <c r="C20" s="45" t="s">
        <v>280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 x14ac:dyDescent="0.3">
      <c r="A21" s="43" t="s">
        <v>310</v>
      </c>
      <c r="B21" s="44" t="s">
        <v>293</v>
      </c>
      <c r="C21" s="45" t="s">
        <v>280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 x14ac:dyDescent="0.3">
      <c r="A22" s="43" t="s">
        <v>311</v>
      </c>
      <c r="B22" s="44" t="s">
        <v>440</v>
      </c>
      <c r="C22" s="45" t="s">
        <v>443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 x14ac:dyDescent="0.3">
      <c r="A23" s="43" t="s">
        <v>444</v>
      </c>
      <c r="B23" s="44" t="s">
        <v>294</v>
      </c>
      <c r="C23" s="45" t="s">
        <v>280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400" t="s">
        <v>312</v>
      </c>
      <c r="E1" s="400"/>
    </row>
    <row r="2" spans="1:8" ht="29.25" customHeight="1" x14ac:dyDescent="0.25">
      <c r="C2" s="401" t="s">
        <v>579</v>
      </c>
      <c r="D2" s="401"/>
      <c r="E2" s="401"/>
    </row>
    <row r="4" spans="1:8" ht="47.25" customHeight="1" x14ac:dyDescent="0.3">
      <c r="A4" s="410" t="s">
        <v>584</v>
      </c>
      <c r="B4" s="410"/>
      <c r="C4" s="410"/>
      <c r="D4" s="410"/>
      <c r="E4" s="410"/>
    </row>
    <row r="7" spans="1:8" ht="56.25" x14ac:dyDescent="0.25">
      <c r="A7" s="49" t="s">
        <v>313</v>
      </c>
      <c r="B7" s="49" t="s">
        <v>296</v>
      </c>
      <c r="C7" s="49" t="s">
        <v>585</v>
      </c>
      <c r="D7" s="49" t="s">
        <v>586</v>
      </c>
      <c r="E7" s="49" t="s">
        <v>560</v>
      </c>
    </row>
    <row r="8" spans="1:8" ht="21.75" customHeight="1" x14ac:dyDescent="0.25">
      <c r="A8" s="50" t="s">
        <v>315</v>
      </c>
      <c r="B8" s="51" t="s">
        <v>314</v>
      </c>
      <c r="C8" s="214">
        <v>98.4</v>
      </c>
      <c r="D8" s="214">
        <v>96.5</v>
      </c>
      <c r="E8" s="214">
        <v>101.3</v>
      </c>
    </row>
    <row r="9" spans="1:8" ht="18.75" x14ac:dyDescent="0.25">
      <c r="A9" s="50" t="s">
        <v>316</v>
      </c>
      <c r="B9" s="51" t="s">
        <v>314</v>
      </c>
      <c r="C9" s="214">
        <v>124.6</v>
      </c>
      <c r="D9" s="214">
        <v>120.8</v>
      </c>
      <c r="E9" s="214">
        <v>126.9</v>
      </c>
    </row>
    <row r="10" spans="1:8" ht="25.5" customHeight="1" x14ac:dyDescent="0.25">
      <c r="A10" s="50" t="s">
        <v>317</v>
      </c>
      <c r="B10" s="51" t="s">
        <v>314</v>
      </c>
      <c r="C10" s="214">
        <v>16.2</v>
      </c>
      <c r="D10" s="214">
        <v>6.7</v>
      </c>
      <c r="E10" s="214">
        <v>7</v>
      </c>
    </row>
    <row r="11" spans="1:8" ht="19.5" x14ac:dyDescent="0.25">
      <c r="A11" s="52" t="s">
        <v>290</v>
      </c>
      <c r="B11" s="49" t="s">
        <v>314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 x14ac:dyDescent="0.3">
      <c r="A14" s="410" t="s">
        <v>587</v>
      </c>
      <c r="B14" s="410"/>
      <c r="C14" s="410"/>
      <c r="D14" s="410"/>
      <c r="E14" s="410"/>
    </row>
    <row r="16" spans="1:8" ht="56.25" x14ac:dyDescent="0.25">
      <c r="A16" s="49" t="s">
        <v>445</v>
      </c>
      <c r="B16" s="49" t="s">
        <v>296</v>
      </c>
      <c r="C16" s="49" t="s">
        <v>585</v>
      </c>
      <c r="D16" s="49" t="s">
        <v>586</v>
      </c>
      <c r="E16" s="49" t="s">
        <v>560</v>
      </c>
    </row>
    <row r="17" spans="1:5" ht="18.75" x14ac:dyDescent="0.25">
      <c r="A17" s="50" t="s">
        <v>317</v>
      </c>
      <c r="B17" s="51" t="s">
        <v>314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400" t="s">
        <v>318</v>
      </c>
      <c r="K1" s="400"/>
    </row>
    <row r="2" spans="1:11" ht="35.25" customHeight="1" x14ac:dyDescent="0.25">
      <c r="H2" s="401" t="s">
        <v>579</v>
      </c>
      <c r="I2" s="401"/>
      <c r="J2" s="401"/>
      <c r="K2" s="401"/>
    </row>
    <row r="4" spans="1:11" x14ac:dyDescent="0.25">
      <c r="A4" s="412" t="s">
        <v>588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6" spans="1:11" x14ac:dyDescent="0.25">
      <c r="A6" s="413"/>
      <c r="B6" s="414" t="s">
        <v>589</v>
      </c>
      <c r="C6" s="414"/>
      <c r="D6" s="414"/>
      <c r="E6" s="414" t="s">
        <v>590</v>
      </c>
      <c r="F6" s="414"/>
      <c r="G6" s="414"/>
      <c r="H6" s="414" t="s">
        <v>560</v>
      </c>
      <c r="I6" s="414"/>
      <c r="J6" s="414"/>
      <c r="K6" s="414"/>
    </row>
    <row r="7" spans="1:11" ht="22.5" customHeight="1" x14ac:dyDescent="0.25">
      <c r="A7" s="413"/>
      <c r="B7" s="415" t="s">
        <v>591</v>
      </c>
      <c r="C7" s="413" t="s">
        <v>319</v>
      </c>
      <c r="D7" s="413"/>
      <c r="E7" s="415" t="s">
        <v>592</v>
      </c>
      <c r="F7" s="413" t="s">
        <v>319</v>
      </c>
      <c r="G7" s="413"/>
      <c r="H7" s="415" t="s">
        <v>593</v>
      </c>
      <c r="I7" s="413" t="s">
        <v>319</v>
      </c>
      <c r="J7" s="413"/>
      <c r="K7" s="415" t="s">
        <v>594</v>
      </c>
    </row>
    <row r="8" spans="1:11" ht="30" x14ac:dyDescent="0.25">
      <c r="A8" s="413"/>
      <c r="B8" s="415"/>
      <c r="C8" s="309" t="s">
        <v>320</v>
      </c>
      <c r="D8" s="308" t="s">
        <v>321</v>
      </c>
      <c r="E8" s="415"/>
      <c r="F8" s="309" t="s">
        <v>320</v>
      </c>
      <c r="G8" s="308" t="s">
        <v>321</v>
      </c>
      <c r="H8" s="415"/>
      <c r="I8" s="309" t="s">
        <v>320</v>
      </c>
      <c r="J8" s="308" t="s">
        <v>321</v>
      </c>
      <c r="K8" s="415"/>
    </row>
    <row r="9" spans="1:11" ht="15.75" x14ac:dyDescent="0.25">
      <c r="A9" s="411" t="s">
        <v>322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</row>
    <row r="10" spans="1:11" ht="15.75" x14ac:dyDescent="0.25">
      <c r="A10" s="327" t="s">
        <v>595</v>
      </c>
      <c r="B10" s="328">
        <v>9354</v>
      </c>
      <c r="C10" s="328">
        <v>1307</v>
      </c>
      <c r="D10" s="329">
        <v>42.4</v>
      </c>
      <c r="E10" s="328">
        <v>9342</v>
      </c>
      <c r="F10" s="328">
        <v>1661</v>
      </c>
      <c r="G10" s="330">
        <v>52</v>
      </c>
      <c r="H10" s="328">
        <v>9415</v>
      </c>
      <c r="I10" s="328">
        <v>1200</v>
      </c>
      <c r="J10" s="330">
        <v>41</v>
      </c>
      <c r="K10" s="328">
        <v>9300</v>
      </c>
    </row>
    <row r="11" spans="1:11" ht="15.75" x14ac:dyDescent="0.25">
      <c r="A11" s="327" t="s">
        <v>596</v>
      </c>
      <c r="B11" s="328">
        <v>16914</v>
      </c>
      <c r="C11" s="328">
        <v>1744</v>
      </c>
      <c r="D11" s="329">
        <v>79.7</v>
      </c>
      <c r="E11" s="328">
        <v>19053</v>
      </c>
      <c r="F11" s="328">
        <v>2333</v>
      </c>
      <c r="G11" s="330">
        <v>105</v>
      </c>
      <c r="H11" s="328">
        <v>18400</v>
      </c>
      <c r="I11" s="328">
        <v>2500</v>
      </c>
      <c r="J11" s="330">
        <v>110</v>
      </c>
      <c r="K11" s="328">
        <v>18000</v>
      </c>
    </row>
    <row r="12" spans="1:11" ht="15.75" x14ac:dyDescent="0.25">
      <c r="A12" s="327" t="s">
        <v>597</v>
      </c>
      <c r="B12" s="328">
        <v>12941</v>
      </c>
      <c r="C12" s="328">
        <v>882</v>
      </c>
      <c r="D12" s="329">
        <v>37.65</v>
      </c>
      <c r="E12" s="328">
        <v>13880</v>
      </c>
      <c r="F12" s="328">
        <v>1239</v>
      </c>
      <c r="G12" s="330">
        <v>43.66</v>
      </c>
      <c r="H12" s="328">
        <v>14151</v>
      </c>
      <c r="I12" s="328">
        <v>1000</v>
      </c>
      <c r="J12" s="330">
        <v>45</v>
      </c>
      <c r="K12" s="328">
        <v>14200</v>
      </c>
    </row>
    <row r="13" spans="1:11" ht="15.75" x14ac:dyDescent="0.25">
      <c r="A13" s="53" t="s">
        <v>598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 x14ac:dyDescent="0.25"/>
  <cols>
    <col min="1" max="1" width="22.42578125" style="331" customWidth="1"/>
    <col min="2" max="2" width="7" style="331" customWidth="1"/>
    <col min="3" max="3" width="79.140625" style="331" customWidth="1"/>
    <col min="4" max="4" width="28" style="331" customWidth="1"/>
    <col min="5" max="5" width="27.42578125" style="331" customWidth="1"/>
    <col min="6" max="6" width="27.28515625" style="331" customWidth="1"/>
    <col min="7" max="256" width="9.140625" style="331"/>
    <col min="257" max="257" width="22.42578125" style="331" customWidth="1"/>
    <col min="258" max="258" width="7" style="331" customWidth="1"/>
    <col min="259" max="259" width="79.140625" style="331" customWidth="1"/>
    <col min="260" max="260" width="28" style="331" customWidth="1"/>
    <col min="261" max="261" width="27.42578125" style="331" customWidth="1"/>
    <col min="262" max="262" width="27.28515625" style="331" customWidth="1"/>
    <col min="263" max="512" width="9.140625" style="331"/>
    <col min="513" max="513" width="22.42578125" style="331" customWidth="1"/>
    <col min="514" max="514" width="7" style="331" customWidth="1"/>
    <col min="515" max="515" width="79.140625" style="331" customWidth="1"/>
    <col min="516" max="516" width="28" style="331" customWidth="1"/>
    <col min="517" max="517" width="27.42578125" style="331" customWidth="1"/>
    <col min="518" max="518" width="27.28515625" style="331" customWidth="1"/>
    <col min="519" max="768" width="9.140625" style="331"/>
    <col min="769" max="769" width="22.42578125" style="331" customWidth="1"/>
    <col min="770" max="770" width="7" style="331" customWidth="1"/>
    <col min="771" max="771" width="79.140625" style="331" customWidth="1"/>
    <col min="772" max="772" width="28" style="331" customWidth="1"/>
    <col min="773" max="773" width="27.42578125" style="331" customWidth="1"/>
    <col min="774" max="774" width="27.28515625" style="331" customWidth="1"/>
    <col min="775" max="1024" width="9.140625" style="331"/>
    <col min="1025" max="1025" width="22.42578125" style="331" customWidth="1"/>
    <col min="1026" max="1026" width="7" style="331" customWidth="1"/>
    <col min="1027" max="1027" width="79.140625" style="331" customWidth="1"/>
    <col min="1028" max="1028" width="28" style="331" customWidth="1"/>
    <col min="1029" max="1029" width="27.42578125" style="331" customWidth="1"/>
    <col min="1030" max="1030" width="27.28515625" style="331" customWidth="1"/>
    <col min="1031" max="1280" width="9.140625" style="331"/>
    <col min="1281" max="1281" width="22.42578125" style="331" customWidth="1"/>
    <col min="1282" max="1282" width="7" style="331" customWidth="1"/>
    <col min="1283" max="1283" width="79.140625" style="331" customWidth="1"/>
    <col min="1284" max="1284" width="28" style="331" customWidth="1"/>
    <col min="1285" max="1285" width="27.42578125" style="331" customWidth="1"/>
    <col min="1286" max="1286" width="27.28515625" style="331" customWidth="1"/>
    <col min="1287" max="1536" width="9.140625" style="331"/>
    <col min="1537" max="1537" width="22.42578125" style="331" customWidth="1"/>
    <col min="1538" max="1538" width="7" style="331" customWidth="1"/>
    <col min="1539" max="1539" width="79.140625" style="331" customWidth="1"/>
    <col min="1540" max="1540" width="28" style="331" customWidth="1"/>
    <col min="1541" max="1541" width="27.42578125" style="331" customWidth="1"/>
    <col min="1542" max="1542" width="27.28515625" style="331" customWidth="1"/>
    <col min="1543" max="1792" width="9.140625" style="331"/>
    <col min="1793" max="1793" width="22.42578125" style="331" customWidth="1"/>
    <col min="1794" max="1794" width="7" style="331" customWidth="1"/>
    <col min="1795" max="1795" width="79.140625" style="331" customWidth="1"/>
    <col min="1796" max="1796" width="28" style="331" customWidth="1"/>
    <col min="1797" max="1797" width="27.42578125" style="331" customWidth="1"/>
    <col min="1798" max="1798" width="27.28515625" style="331" customWidth="1"/>
    <col min="1799" max="2048" width="9.140625" style="331"/>
    <col min="2049" max="2049" width="22.42578125" style="331" customWidth="1"/>
    <col min="2050" max="2050" width="7" style="331" customWidth="1"/>
    <col min="2051" max="2051" width="79.140625" style="331" customWidth="1"/>
    <col min="2052" max="2052" width="28" style="331" customWidth="1"/>
    <col min="2053" max="2053" width="27.42578125" style="331" customWidth="1"/>
    <col min="2054" max="2054" width="27.28515625" style="331" customWidth="1"/>
    <col min="2055" max="2304" width="9.140625" style="331"/>
    <col min="2305" max="2305" width="22.42578125" style="331" customWidth="1"/>
    <col min="2306" max="2306" width="7" style="331" customWidth="1"/>
    <col min="2307" max="2307" width="79.140625" style="331" customWidth="1"/>
    <col min="2308" max="2308" width="28" style="331" customWidth="1"/>
    <col min="2309" max="2309" width="27.42578125" style="331" customWidth="1"/>
    <col min="2310" max="2310" width="27.28515625" style="331" customWidth="1"/>
    <col min="2311" max="2560" width="9.140625" style="331"/>
    <col min="2561" max="2561" width="22.42578125" style="331" customWidth="1"/>
    <col min="2562" max="2562" width="7" style="331" customWidth="1"/>
    <col min="2563" max="2563" width="79.140625" style="331" customWidth="1"/>
    <col min="2564" max="2564" width="28" style="331" customWidth="1"/>
    <col min="2565" max="2565" width="27.42578125" style="331" customWidth="1"/>
    <col min="2566" max="2566" width="27.28515625" style="331" customWidth="1"/>
    <col min="2567" max="2816" width="9.140625" style="331"/>
    <col min="2817" max="2817" width="22.42578125" style="331" customWidth="1"/>
    <col min="2818" max="2818" width="7" style="331" customWidth="1"/>
    <col min="2819" max="2819" width="79.140625" style="331" customWidth="1"/>
    <col min="2820" max="2820" width="28" style="331" customWidth="1"/>
    <col min="2821" max="2821" width="27.42578125" style="331" customWidth="1"/>
    <col min="2822" max="2822" width="27.28515625" style="331" customWidth="1"/>
    <col min="2823" max="3072" width="9.140625" style="331"/>
    <col min="3073" max="3073" width="22.42578125" style="331" customWidth="1"/>
    <col min="3074" max="3074" width="7" style="331" customWidth="1"/>
    <col min="3075" max="3075" width="79.140625" style="331" customWidth="1"/>
    <col min="3076" max="3076" width="28" style="331" customWidth="1"/>
    <col min="3077" max="3077" width="27.42578125" style="331" customWidth="1"/>
    <col min="3078" max="3078" width="27.28515625" style="331" customWidth="1"/>
    <col min="3079" max="3328" width="9.140625" style="331"/>
    <col min="3329" max="3329" width="22.42578125" style="331" customWidth="1"/>
    <col min="3330" max="3330" width="7" style="331" customWidth="1"/>
    <col min="3331" max="3331" width="79.140625" style="331" customWidth="1"/>
    <col min="3332" max="3332" width="28" style="331" customWidth="1"/>
    <col min="3333" max="3333" width="27.42578125" style="331" customWidth="1"/>
    <col min="3334" max="3334" width="27.28515625" style="331" customWidth="1"/>
    <col min="3335" max="3584" width="9.140625" style="331"/>
    <col min="3585" max="3585" width="22.42578125" style="331" customWidth="1"/>
    <col min="3586" max="3586" width="7" style="331" customWidth="1"/>
    <col min="3587" max="3587" width="79.140625" style="331" customWidth="1"/>
    <col min="3588" max="3588" width="28" style="331" customWidth="1"/>
    <col min="3589" max="3589" width="27.42578125" style="331" customWidth="1"/>
    <col min="3590" max="3590" width="27.28515625" style="331" customWidth="1"/>
    <col min="3591" max="3840" width="9.140625" style="331"/>
    <col min="3841" max="3841" width="22.42578125" style="331" customWidth="1"/>
    <col min="3842" max="3842" width="7" style="331" customWidth="1"/>
    <col min="3843" max="3843" width="79.140625" style="331" customWidth="1"/>
    <col min="3844" max="3844" width="28" style="331" customWidth="1"/>
    <col min="3845" max="3845" width="27.42578125" style="331" customWidth="1"/>
    <col min="3846" max="3846" width="27.28515625" style="331" customWidth="1"/>
    <col min="3847" max="4096" width="9.140625" style="331"/>
    <col min="4097" max="4097" width="22.42578125" style="331" customWidth="1"/>
    <col min="4098" max="4098" width="7" style="331" customWidth="1"/>
    <col min="4099" max="4099" width="79.140625" style="331" customWidth="1"/>
    <col min="4100" max="4100" width="28" style="331" customWidth="1"/>
    <col min="4101" max="4101" width="27.42578125" style="331" customWidth="1"/>
    <col min="4102" max="4102" width="27.28515625" style="331" customWidth="1"/>
    <col min="4103" max="4352" width="9.140625" style="331"/>
    <col min="4353" max="4353" width="22.42578125" style="331" customWidth="1"/>
    <col min="4354" max="4354" width="7" style="331" customWidth="1"/>
    <col min="4355" max="4355" width="79.140625" style="331" customWidth="1"/>
    <col min="4356" max="4356" width="28" style="331" customWidth="1"/>
    <col min="4357" max="4357" width="27.42578125" style="331" customWidth="1"/>
    <col min="4358" max="4358" width="27.28515625" style="331" customWidth="1"/>
    <col min="4359" max="4608" width="9.140625" style="331"/>
    <col min="4609" max="4609" width="22.42578125" style="331" customWidth="1"/>
    <col min="4610" max="4610" width="7" style="331" customWidth="1"/>
    <col min="4611" max="4611" width="79.140625" style="331" customWidth="1"/>
    <col min="4612" max="4612" width="28" style="331" customWidth="1"/>
    <col min="4613" max="4613" width="27.42578125" style="331" customWidth="1"/>
    <col min="4614" max="4614" width="27.28515625" style="331" customWidth="1"/>
    <col min="4615" max="4864" width="9.140625" style="331"/>
    <col min="4865" max="4865" width="22.42578125" style="331" customWidth="1"/>
    <col min="4866" max="4866" width="7" style="331" customWidth="1"/>
    <col min="4867" max="4867" width="79.140625" style="331" customWidth="1"/>
    <col min="4868" max="4868" width="28" style="331" customWidth="1"/>
    <col min="4869" max="4869" width="27.42578125" style="331" customWidth="1"/>
    <col min="4870" max="4870" width="27.28515625" style="331" customWidth="1"/>
    <col min="4871" max="5120" width="9.140625" style="331"/>
    <col min="5121" max="5121" width="22.42578125" style="331" customWidth="1"/>
    <col min="5122" max="5122" width="7" style="331" customWidth="1"/>
    <col min="5123" max="5123" width="79.140625" style="331" customWidth="1"/>
    <col min="5124" max="5124" width="28" style="331" customWidth="1"/>
    <col min="5125" max="5125" width="27.42578125" style="331" customWidth="1"/>
    <col min="5126" max="5126" width="27.28515625" style="331" customWidth="1"/>
    <col min="5127" max="5376" width="9.140625" style="331"/>
    <col min="5377" max="5377" width="22.42578125" style="331" customWidth="1"/>
    <col min="5378" max="5378" width="7" style="331" customWidth="1"/>
    <col min="5379" max="5379" width="79.140625" style="331" customWidth="1"/>
    <col min="5380" max="5380" width="28" style="331" customWidth="1"/>
    <col min="5381" max="5381" width="27.42578125" style="331" customWidth="1"/>
    <col min="5382" max="5382" width="27.28515625" style="331" customWidth="1"/>
    <col min="5383" max="5632" width="9.140625" style="331"/>
    <col min="5633" max="5633" width="22.42578125" style="331" customWidth="1"/>
    <col min="5634" max="5634" width="7" style="331" customWidth="1"/>
    <col min="5635" max="5635" width="79.140625" style="331" customWidth="1"/>
    <col min="5636" max="5636" width="28" style="331" customWidth="1"/>
    <col min="5637" max="5637" width="27.42578125" style="331" customWidth="1"/>
    <col min="5638" max="5638" width="27.28515625" style="331" customWidth="1"/>
    <col min="5639" max="5888" width="9.140625" style="331"/>
    <col min="5889" max="5889" width="22.42578125" style="331" customWidth="1"/>
    <col min="5890" max="5890" width="7" style="331" customWidth="1"/>
    <col min="5891" max="5891" width="79.140625" style="331" customWidth="1"/>
    <col min="5892" max="5892" width="28" style="331" customWidth="1"/>
    <col min="5893" max="5893" width="27.42578125" style="331" customWidth="1"/>
    <col min="5894" max="5894" width="27.28515625" style="331" customWidth="1"/>
    <col min="5895" max="6144" width="9.140625" style="331"/>
    <col min="6145" max="6145" width="22.42578125" style="331" customWidth="1"/>
    <col min="6146" max="6146" width="7" style="331" customWidth="1"/>
    <col min="6147" max="6147" width="79.140625" style="331" customWidth="1"/>
    <col min="6148" max="6148" width="28" style="331" customWidth="1"/>
    <col min="6149" max="6149" width="27.42578125" style="331" customWidth="1"/>
    <col min="6150" max="6150" width="27.28515625" style="331" customWidth="1"/>
    <col min="6151" max="6400" width="9.140625" style="331"/>
    <col min="6401" max="6401" width="22.42578125" style="331" customWidth="1"/>
    <col min="6402" max="6402" width="7" style="331" customWidth="1"/>
    <col min="6403" max="6403" width="79.140625" style="331" customWidth="1"/>
    <col min="6404" max="6404" width="28" style="331" customWidth="1"/>
    <col min="6405" max="6405" width="27.42578125" style="331" customWidth="1"/>
    <col min="6406" max="6406" width="27.28515625" style="331" customWidth="1"/>
    <col min="6407" max="6656" width="9.140625" style="331"/>
    <col min="6657" max="6657" width="22.42578125" style="331" customWidth="1"/>
    <col min="6658" max="6658" width="7" style="331" customWidth="1"/>
    <col min="6659" max="6659" width="79.140625" style="331" customWidth="1"/>
    <col min="6660" max="6660" width="28" style="331" customWidth="1"/>
    <col min="6661" max="6661" width="27.42578125" style="331" customWidth="1"/>
    <col min="6662" max="6662" width="27.28515625" style="331" customWidth="1"/>
    <col min="6663" max="6912" width="9.140625" style="331"/>
    <col min="6913" max="6913" width="22.42578125" style="331" customWidth="1"/>
    <col min="6914" max="6914" width="7" style="331" customWidth="1"/>
    <col min="6915" max="6915" width="79.140625" style="331" customWidth="1"/>
    <col min="6916" max="6916" width="28" style="331" customWidth="1"/>
    <col min="6917" max="6917" width="27.42578125" style="331" customWidth="1"/>
    <col min="6918" max="6918" width="27.28515625" style="331" customWidth="1"/>
    <col min="6919" max="7168" width="9.140625" style="331"/>
    <col min="7169" max="7169" width="22.42578125" style="331" customWidth="1"/>
    <col min="7170" max="7170" width="7" style="331" customWidth="1"/>
    <col min="7171" max="7171" width="79.140625" style="331" customWidth="1"/>
    <col min="7172" max="7172" width="28" style="331" customWidth="1"/>
    <col min="7173" max="7173" width="27.42578125" style="331" customWidth="1"/>
    <col min="7174" max="7174" width="27.28515625" style="331" customWidth="1"/>
    <col min="7175" max="7424" width="9.140625" style="331"/>
    <col min="7425" max="7425" width="22.42578125" style="331" customWidth="1"/>
    <col min="7426" max="7426" width="7" style="331" customWidth="1"/>
    <col min="7427" max="7427" width="79.140625" style="331" customWidth="1"/>
    <col min="7428" max="7428" width="28" style="331" customWidth="1"/>
    <col min="7429" max="7429" width="27.42578125" style="331" customWidth="1"/>
    <col min="7430" max="7430" width="27.28515625" style="331" customWidth="1"/>
    <col min="7431" max="7680" width="9.140625" style="331"/>
    <col min="7681" max="7681" width="22.42578125" style="331" customWidth="1"/>
    <col min="7682" max="7682" width="7" style="331" customWidth="1"/>
    <col min="7683" max="7683" width="79.140625" style="331" customWidth="1"/>
    <col min="7684" max="7684" width="28" style="331" customWidth="1"/>
    <col min="7685" max="7685" width="27.42578125" style="331" customWidth="1"/>
    <col min="7686" max="7686" width="27.28515625" style="331" customWidth="1"/>
    <col min="7687" max="7936" width="9.140625" style="331"/>
    <col min="7937" max="7937" width="22.42578125" style="331" customWidth="1"/>
    <col min="7938" max="7938" width="7" style="331" customWidth="1"/>
    <col min="7939" max="7939" width="79.140625" style="331" customWidth="1"/>
    <col min="7940" max="7940" width="28" style="331" customWidth="1"/>
    <col min="7941" max="7941" width="27.42578125" style="331" customWidth="1"/>
    <col min="7942" max="7942" width="27.28515625" style="331" customWidth="1"/>
    <col min="7943" max="8192" width="9.140625" style="331"/>
    <col min="8193" max="8193" width="22.42578125" style="331" customWidth="1"/>
    <col min="8194" max="8194" width="7" style="331" customWidth="1"/>
    <col min="8195" max="8195" width="79.140625" style="331" customWidth="1"/>
    <col min="8196" max="8196" width="28" style="331" customWidth="1"/>
    <col min="8197" max="8197" width="27.42578125" style="331" customWidth="1"/>
    <col min="8198" max="8198" width="27.28515625" style="331" customWidth="1"/>
    <col min="8199" max="8448" width="9.140625" style="331"/>
    <col min="8449" max="8449" width="22.42578125" style="331" customWidth="1"/>
    <col min="8450" max="8450" width="7" style="331" customWidth="1"/>
    <col min="8451" max="8451" width="79.140625" style="331" customWidth="1"/>
    <col min="8452" max="8452" width="28" style="331" customWidth="1"/>
    <col min="8453" max="8453" width="27.42578125" style="331" customWidth="1"/>
    <col min="8454" max="8454" width="27.28515625" style="331" customWidth="1"/>
    <col min="8455" max="8704" width="9.140625" style="331"/>
    <col min="8705" max="8705" width="22.42578125" style="331" customWidth="1"/>
    <col min="8706" max="8706" width="7" style="331" customWidth="1"/>
    <col min="8707" max="8707" width="79.140625" style="331" customWidth="1"/>
    <col min="8708" max="8708" width="28" style="331" customWidth="1"/>
    <col min="8709" max="8709" width="27.42578125" style="331" customWidth="1"/>
    <col min="8710" max="8710" width="27.28515625" style="331" customWidth="1"/>
    <col min="8711" max="8960" width="9.140625" style="331"/>
    <col min="8961" max="8961" width="22.42578125" style="331" customWidth="1"/>
    <col min="8962" max="8962" width="7" style="331" customWidth="1"/>
    <col min="8963" max="8963" width="79.140625" style="331" customWidth="1"/>
    <col min="8964" max="8964" width="28" style="331" customWidth="1"/>
    <col min="8965" max="8965" width="27.42578125" style="331" customWidth="1"/>
    <col min="8966" max="8966" width="27.28515625" style="331" customWidth="1"/>
    <col min="8967" max="9216" width="9.140625" style="331"/>
    <col min="9217" max="9217" width="22.42578125" style="331" customWidth="1"/>
    <col min="9218" max="9218" width="7" style="331" customWidth="1"/>
    <col min="9219" max="9219" width="79.140625" style="331" customWidth="1"/>
    <col min="9220" max="9220" width="28" style="331" customWidth="1"/>
    <col min="9221" max="9221" width="27.42578125" style="331" customWidth="1"/>
    <col min="9222" max="9222" width="27.28515625" style="331" customWidth="1"/>
    <col min="9223" max="9472" width="9.140625" style="331"/>
    <col min="9473" max="9473" width="22.42578125" style="331" customWidth="1"/>
    <col min="9474" max="9474" width="7" style="331" customWidth="1"/>
    <col min="9475" max="9475" width="79.140625" style="331" customWidth="1"/>
    <col min="9476" max="9476" width="28" style="331" customWidth="1"/>
    <col min="9477" max="9477" width="27.42578125" style="331" customWidth="1"/>
    <col min="9478" max="9478" width="27.28515625" style="331" customWidth="1"/>
    <col min="9479" max="9728" width="9.140625" style="331"/>
    <col min="9729" max="9729" width="22.42578125" style="331" customWidth="1"/>
    <col min="9730" max="9730" width="7" style="331" customWidth="1"/>
    <col min="9731" max="9731" width="79.140625" style="331" customWidth="1"/>
    <col min="9732" max="9732" width="28" style="331" customWidth="1"/>
    <col min="9733" max="9733" width="27.42578125" style="331" customWidth="1"/>
    <col min="9734" max="9734" width="27.28515625" style="331" customWidth="1"/>
    <col min="9735" max="9984" width="9.140625" style="331"/>
    <col min="9985" max="9985" width="22.42578125" style="331" customWidth="1"/>
    <col min="9986" max="9986" width="7" style="331" customWidth="1"/>
    <col min="9987" max="9987" width="79.140625" style="331" customWidth="1"/>
    <col min="9988" max="9988" width="28" style="331" customWidth="1"/>
    <col min="9989" max="9989" width="27.42578125" style="331" customWidth="1"/>
    <col min="9990" max="9990" width="27.28515625" style="331" customWidth="1"/>
    <col min="9991" max="10240" width="9.140625" style="331"/>
    <col min="10241" max="10241" width="22.42578125" style="331" customWidth="1"/>
    <col min="10242" max="10242" width="7" style="331" customWidth="1"/>
    <col min="10243" max="10243" width="79.140625" style="331" customWidth="1"/>
    <col min="10244" max="10244" width="28" style="331" customWidth="1"/>
    <col min="10245" max="10245" width="27.42578125" style="331" customWidth="1"/>
    <col min="10246" max="10246" width="27.28515625" style="331" customWidth="1"/>
    <col min="10247" max="10496" width="9.140625" style="331"/>
    <col min="10497" max="10497" width="22.42578125" style="331" customWidth="1"/>
    <col min="10498" max="10498" width="7" style="331" customWidth="1"/>
    <col min="10499" max="10499" width="79.140625" style="331" customWidth="1"/>
    <col min="10500" max="10500" width="28" style="331" customWidth="1"/>
    <col min="10501" max="10501" width="27.42578125" style="331" customWidth="1"/>
    <col min="10502" max="10502" width="27.28515625" style="331" customWidth="1"/>
    <col min="10503" max="10752" width="9.140625" style="331"/>
    <col min="10753" max="10753" width="22.42578125" style="331" customWidth="1"/>
    <col min="10754" max="10754" width="7" style="331" customWidth="1"/>
    <col min="10755" max="10755" width="79.140625" style="331" customWidth="1"/>
    <col min="10756" max="10756" width="28" style="331" customWidth="1"/>
    <col min="10757" max="10757" width="27.42578125" style="331" customWidth="1"/>
    <col min="10758" max="10758" width="27.28515625" style="331" customWidth="1"/>
    <col min="10759" max="11008" width="9.140625" style="331"/>
    <col min="11009" max="11009" width="22.42578125" style="331" customWidth="1"/>
    <col min="11010" max="11010" width="7" style="331" customWidth="1"/>
    <col min="11011" max="11011" width="79.140625" style="331" customWidth="1"/>
    <col min="11012" max="11012" width="28" style="331" customWidth="1"/>
    <col min="11013" max="11013" width="27.42578125" style="331" customWidth="1"/>
    <col min="11014" max="11014" width="27.28515625" style="331" customWidth="1"/>
    <col min="11015" max="11264" width="9.140625" style="331"/>
    <col min="11265" max="11265" width="22.42578125" style="331" customWidth="1"/>
    <col min="11266" max="11266" width="7" style="331" customWidth="1"/>
    <col min="11267" max="11267" width="79.140625" style="331" customWidth="1"/>
    <col min="11268" max="11268" width="28" style="331" customWidth="1"/>
    <col min="11269" max="11269" width="27.42578125" style="331" customWidth="1"/>
    <col min="11270" max="11270" width="27.28515625" style="331" customWidth="1"/>
    <col min="11271" max="11520" width="9.140625" style="331"/>
    <col min="11521" max="11521" width="22.42578125" style="331" customWidth="1"/>
    <col min="11522" max="11522" width="7" style="331" customWidth="1"/>
    <col min="11523" max="11523" width="79.140625" style="331" customWidth="1"/>
    <col min="11524" max="11524" width="28" style="331" customWidth="1"/>
    <col min="11525" max="11525" width="27.42578125" style="331" customWidth="1"/>
    <col min="11526" max="11526" width="27.28515625" style="331" customWidth="1"/>
    <col min="11527" max="11776" width="9.140625" style="331"/>
    <col min="11777" max="11777" width="22.42578125" style="331" customWidth="1"/>
    <col min="11778" max="11778" width="7" style="331" customWidth="1"/>
    <col min="11779" max="11779" width="79.140625" style="331" customWidth="1"/>
    <col min="11780" max="11780" width="28" style="331" customWidth="1"/>
    <col min="11781" max="11781" width="27.42578125" style="331" customWidth="1"/>
    <col min="11782" max="11782" width="27.28515625" style="331" customWidth="1"/>
    <col min="11783" max="12032" width="9.140625" style="331"/>
    <col min="12033" max="12033" width="22.42578125" style="331" customWidth="1"/>
    <col min="12034" max="12034" width="7" style="331" customWidth="1"/>
    <col min="12035" max="12035" width="79.140625" style="331" customWidth="1"/>
    <col min="12036" max="12036" width="28" style="331" customWidth="1"/>
    <col min="12037" max="12037" width="27.42578125" style="331" customWidth="1"/>
    <col min="12038" max="12038" width="27.28515625" style="331" customWidth="1"/>
    <col min="12039" max="12288" width="9.140625" style="331"/>
    <col min="12289" max="12289" width="22.42578125" style="331" customWidth="1"/>
    <col min="12290" max="12290" width="7" style="331" customWidth="1"/>
    <col min="12291" max="12291" width="79.140625" style="331" customWidth="1"/>
    <col min="12292" max="12292" width="28" style="331" customWidth="1"/>
    <col min="12293" max="12293" width="27.42578125" style="331" customWidth="1"/>
    <col min="12294" max="12294" width="27.28515625" style="331" customWidth="1"/>
    <col min="12295" max="12544" width="9.140625" style="331"/>
    <col min="12545" max="12545" width="22.42578125" style="331" customWidth="1"/>
    <col min="12546" max="12546" width="7" style="331" customWidth="1"/>
    <col min="12547" max="12547" width="79.140625" style="331" customWidth="1"/>
    <col min="12548" max="12548" width="28" style="331" customWidth="1"/>
    <col min="12549" max="12549" width="27.42578125" style="331" customWidth="1"/>
    <col min="12550" max="12550" width="27.28515625" style="331" customWidth="1"/>
    <col min="12551" max="12800" width="9.140625" style="331"/>
    <col min="12801" max="12801" width="22.42578125" style="331" customWidth="1"/>
    <col min="12802" max="12802" width="7" style="331" customWidth="1"/>
    <col min="12803" max="12803" width="79.140625" style="331" customWidth="1"/>
    <col min="12804" max="12804" width="28" style="331" customWidth="1"/>
    <col min="12805" max="12805" width="27.42578125" style="331" customWidth="1"/>
    <col min="12806" max="12806" width="27.28515625" style="331" customWidth="1"/>
    <col min="12807" max="13056" width="9.140625" style="331"/>
    <col min="13057" max="13057" width="22.42578125" style="331" customWidth="1"/>
    <col min="13058" max="13058" width="7" style="331" customWidth="1"/>
    <col min="13059" max="13059" width="79.140625" style="331" customWidth="1"/>
    <col min="13060" max="13060" width="28" style="331" customWidth="1"/>
    <col min="13061" max="13061" width="27.42578125" style="331" customWidth="1"/>
    <col min="13062" max="13062" width="27.28515625" style="331" customWidth="1"/>
    <col min="13063" max="13312" width="9.140625" style="331"/>
    <col min="13313" max="13313" width="22.42578125" style="331" customWidth="1"/>
    <col min="13314" max="13314" width="7" style="331" customWidth="1"/>
    <col min="13315" max="13315" width="79.140625" style="331" customWidth="1"/>
    <col min="13316" max="13316" width="28" style="331" customWidth="1"/>
    <col min="13317" max="13317" width="27.42578125" style="331" customWidth="1"/>
    <col min="13318" max="13318" width="27.28515625" style="331" customWidth="1"/>
    <col min="13319" max="13568" width="9.140625" style="331"/>
    <col min="13569" max="13569" width="22.42578125" style="331" customWidth="1"/>
    <col min="13570" max="13570" width="7" style="331" customWidth="1"/>
    <col min="13571" max="13571" width="79.140625" style="331" customWidth="1"/>
    <col min="13572" max="13572" width="28" style="331" customWidth="1"/>
    <col min="13573" max="13573" width="27.42578125" style="331" customWidth="1"/>
    <col min="13574" max="13574" width="27.28515625" style="331" customWidth="1"/>
    <col min="13575" max="13824" width="9.140625" style="331"/>
    <col min="13825" max="13825" width="22.42578125" style="331" customWidth="1"/>
    <col min="13826" max="13826" width="7" style="331" customWidth="1"/>
    <col min="13827" max="13827" width="79.140625" style="331" customWidth="1"/>
    <col min="13828" max="13828" width="28" style="331" customWidth="1"/>
    <col min="13829" max="13829" width="27.42578125" style="331" customWidth="1"/>
    <col min="13830" max="13830" width="27.28515625" style="331" customWidth="1"/>
    <col min="13831" max="14080" width="9.140625" style="331"/>
    <col min="14081" max="14081" width="22.42578125" style="331" customWidth="1"/>
    <col min="14082" max="14082" width="7" style="331" customWidth="1"/>
    <col min="14083" max="14083" width="79.140625" style="331" customWidth="1"/>
    <col min="14084" max="14084" width="28" style="331" customWidth="1"/>
    <col min="14085" max="14085" width="27.42578125" style="331" customWidth="1"/>
    <col min="14086" max="14086" width="27.28515625" style="331" customWidth="1"/>
    <col min="14087" max="14336" width="9.140625" style="331"/>
    <col min="14337" max="14337" width="22.42578125" style="331" customWidth="1"/>
    <col min="14338" max="14338" width="7" style="331" customWidth="1"/>
    <col min="14339" max="14339" width="79.140625" style="331" customWidth="1"/>
    <col min="14340" max="14340" width="28" style="331" customWidth="1"/>
    <col min="14341" max="14341" width="27.42578125" style="331" customWidth="1"/>
    <col min="14342" max="14342" width="27.28515625" style="331" customWidth="1"/>
    <col min="14343" max="14592" width="9.140625" style="331"/>
    <col min="14593" max="14593" width="22.42578125" style="331" customWidth="1"/>
    <col min="14594" max="14594" width="7" style="331" customWidth="1"/>
    <col min="14595" max="14595" width="79.140625" style="331" customWidth="1"/>
    <col min="14596" max="14596" width="28" style="331" customWidth="1"/>
    <col min="14597" max="14597" width="27.42578125" style="331" customWidth="1"/>
    <col min="14598" max="14598" width="27.28515625" style="331" customWidth="1"/>
    <col min="14599" max="14848" width="9.140625" style="331"/>
    <col min="14849" max="14849" width="22.42578125" style="331" customWidth="1"/>
    <col min="14850" max="14850" width="7" style="331" customWidth="1"/>
    <col min="14851" max="14851" width="79.140625" style="331" customWidth="1"/>
    <col min="14852" max="14852" width="28" style="331" customWidth="1"/>
    <col min="14853" max="14853" width="27.42578125" style="331" customWidth="1"/>
    <col min="14854" max="14854" width="27.28515625" style="331" customWidth="1"/>
    <col min="14855" max="15104" width="9.140625" style="331"/>
    <col min="15105" max="15105" width="22.42578125" style="331" customWidth="1"/>
    <col min="15106" max="15106" width="7" style="331" customWidth="1"/>
    <col min="15107" max="15107" width="79.140625" style="331" customWidth="1"/>
    <col min="15108" max="15108" width="28" style="331" customWidth="1"/>
    <col min="15109" max="15109" width="27.42578125" style="331" customWidth="1"/>
    <col min="15110" max="15110" width="27.28515625" style="331" customWidth="1"/>
    <col min="15111" max="15360" width="9.140625" style="331"/>
    <col min="15361" max="15361" width="22.42578125" style="331" customWidth="1"/>
    <col min="15362" max="15362" width="7" style="331" customWidth="1"/>
    <col min="15363" max="15363" width="79.140625" style="331" customWidth="1"/>
    <col min="15364" max="15364" width="28" style="331" customWidth="1"/>
    <col min="15365" max="15365" width="27.42578125" style="331" customWidth="1"/>
    <col min="15366" max="15366" width="27.28515625" style="331" customWidth="1"/>
    <col min="15367" max="15616" width="9.140625" style="331"/>
    <col min="15617" max="15617" width="22.42578125" style="331" customWidth="1"/>
    <col min="15618" max="15618" width="7" style="331" customWidth="1"/>
    <col min="15619" max="15619" width="79.140625" style="331" customWidth="1"/>
    <col min="15620" max="15620" width="28" style="331" customWidth="1"/>
    <col min="15621" max="15621" width="27.42578125" style="331" customWidth="1"/>
    <col min="15622" max="15622" width="27.28515625" style="331" customWidth="1"/>
    <col min="15623" max="15872" width="9.140625" style="331"/>
    <col min="15873" max="15873" width="22.42578125" style="331" customWidth="1"/>
    <col min="15874" max="15874" width="7" style="331" customWidth="1"/>
    <col min="15875" max="15875" width="79.140625" style="331" customWidth="1"/>
    <col min="15876" max="15876" width="28" style="331" customWidth="1"/>
    <col min="15877" max="15877" width="27.42578125" style="331" customWidth="1"/>
    <col min="15878" max="15878" width="27.28515625" style="331" customWidth="1"/>
    <col min="15879" max="16128" width="9.140625" style="331"/>
    <col min="16129" max="16129" width="22.42578125" style="331" customWidth="1"/>
    <col min="16130" max="16130" width="7" style="331" customWidth="1"/>
    <col min="16131" max="16131" width="79.140625" style="331" customWidth="1"/>
    <col min="16132" max="16132" width="28" style="331" customWidth="1"/>
    <col min="16133" max="16133" width="27.42578125" style="331" customWidth="1"/>
    <col min="16134" max="16134" width="27.28515625" style="331" customWidth="1"/>
    <col min="16135" max="16384" width="9.140625" style="331"/>
  </cols>
  <sheetData>
    <row r="1" spans="1:11" x14ac:dyDescent="0.25">
      <c r="A1" s="418" t="s">
        <v>323</v>
      </c>
      <c r="B1" s="418"/>
      <c r="C1" s="418"/>
      <c r="D1" s="418"/>
      <c r="E1" s="418"/>
      <c r="F1" s="418"/>
    </row>
    <row r="2" spans="1:11" ht="15.75" customHeight="1" x14ac:dyDescent="0.25">
      <c r="A2" s="419" t="s">
        <v>599</v>
      </c>
      <c r="B2" s="419"/>
      <c r="C2" s="419"/>
      <c r="D2" s="419"/>
      <c r="E2" s="419"/>
      <c r="F2" s="419"/>
    </row>
    <row r="3" spans="1:11" ht="15.75" x14ac:dyDescent="0.25">
      <c r="A3" s="420"/>
      <c r="B3" s="420"/>
      <c r="C3" s="420"/>
      <c r="D3" s="420"/>
      <c r="E3" s="420"/>
      <c r="F3" s="420"/>
    </row>
    <row r="4" spans="1:11" ht="15.75" x14ac:dyDescent="0.25">
      <c r="A4" s="417" t="s">
        <v>324</v>
      </c>
      <c r="B4" s="417"/>
      <c r="C4" s="417"/>
      <c r="D4" s="417"/>
      <c r="E4" s="417"/>
      <c r="F4" s="417"/>
    </row>
    <row r="5" spans="1:11" ht="15.75" x14ac:dyDescent="0.25">
      <c r="A5" s="417" t="s">
        <v>446</v>
      </c>
      <c r="B5" s="417"/>
      <c r="C5" s="417"/>
      <c r="D5" s="417"/>
      <c r="E5" s="417"/>
      <c r="F5" s="417"/>
    </row>
    <row r="6" spans="1:11" ht="15.75" x14ac:dyDescent="0.25">
      <c r="A6" s="417" t="s">
        <v>600</v>
      </c>
      <c r="B6" s="417"/>
      <c r="C6" s="417"/>
      <c r="D6" s="417"/>
      <c r="E6" s="417"/>
      <c r="F6" s="417"/>
    </row>
    <row r="7" spans="1:11" ht="15.75" x14ac:dyDescent="0.25">
      <c r="A7" s="332"/>
      <c r="B7" s="332"/>
      <c r="C7" s="332"/>
    </row>
    <row r="8" spans="1:11" ht="40.5" customHeight="1" x14ac:dyDescent="0.25">
      <c r="A8" s="333" t="s">
        <v>447</v>
      </c>
      <c r="B8" s="333" t="s">
        <v>295</v>
      </c>
      <c r="C8" s="333" t="s">
        <v>325</v>
      </c>
      <c r="D8" s="334">
        <v>2023</v>
      </c>
      <c r="E8" s="334">
        <v>2024</v>
      </c>
      <c r="F8" s="334">
        <v>2025</v>
      </c>
    </row>
    <row r="9" spans="1:11" ht="15.75" x14ac:dyDescent="0.25">
      <c r="A9" s="416" t="s">
        <v>478</v>
      </c>
      <c r="B9" s="333">
        <v>1</v>
      </c>
      <c r="C9" s="335" t="s">
        <v>479</v>
      </c>
      <c r="D9" s="336"/>
      <c r="E9" s="336" t="s">
        <v>601</v>
      </c>
      <c r="F9" s="337" t="s">
        <v>455</v>
      </c>
    </row>
    <row r="10" spans="1:11" ht="63" x14ac:dyDescent="0.25">
      <c r="A10" s="416"/>
      <c r="B10" s="333">
        <v>2</v>
      </c>
      <c r="C10" s="335" t="s">
        <v>334</v>
      </c>
      <c r="D10" s="338" t="s">
        <v>602</v>
      </c>
      <c r="E10" s="338" t="s">
        <v>603</v>
      </c>
      <c r="F10" s="338" t="s">
        <v>604</v>
      </c>
      <c r="K10" s="331" t="s">
        <v>326</v>
      </c>
    </row>
    <row r="11" spans="1:11" ht="63" x14ac:dyDescent="0.25">
      <c r="A11" s="416"/>
      <c r="B11" s="333">
        <v>3</v>
      </c>
      <c r="C11" s="335" t="s">
        <v>335</v>
      </c>
      <c r="D11" s="338" t="s">
        <v>605</v>
      </c>
      <c r="E11" s="339" t="s">
        <v>606</v>
      </c>
      <c r="F11" s="337"/>
    </row>
    <row r="12" spans="1:11" ht="31.5" x14ac:dyDescent="0.25">
      <c r="A12" s="416"/>
      <c r="B12" s="333">
        <v>4</v>
      </c>
      <c r="C12" s="335" t="s">
        <v>480</v>
      </c>
      <c r="D12" s="338" t="s">
        <v>481</v>
      </c>
      <c r="E12" s="338" t="s">
        <v>607</v>
      </c>
      <c r="F12" s="338" t="s">
        <v>608</v>
      </c>
    </row>
    <row r="13" spans="1:11" ht="31.5" x14ac:dyDescent="0.25">
      <c r="A13" s="416"/>
      <c r="B13" s="333">
        <v>5</v>
      </c>
      <c r="C13" s="335" t="s">
        <v>609</v>
      </c>
      <c r="D13" s="338" t="s">
        <v>610</v>
      </c>
      <c r="E13" s="338" t="s">
        <v>611</v>
      </c>
      <c r="F13" s="340" t="s">
        <v>612</v>
      </c>
    </row>
    <row r="14" spans="1:11" ht="15.75" x14ac:dyDescent="0.25">
      <c r="A14" s="416"/>
      <c r="B14" s="333">
        <v>6</v>
      </c>
      <c r="C14" s="335" t="s">
        <v>483</v>
      </c>
      <c r="D14" s="340" t="s">
        <v>482</v>
      </c>
      <c r="E14" s="339"/>
      <c r="F14" s="337"/>
    </row>
    <row r="15" spans="1:11" ht="31.5" x14ac:dyDescent="0.25">
      <c r="A15" s="416"/>
      <c r="B15" s="333">
        <v>7</v>
      </c>
      <c r="C15" s="335" t="s">
        <v>484</v>
      </c>
      <c r="D15" s="338" t="s">
        <v>613</v>
      </c>
      <c r="E15" s="339"/>
      <c r="F15" s="337"/>
    </row>
    <row r="16" spans="1:11" ht="31.5" x14ac:dyDescent="0.25">
      <c r="A16" s="416"/>
      <c r="B16" s="333">
        <v>8</v>
      </c>
      <c r="C16" s="335" t="s">
        <v>485</v>
      </c>
      <c r="D16" s="338" t="s">
        <v>614</v>
      </c>
      <c r="E16" s="340" t="s">
        <v>615</v>
      </c>
      <c r="F16" s="338" t="s">
        <v>616</v>
      </c>
    </row>
    <row r="17" spans="1:6" ht="31.5" x14ac:dyDescent="0.25">
      <c r="A17" s="416"/>
      <c r="B17" s="333">
        <v>9</v>
      </c>
      <c r="C17" s="335" t="s">
        <v>486</v>
      </c>
      <c r="D17" s="339" t="s">
        <v>617</v>
      </c>
      <c r="E17" s="338" t="s">
        <v>618</v>
      </c>
      <c r="F17" s="338" t="s">
        <v>619</v>
      </c>
    </row>
    <row r="18" spans="1:6" ht="47.25" x14ac:dyDescent="0.25">
      <c r="A18" s="416"/>
      <c r="B18" s="333">
        <v>10</v>
      </c>
      <c r="C18" s="335" t="s">
        <v>487</v>
      </c>
      <c r="D18" s="338" t="s">
        <v>620</v>
      </c>
      <c r="E18" s="338" t="s">
        <v>621</v>
      </c>
      <c r="F18" s="339" t="s">
        <v>622</v>
      </c>
    </row>
    <row r="19" spans="1:6" ht="15.75" x14ac:dyDescent="0.25">
      <c r="A19" s="416"/>
      <c r="B19" s="333">
        <v>11</v>
      </c>
      <c r="C19" s="335" t="s">
        <v>489</v>
      </c>
      <c r="D19" s="338" t="s">
        <v>601</v>
      </c>
      <c r="E19" s="339"/>
      <c r="F19" s="337"/>
    </row>
    <row r="20" spans="1:6" ht="15.75" x14ac:dyDescent="0.25">
      <c r="A20" s="416"/>
      <c r="B20" s="333">
        <v>12</v>
      </c>
      <c r="C20" s="335" t="s">
        <v>623</v>
      </c>
      <c r="D20" s="339" t="s">
        <v>455</v>
      </c>
      <c r="E20" s="339"/>
      <c r="F20" s="337"/>
    </row>
    <row r="21" spans="1:6" ht="31.5" x14ac:dyDescent="0.25">
      <c r="A21" s="416"/>
      <c r="B21" s="333">
        <v>13</v>
      </c>
      <c r="C21" s="335" t="s">
        <v>336</v>
      </c>
      <c r="D21" s="341" t="s">
        <v>624</v>
      </c>
      <c r="E21" s="341" t="s">
        <v>625</v>
      </c>
      <c r="F21" s="342" t="s">
        <v>626</v>
      </c>
    </row>
    <row r="22" spans="1:6" ht="31.5" x14ac:dyDescent="0.25">
      <c r="A22" s="416"/>
      <c r="B22" s="333">
        <v>14</v>
      </c>
      <c r="C22" s="335" t="s">
        <v>337</v>
      </c>
      <c r="D22" s="338" t="s">
        <v>488</v>
      </c>
      <c r="E22" s="339" t="s">
        <v>455</v>
      </c>
      <c r="F22" s="339" t="s">
        <v>455</v>
      </c>
    </row>
    <row r="23" spans="1:6" ht="31.5" x14ac:dyDescent="0.25">
      <c r="A23" s="416"/>
      <c r="B23" s="333">
        <v>15</v>
      </c>
      <c r="C23" s="335" t="s">
        <v>490</v>
      </c>
      <c r="D23" s="338" t="s">
        <v>488</v>
      </c>
      <c r="E23" s="339"/>
      <c r="F23" s="337"/>
    </row>
    <row r="24" spans="1:6" ht="31.5" x14ac:dyDescent="0.25">
      <c r="A24" s="416"/>
      <c r="B24" s="333">
        <v>16</v>
      </c>
      <c r="C24" s="335" t="s">
        <v>338</v>
      </c>
      <c r="D24" s="338" t="s">
        <v>488</v>
      </c>
      <c r="E24" s="343" t="s">
        <v>627</v>
      </c>
      <c r="F24" s="343" t="s">
        <v>627</v>
      </c>
    </row>
    <row r="25" spans="1:6" ht="15.75" x14ac:dyDescent="0.25">
      <c r="A25" s="416"/>
      <c r="B25" s="333">
        <v>17</v>
      </c>
      <c r="C25" s="335" t="s">
        <v>491</v>
      </c>
      <c r="D25" s="339" t="s">
        <v>482</v>
      </c>
      <c r="E25" s="339"/>
      <c r="F25" s="337"/>
    </row>
    <row r="26" spans="1:6" ht="31.5" x14ac:dyDescent="0.25">
      <c r="A26" s="416"/>
      <c r="B26" s="333">
        <v>18</v>
      </c>
      <c r="C26" s="335" t="s">
        <v>339</v>
      </c>
      <c r="D26" s="338" t="s">
        <v>488</v>
      </c>
      <c r="E26" s="338" t="s">
        <v>455</v>
      </c>
      <c r="F26" s="337"/>
    </row>
    <row r="27" spans="1:6" ht="15.75" x14ac:dyDescent="0.25">
      <c r="A27" s="416"/>
      <c r="B27" s="333">
        <v>19</v>
      </c>
      <c r="C27" s="335" t="s">
        <v>492</v>
      </c>
      <c r="D27" s="339" t="s">
        <v>482</v>
      </c>
      <c r="E27" s="338"/>
      <c r="F27" s="337"/>
    </row>
    <row r="28" spans="1:6" ht="15.75" x14ac:dyDescent="0.25">
      <c r="A28" s="416"/>
      <c r="B28" s="333">
        <v>20</v>
      </c>
      <c r="C28" s="335" t="s">
        <v>493</v>
      </c>
      <c r="D28" s="339" t="s">
        <v>455</v>
      </c>
      <c r="E28" s="338"/>
      <c r="F28" s="337"/>
    </row>
    <row r="29" spans="1:6" ht="15.75" x14ac:dyDescent="0.25">
      <c r="A29" s="416"/>
      <c r="B29" s="333">
        <v>21</v>
      </c>
      <c r="C29" s="335" t="s">
        <v>628</v>
      </c>
      <c r="D29" s="339"/>
      <c r="E29" s="338" t="s">
        <v>601</v>
      </c>
      <c r="F29" s="337" t="s">
        <v>455</v>
      </c>
    </row>
    <row r="30" spans="1:6" ht="47.25" x14ac:dyDescent="0.25">
      <c r="A30" s="416"/>
      <c r="B30" s="333">
        <v>22</v>
      </c>
      <c r="C30" s="335" t="s">
        <v>629</v>
      </c>
      <c r="D30" s="339"/>
      <c r="E30" s="338" t="s">
        <v>601</v>
      </c>
      <c r="F30" s="337" t="s">
        <v>455</v>
      </c>
    </row>
    <row r="31" spans="1:6" ht="15.75" x14ac:dyDescent="0.25">
      <c r="A31" s="416"/>
      <c r="B31" s="333">
        <v>23</v>
      </c>
      <c r="C31" s="335" t="s">
        <v>630</v>
      </c>
      <c r="D31" s="339" t="s">
        <v>601</v>
      </c>
      <c r="E31" s="338" t="s">
        <v>455</v>
      </c>
      <c r="F31" s="337" t="s">
        <v>455</v>
      </c>
    </row>
    <row r="32" spans="1:6" ht="15.75" x14ac:dyDescent="0.25">
      <c r="A32" s="416"/>
      <c r="B32" s="333">
        <v>24</v>
      </c>
      <c r="C32" s="335" t="s">
        <v>494</v>
      </c>
      <c r="D32" s="339" t="s">
        <v>601</v>
      </c>
      <c r="E32" s="338" t="s">
        <v>455</v>
      </c>
      <c r="F32" s="337"/>
    </row>
    <row r="33" spans="1:6" ht="15.75" x14ac:dyDescent="0.25">
      <c r="A33" s="416" t="s">
        <v>495</v>
      </c>
      <c r="B33" s="333">
        <v>1</v>
      </c>
      <c r="C33" s="335" t="s">
        <v>335</v>
      </c>
      <c r="D33" s="339" t="s">
        <v>631</v>
      </c>
      <c r="E33" s="339" t="s">
        <v>448</v>
      </c>
      <c r="F33" s="337"/>
    </row>
    <row r="34" spans="1:6" ht="15.75" x14ac:dyDescent="0.25">
      <c r="A34" s="416"/>
      <c r="B34" s="333">
        <v>2</v>
      </c>
      <c r="C34" s="335" t="s">
        <v>496</v>
      </c>
      <c r="D34" s="339" t="s">
        <v>632</v>
      </c>
      <c r="E34" s="339" t="s">
        <v>633</v>
      </c>
      <c r="F34" s="339" t="s">
        <v>634</v>
      </c>
    </row>
    <row r="35" spans="1:6" ht="15.75" x14ac:dyDescent="0.25">
      <c r="A35" s="416"/>
      <c r="B35" s="333">
        <v>3</v>
      </c>
      <c r="C35" s="335" t="s">
        <v>497</v>
      </c>
      <c r="D35" s="339" t="s">
        <v>601</v>
      </c>
      <c r="E35" s="338"/>
      <c r="F35" s="337"/>
    </row>
    <row r="36" spans="1:6" ht="18.75" x14ac:dyDescent="0.25">
      <c r="A36" s="416"/>
      <c r="B36" s="333">
        <v>4</v>
      </c>
      <c r="C36" s="335" t="s">
        <v>498</v>
      </c>
      <c r="D36" s="337"/>
      <c r="E36" s="338" t="s">
        <v>601</v>
      </c>
      <c r="F36" s="339" t="s">
        <v>455</v>
      </c>
    </row>
    <row r="37" spans="1:6" ht="18.75" x14ac:dyDescent="0.25">
      <c r="A37" s="416"/>
      <c r="B37" s="333">
        <v>5</v>
      </c>
      <c r="C37" s="335" t="s">
        <v>499</v>
      </c>
      <c r="D37" s="338"/>
      <c r="E37" s="338" t="s">
        <v>601</v>
      </c>
      <c r="F37" s="337"/>
    </row>
    <row r="38" spans="1:6" ht="15.75" x14ac:dyDescent="0.25">
      <c r="A38" s="416"/>
      <c r="B38" s="333">
        <v>6</v>
      </c>
      <c r="C38" s="335" t="s">
        <v>340</v>
      </c>
      <c r="D38" s="339" t="s">
        <v>601</v>
      </c>
      <c r="E38" s="339" t="s">
        <v>455</v>
      </c>
      <c r="F38" s="337"/>
    </row>
    <row r="39" spans="1:6" ht="15.75" x14ac:dyDescent="0.25">
      <c r="A39" s="416"/>
      <c r="B39" s="333">
        <v>7</v>
      </c>
      <c r="C39" s="335" t="s">
        <v>500</v>
      </c>
      <c r="D39" s="338" t="s">
        <v>601</v>
      </c>
      <c r="E39" s="339" t="s">
        <v>455</v>
      </c>
      <c r="F39" s="337"/>
    </row>
    <row r="40" spans="1:6" ht="18.75" x14ac:dyDescent="0.25">
      <c r="A40" s="416"/>
      <c r="B40" s="333">
        <v>8</v>
      </c>
      <c r="C40" s="335" t="s">
        <v>501</v>
      </c>
      <c r="D40" s="338"/>
      <c r="E40" s="338" t="s">
        <v>601</v>
      </c>
      <c r="F40" s="337"/>
    </row>
    <row r="41" spans="1:6" ht="15.75" x14ac:dyDescent="0.25">
      <c r="A41" s="416"/>
      <c r="B41" s="333">
        <v>9</v>
      </c>
      <c r="C41" s="335" t="s">
        <v>635</v>
      </c>
      <c r="D41" s="338" t="s">
        <v>636</v>
      </c>
      <c r="E41" s="338"/>
      <c r="F41" s="337"/>
    </row>
    <row r="42" spans="1:6" ht="15.75" x14ac:dyDescent="0.25">
      <c r="A42" s="416"/>
      <c r="B42" s="333">
        <v>10</v>
      </c>
      <c r="C42" s="335" t="s">
        <v>451</v>
      </c>
      <c r="D42" s="338" t="s">
        <v>601</v>
      </c>
      <c r="E42" s="338" t="s">
        <v>455</v>
      </c>
      <c r="F42" s="337" t="s">
        <v>455</v>
      </c>
    </row>
    <row r="43" spans="1:6" ht="15.75" x14ac:dyDescent="0.25">
      <c r="A43" s="416"/>
      <c r="B43" s="333">
        <v>11</v>
      </c>
      <c r="C43" s="335" t="s">
        <v>637</v>
      </c>
      <c r="D43" s="338" t="s">
        <v>636</v>
      </c>
      <c r="E43" s="338"/>
      <c r="F43" s="337"/>
    </row>
    <row r="44" spans="1:6" ht="15.75" x14ac:dyDescent="0.25">
      <c r="A44" s="416"/>
      <c r="B44" s="333">
        <v>12</v>
      </c>
      <c r="C44" s="344" t="s">
        <v>410</v>
      </c>
      <c r="D44" s="339">
        <v>3</v>
      </c>
      <c r="E44" s="345">
        <v>3</v>
      </c>
      <c r="F44" s="346">
        <v>3</v>
      </c>
    </row>
    <row r="45" spans="1:6" ht="15.75" x14ac:dyDescent="0.25">
      <c r="A45" s="416" t="s">
        <v>449</v>
      </c>
      <c r="B45" s="347">
        <v>1</v>
      </c>
      <c r="C45" s="348" t="s">
        <v>335</v>
      </c>
      <c r="D45" s="339" t="s">
        <v>601</v>
      </c>
      <c r="E45" s="339"/>
      <c r="F45" s="337"/>
    </row>
    <row r="46" spans="1:6" ht="15.75" x14ac:dyDescent="0.25">
      <c r="A46" s="416"/>
      <c r="B46" s="347">
        <v>2</v>
      </c>
      <c r="C46" s="348" t="s">
        <v>638</v>
      </c>
      <c r="D46" s="339" t="s">
        <v>455</v>
      </c>
      <c r="E46" s="339"/>
      <c r="F46" s="337"/>
    </row>
    <row r="47" spans="1:6" ht="15.75" x14ac:dyDescent="0.25">
      <c r="A47" s="416"/>
      <c r="B47" s="347">
        <v>3</v>
      </c>
      <c r="C47" s="348" t="s">
        <v>502</v>
      </c>
      <c r="D47" s="338" t="s">
        <v>601</v>
      </c>
      <c r="E47" s="337" t="s">
        <v>455</v>
      </c>
      <c r="F47" s="337"/>
    </row>
    <row r="48" spans="1:6" ht="15.75" x14ac:dyDescent="0.25">
      <c r="A48" s="416"/>
      <c r="B48" s="347">
        <v>4</v>
      </c>
      <c r="C48" s="348" t="s">
        <v>503</v>
      </c>
      <c r="D48" s="338" t="s">
        <v>601</v>
      </c>
      <c r="E48" s="338" t="s">
        <v>601</v>
      </c>
      <c r="F48" s="337"/>
    </row>
    <row r="49" spans="1:6" ht="15.75" x14ac:dyDescent="0.25">
      <c r="A49" s="416"/>
      <c r="B49" s="347">
        <v>5</v>
      </c>
      <c r="C49" s="348" t="s">
        <v>639</v>
      </c>
      <c r="D49" s="338" t="s">
        <v>601</v>
      </c>
      <c r="E49" s="338" t="s">
        <v>455</v>
      </c>
      <c r="F49" s="337"/>
    </row>
    <row r="50" spans="1:6" ht="15.75" x14ac:dyDescent="0.25">
      <c r="A50" s="416"/>
      <c r="B50" s="347">
        <v>6</v>
      </c>
      <c r="C50" s="348" t="s">
        <v>342</v>
      </c>
      <c r="D50" s="338" t="s">
        <v>601</v>
      </c>
      <c r="E50" s="338" t="s">
        <v>455</v>
      </c>
      <c r="F50" s="337"/>
    </row>
    <row r="51" spans="1:6" ht="18.75" x14ac:dyDescent="0.25">
      <c r="A51" s="416"/>
      <c r="B51" s="347">
        <v>7</v>
      </c>
      <c r="C51" s="348" t="s">
        <v>343</v>
      </c>
      <c r="D51" s="338" t="s">
        <v>601</v>
      </c>
      <c r="E51" s="338" t="s">
        <v>455</v>
      </c>
      <c r="F51" s="337"/>
    </row>
    <row r="52" spans="1:6" ht="15.75" x14ac:dyDescent="0.25">
      <c r="A52" s="416"/>
      <c r="B52" s="347">
        <v>8</v>
      </c>
      <c r="C52" s="348" t="s">
        <v>344</v>
      </c>
      <c r="D52" s="338"/>
      <c r="E52" s="339" t="s">
        <v>601</v>
      </c>
      <c r="F52" s="337"/>
    </row>
    <row r="53" spans="1:6" ht="15.75" x14ac:dyDescent="0.25">
      <c r="A53" s="416"/>
      <c r="B53" s="347">
        <v>9</v>
      </c>
      <c r="C53" s="348" t="s">
        <v>640</v>
      </c>
      <c r="D53" s="338" t="s">
        <v>636</v>
      </c>
      <c r="E53" s="338"/>
      <c r="F53" s="337"/>
    </row>
    <row r="54" spans="1:6" ht="15.75" x14ac:dyDescent="0.25">
      <c r="A54" s="416"/>
      <c r="B54" s="347">
        <v>10</v>
      </c>
      <c r="C54" s="348" t="s">
        <v>641</v>
      </c>
      <c r="D54" s="338" t="s">
        <v>601</v>
      </c>
      <c r="E54" s="338" t="s">
        <v>455</v>
      </c>
      <c r="F54" s="338" t="s">
        <v>455</v>
      </c>
    </row>
    <row r="55" spans="1:6" ht="15.75" x14ac:dyDescent="0.25">
      <c r="A55" s="416"/>
      <c r="B55" s="347">
        <v>11</v>
      </c>
      <c r="C55" s="348" t="s">
        <v>642</v>
      </c>
      <c r="D55" s="338" t="s">
        <v>601</v>
      </c>
      <c r="E55" s="338" t="s">
        <v>455</v>
      </c>
      <c r="F55" s="338" t="s">
        <v>455</v>
      </c>
    </row>
    <row r="56" spans="1:6" ht="15.75" x14ac:dyDescent="0.25">
      <c r="A56" s="416"/>
      <c r="B56" s="347">
        <v>12</v>
      </c>
      <c r="C56" s="348" t="s">
        <v>643</v>
      </c>
      <c r="D56" s="339">
        <v>8</v>
      </c>
      <c r="E56" s="339">
        <v>8</v>
      </c>
      <c r="F56" s="340">
        <v>8</v>
      </c>
    </row>
    <row r="57" spans="1:6" ht="15.75" x14ac:dyDescent="0.25">
      <c r="A57" s="416" t="s">
        <v>450</v>
      </c>
      <c r="B57" s="347">
        <v>1</v>
      </c>
      <c r="C57" s="335" t="s">
        <v>411</v>
      </c>
      <c r="D57" s="337"/>
      <c r="E57" s="339" t="s">
        <v>601</v>
      </c>
      <c r="F57" s="337"/>
    </row>
    <row r="58" spans="1:6" ht="18.75" x14ac:dyDescent="0.25">
      <c r="A58" s="416"/>
      <c r="B58" s="347">
        <v>2</v>
      </c>
      <c r="C58" s="335" t="s">
        <v>504</v>
      </c>
      <c r="D58" s="339" t="s">
        <v>601</v>
      </c>
      <c r="E58" s="349" t="s">
        <v>455</v>
      </c>
      <c r="F58" s="337"/>
    </row>
    <row r="59" spans="1:6" ht="15.75" x14ac:dyDescent="0.25">
      <c r="A59" s="416"/>
      <c r="B59" s="347">
        <v>3</v>
      </c>
      <c r="C59" s="335" t="s">
        <v>451</v>
      </c>
      <c r="D59" s="350" t="s">
        <v>636</v>
      </c>
      <c r="E59" s="339"/>
      <c r="F59" s="337"/>
    </row>
    <row r="60" spans="1:6" ht="15.75" x14ac:dyDescent="0.25">
      <c r="A60" s="416"/>
      <c r="B60" s="347">
        <v>4</v>
      </c>
      <c r="C60" s="335" t="s">
        <v>346</v>
      </c>
      <c r="D60" s="350" t="s">
        <v>636</v>
      </c>
      <c r="E60" s="339"/>
      <c r="F60" s="337"/>
    </row>
    <row r="61" spans="1:6" ht="15.75" x14ac:dyDescent="0.25">
      <c r="A61" s="416"/>
      <c r="B61" s="347">
        <v>5</v>
      </c>
      <c r="C61" s="335" t="s">
        <v>505</v>
      </c>
      <c r="D61" s="338"/>
      <c r="E61" s="339" t="s">
        <v>601</v>
      </c>
      <c r="F61" s="349" t="s">
        <v>455</v>
      </c>
    </row>
    <row r="62" spans="1:6" ht="18.75" x14ac:dyDescent="0.25">
      <c r="A62" s="416"/>
      <c r="B62" s="347">
        <v>6</v>
      </c>
      <c r="C62" s="335" t="s">
        <v>506</v>
      </c>
      <c r="D62" s="338"/>
      <c r="E62" s="339" t="s">
        <v>601</v>
      </c>
      <c r="F62" s="349" t="s">
        <v>455</v>
      </c>
    </row>
    <row r="63" spans="1:6" ht="15.75" x14ac:dyDescent="0.25">
      <c r="A63" s="416"/>
      <c r="B63" s="347">
        <v>7</v>
      </c>
      <c r="C63" s="335" t="s">
        <v>644</v>
      </c>
      <c r="D63" s="338" t="s">
        <v>601</v>
      </c>
      <c r="E63" s="339" t="s">
        <v>455</v>
      </c>
      <c r="F63" s="337"/>
    </row>
    <row r="64" spans="1:6" ht="18.75" x14ac:dyDescent="0.25">
      <c r="A64" s="416"/>
      <c r="B64" s="347">
        <v>8</v>
      </c>
      <c r="C64" s="335" t="s">
        <v>507</v>
      </c>
      <c r="D64" s="338" t="s">
        <v>601</v>
      </c>
      <c r="E64" s="339" t="s">
        <v>455</v>
      </c>
      <c r="F64" s="337"/>
    </row>
    <row r="65" spans="1:6" ht="18.75" x14ac:dyDescent="0.25">
      <c r="A65" s="416"/>
      <c r="B65" s="347">
        <v>9</v>
      </c>
      <c r="C65" s="351" t="s">
        <v>347</v>
      </c>
      <c r="D65" s="338" t="s">
        <v>601</v>
      </c>
      <c r="E65" s="339" t="s">
        <v>455</v>
      </c>
      <c r="F65" s="337"/>
    </row>
    <row r="66" spans="1:6" ht="15.75" x14ac:dyDescent="0.25">
      <c r="A66" s="416"/>
      <c r="B66" s="347">
        <v>10</v>
      </c>
      <c r="C66" s="352" t="s">
        <v>412</v>
      </c>
      <c r="D66" s="338" t="s">
        <v>601</v>
      </c>
      <c r="E66" s="339" t="s">
        <v>455</v>
      </c>
      <c r="F66" s="337"/>
    </row>
    <row r="67" spans="1:6" ht="47.25" x14ac:dyDescent="0.25">
      <c r="A67" s="416"/>
      <c r="B67" s="347">
        <v>11</v>
      </c>
      <c r="C67" s="352" t="s">
        <v>645</v>
      </c>
      <c r="D67" s="338" t="s">
        <v>452</v>
      </c>
      <c r="E67" s="338" t="s">
        <v>453</v>
      </c>
      <c r="F67" s="338" t="s">
        <v>454</v>
      </c>
    </row>
    <row r="68" spans="1:6" ht="31.5" x14ac:dyDescent="0.25">
      <c r="A68" s="416"/>
      <c r="B68" s="347">
        <v>12</v>
      </c>
      <c r="C68" s="352" t="s">
        <v>413</v>
      </c>
      <c r="D68" s="338" t="s">
        <v>601</v>
      </c>
      <c r="E68" s="339" t="s">
        <v>455</v>
      </c>
      <c r="F68" s="337"/>
    </row>
    <row r="69" spans="1:6" ht="15.75" x14ac:dyDescent="0.25">
      <c r="A69" s="416"/>
      <c r="B69" s="347">
        <v>13</v>
      </c>
      <c r="C69" s="352" t="s">
        <v>410</v>
      </c>
      <c r="D69" s="338">
        <v>5</v>
      </c>
      <c r="E69" s="339">
        <v>3</v>
      </c>
      <c r="F69" s="339">
        <v>6</v>
      </c>
    </row>
    <row r="70" spans="1:6" ht="15.75" x14ac:dyDescent="0.25">
      <c r="A70" s="416"/>
      <c r="B70" s="347">
        <v>14</v>
      </c>
      <c r="C70" s="352" t="s">
        <v>646</v>
      </c>
      <c r="D70" s="338" t="s">
        <v>601</v>
      </c>
      <c r="E70" s="339" t="s">
        <v>455</v>
      </c>
      <c r="F70" s="337"/>
    </row>
    <row r="71" spans="1:6" ht="15.75" x14ac:dyDescent="0.25">
      <c r="A71" s="416"/>
      <c r="B71" s="347">
        <v>15</v>
      </c>
      <c r="C71" s="352" t="s">
        <v>508</v>
      </c>
      <c r="D71" s="338" t="s">
        <v>647</v>
      </c>
      <c r="E71" s="339"/>
      <c r="F71" s="337"/>
    </row>
    <row r="72" spans="1:6" ht="15.75" x14ac:dyDescent="0.25">
      <c r="A72" s="416"/>
      <c r="B72" s="347">
        <v>16</v>
      </c>
      <c r="C72" s="352" t="s">
        <v>509</v>
      </c>
      <c r="D72" s="338" t="s">
        <v>601</v>
      </c>
      <c r="E72" s="339" t="s">
        <v>455</v>
      </c>
      <c r="F72" s="337"/>
    </row>
    <row r="73" spans="1:6" ht="15.75" x14ac:dyDescent="0.25">
      <c r="A73" s="416"/>
      <c r="B73" s="347">
        <v>17</v>
      </c>
      <c r="C73" s="352" t="s">
        <v>648</v>
      </c>
      <c r="D73" s="338" t="s">
        <v>601</v>
      </c>
      <c r="E73" s="339" t="s">
        <v>455</v>
      </c>
      <c r="F73" s="339" t="s">
        <v>455</v>
      </c>
    </row>
    <row r="74" spans="1:6" ht="15.75" x14ac:dyDescent="0.25">
      <c r="A74" s="416"/>
      <c r="B74" s="347">
        <v>18</v>
      </c>
      <c r="C74" s="352" t="s">
        <v>510</v>
      </c>
      <c r="D74" s="338" t="s">
        <v>601</v>
      </c>
      <c r="E74" s="339" t="s">
        <v>455</v>
      </c>
      <c r="F74" s="337"/>
    </row>
    <row r="75" spans="1:6" ht="31.5" x14ac:dyDescent="0.25">
      <c r="A75" s="416" t="s">
        <v>511</v>
      </c>
      <c r="B75" s="347">
        <v>1</v>
      </c>
      <c r="C75" s="348" t="s">
        <v>512</v>
      </c>
      <c r="D75" s="338" t="s">
        <v>513</v>
      </c>
      <c r="E75" s="339"/>
      <c r="F75" s="337"/>
    </row>
    <row r="76" spans="1:6" ht="15.75" x14ac:dyDescent="0.25">
      <c r="A76" s="416"/>
      <c r="B76" s="347">
        <v>2</v>
      </c>
      <c r="C76" s="348" t="s">
        <v>514</v>
      </c>
      <c r="D76" s="338"/>
      <c r="E76" s="338"/>
      <c r="F76" s="337" t="s">
        <v>601</v>
      </c>
    </row>
    <row r="77" spans="1:6" ht="15.75" x14ac:dyDescent="0.25">
      <c r="A77" s="416"/>
      <c r="B77" s="347">
        <v>3</v>
      </c>
      <c r="C77" s="348" t="s">
        <v>497</v>
      </c>
      <c r="D77" s="338" t="s">
        <v>601</v>
      </c>
      <c r="E77" s="338"/>
      <c r="F77" s="337"/>
    </row>
    <row r="78" spans="1:6" ht="18.75" x14ac:dyDescent="0.25">
      <c r="A78" s="416"/>
      <c r="B78" s="347">
        <v>4</v>
      </c>
      <c r="C78" s="348" t="s">
        <v>649</v>
      </c>
      <c r="D78" s="338"/>
      <c r="E78" s="338" t="s">
        <v>601</v>
      </c>
      <c r="F78" s="337"/>
    </row>
    <row r="79" spans="1:6" ht="15.75" x14ac:dyDescent="0.25">
      <c r="A79" s="416"/>
      <c r="B79" s="347">
        <v>5</v>
      </c>
      <c r="C79" s="348" t="s">
        <v>515</v>
      </c>
      <c r="D79" s="338" t="s">
        <v>516</v>
      </c>
      <c r="E79" s="338" t="s">
        <v>516</v>
      </c>
      <c r="F79" s="338" t="s">
        <v>516</v>
      </c>
    </row>
    <row r="80" spans="1:6" ht="15.75" x14ac:dyDescent="0.25">
      <c r="A80" s="416"/>
      <c r="B80" s="347">
        <v>6</v>
      </c>
      <c r="C80" s="348" t="s">
        <v>517</v>
      </c>
      <c r="D80" s="338"/>
      <c r="E80" s="338"/>
      <c r="F80" s="337" t="s">
        <v>601</v>
      </c>
    </row>
    <row r="81" spans="1:6" ht="15.75" x14ac:dyDescent="0.25">
      <c r="A81" s="416"/>
      <c r="B81" s="347">
        <v>7</v>
      </c>
      <c r="C81" s="348" t="s">
        <v>518</v>
      </c>
      <c r="D81" s="337" t="s">
        <v>455</v>
      </c>
      <c r="E81" s="338"/>
      <c r="F81" s="337"/>
    </row>
    <row r="82" spans="1:6" ht="15.75" x14ac:dyDescent="0.25">
      <c r="A82" s="416"/>
      <c r="B82" s="347">
        <v>8</v>
      </c>
      <c r="C82" s="348" t="s">
        <v>519</v>
      </c>
      <c r="D82" s="338" t="s">
        <v>455</v>
      </c>
      <c r="E82" s="338"/>
      <c r="F82" s="337"/>
    </row>
    <row r="83" spans="1:6" ht="15.75" x14ac:dyDescent="0.25">
      <c r="A83" s="416"/>
      <c r="B83" s="347">
        <v>9</v>
      </c>
      <c r="C83" s="348" t="s">
        <v>451</v>
      </c>
      <c r="D83" s="337"/>
      <c r="E83" s="339" t="s">
        <v>601</v>
      </c>
      <c r="F83" s="337"/>
    </row>
    <row r="84" spans="1:6" ht="18.75" x14ac:dyDescent="0.25">
      <c r="A84" s="416" t="s">
        <v>520</v>
      </c>
      <c r="B84" s="347">
        <v>1</v>
      </c>
      <c r="C84" s="348" t="s">
        <v>650</v>
      </c>
      <c r="D84" s="338"/>
      <c r="E84" s="339" t="s">
        <v>601</v>
      </c>
      <c r="F84" s="337"/>
    </row>
    <row r="85" spans="1:6" s="353" customFormat="1" ht="15.75" x14ac:dyDescent="0.25">
      <c r="A85" s="416"/>
      <c r="B85" s="347">
        <v>2</v>
      </c>
      <c r="C85" s="348" t="s">
        <v>348</v>
      </c>
      <c r="D85" s="337" t="s">
        <v>601</v>
      </c>
      <c r="E85" s="339"/>
      <c r="F85" s="337"/>
    </row>
    <row r="86" spans="1:6" s="353" customFormat="1" ht="31.5" x14ac:dyDescent="0.25">
      <c r="A86" s="416"/>
      <c r="B86" s="347">
        <v>3</v>
      </c>
      <c r="C86" s="348" t="s">
        <v>521</v>
      </c>
      <c r="D86" s="337" t="s">
        <v>601</v>
      </c>
      <c r="E86" s="339"/>
      <c r="F86" s="337"/>
    </row>
    <row r="87" spans="1:6" s="353" customFormat="1" ht="15.75" x14ac:dyDescent="0.25">
      <c r="A87" s="416"/>
      <c r="B87" s="347">
        <v>4</v>
      </c>
      <c r="C87" s="348" t="s">
        <v>349</v>
      </c>
      <c r="D87" s="337" t="s">
        <v>601</v>
      </c>
      <c r="E87" s="339"/>
      <c r="F87" s="337"/>
    </row>
    <row r="88" spans="1:6" s="353" customFormat="1" ht="15.75" x14ac:dyDescent="0.25">
      <c r="A88" s="416"/>
      <c r="B88" s="347">
        <v>5</v>
      </c>
      <c r="C88" s="348" t="s">
        <v>651</v>
      </c>
      <c r="D88" s="337" t="s">
        <v>636</v>
      </c>
      <c r="E88" s="339"/>
      <c r="F88" s="337"/>
    </row>
    <row r="89" spans="1:6" s="353" customFormat="1" ht="15.75" x14ac:dyDescent="0.25">
      <c r="A89" s="416"/>
      <c r="B89" s="347">
        <v>6</v>
      </c>
      <c r="C89" s="348" t="s">
        <v>652</v>
      </c>
      <c r="D89" s="337" t="s">
        <v>636</v>
      </c>
      <c r="E89" s="339" t="s">
        <v>636</v>
      </c>
      <c r="F89" s="337" t="s">
        <v>636</v>
      </c>
    </row>
    <row r="90" spans="1:6" s="353" customFormat="1" ht="15.75" x14ac:dyDescent="0.25">
      <c r="A90" s="416"/>
      <c r="B90" s="347">
        <v>7</v>
      </c>
      <c r="C90" s="348" t="s">
        <v>341</v>
      </c>
      <c r="D90" s="337" t="s">
        <v>601</v>
      </c>
      <c r="E90" s="339"/>
      <c r="F90" s="337"/>
    </row>
    <row r="91" spans="1:6" s="353" customFormat="1" ht="15.75" x14ac:dyDescent="0.25">
      <c r="A91" s="416"/>
      <c r="B91" s="347">
        <v>8</v>
      </c>
      <c r="C91" s="348" t="s">
        <v>653</v>
      </c>
      <c r="D91" s="338" t="s">
        <v>516</v>
      </c>
      <c r="E91" s="338" t="s">
        <v>516</v>
      </c>
      <c r="F91" s="338" t="s">
        <v>516</v>
      </c>
    </row>
    <row r="92" spans="1:6" s="353" customFormat="1" ht="15.75" x14ac:dyDescent="0.25">
      <c r="A92" s="416"/>
      <c r="B92" s="347">
        <v>9</v>
      </c>
      <c r="C92" s="348" t="s">
        <v>522</v>
      </c>
      <c r="D92" s="338"/>
      <c r="E92" s="338"/>
      <c r="F92" s="338"/>
    </row>
    <row r="93" spans="1:6" ht="15.75" x14ac:dyDescent="0.25">
      <c r="A93" s="416"/>
      <c r="B93" s="347">
        <v>10</v>
      </c>
      <c r="C93" s="348" t="s">
        <v>654</v>
      </c>
      <c r="D93" s="338" t="s">
        <v>636</v>
      </c>
      <c r="E93" s="339"/>
      <c r="F93" s="337"/>
    </row>
    <row r="94" spans="1:6" ht="31.5" x14ac:dyDescent="0.25">
      <c r="A94" s="416" t="s">
        <v>523</v>
      </c>
      <c r="B94" s="347">
        <v>1</v>
      </c>
      <c r="C94" s="348" t="s">
        <v>345</v>
      </c>
      <c r="D94" s="338" t="s">
        <v>456</v>
      </c>
      <c r="E94" s="339" t="s">
        <v>457</v>
      </c>
      <c r="F94" s="338" t="s">
        <v>458</v>
      </c>
    </row>
    <row r="95" spans="1:6" ht="31.5" x14ac:dyDescent="0.25">
      <c r="A95" s="416"/>
      <c r="B95" s="347">
        <v>2</v>
      </c>
      <c r="C95" s="348" t="s">
        <v>350</v>
      </c>
      <c r="D95" s="338" t="s">
        <v>488</v>
      </c>
      <c r="E95" s="339"/>
      <c r="F95" s="337"/>
    </row>
    <row r="96" spans="1:6" ht="15.75" x14ac:dyDescent="0.25">
      <c r="A96" s="416"/>
      <c r="B96" s="347">
        <v>3</v>
      </c>
      <c r="C96" s="348" t="s">
        <v>524</v>
      </c>
      <c r="D96" s="337" t="s">
        <v>601</v>
      </c>
      <c r="E96" s="338" t="s">
        <v>455</v>
      </c>
      <c r="F96" s="337"/>
    </row>
    <row r="97" spans="1:6" ht="18.75" x14ac:dyDescent="0.25">
      <c r="A97" s="416"/>
      <c r="B97" s="347">
        <v>4</v>
      </c>
      <c r="C97" s="348" t="s">
        <v>525</v>
      </c>
      <c r="D97" s="338" t="s">
        <v>601</v>
      </c>
      <c r="E97" s="339"/>
      <c r="F97" s="337"/>
    </row>
    <row r="98" spans="1:6" ht="15.75" x14ac:dyDescent="0.25">
      <c r="A98" s="416"/>
      <c r="B98" s="347">
        <v>5</v>
      </c>
      <c r="C98" s="348" t="s">
        <v>652</v>
      </c>
      <c r="D98" s="337" t="s">
        <v>601</v>
      </c>
      <c r="E98" s="338" t="s">
        <v>455</v>
      </c>
      <c r="F98" s="337"/>
    </row>
    <row r="99" spans="1:6" ht="15.75" x14ac:dyDescent="0.25">
      <c r="A99" s="416"/>
      <c r="B99" s="347">
        <v>6</v>
      </c>
      <c r="C99" s="348" t="s">
        <v>655</v>
      </c>
      <c r="D99" s="337"/>
      <c r="E99" s="338"/>
      <c r="F99" s="337"/>
    </row>
    <row r="100" spans="1:6" ht="15.75" x14ac:dyDescent="0.25">
      <c r="A100" s="416"/>
      <c r="B100" s="347">
        <v>7</v>
      </c>
      <c r="C100" s="348" t="s">
        <v>351</v>
      </c>
      <c r="D100" s="339" t="s">
        <v>455</v>
      </c>
      <c r="E100" s="339" t="s">
        <v>455</v>
      </c>
      <c r="F100" s="339" t="s">
        <v>455</v>
      </c>
    </row>
    <row r="101" spans="1:6" ht="15.75" x14ac:dyDescent="0.25">
      <c r="A101" s="416"/>
      <c r="B101" s="347">
        <v>8</v>
      </c>
      <c r="C101" s="348" t="s">
        <v>652</v>
      </c>
      <c r="D101" s="339" t="s">
        <v>601</v>
      </c>
      <c r="E101" s="339" t="s">
        <v>455</v>
      </c>
      <c r="F101" s="339" t="s">
        <v>455</v>
      </c>
    </row>
    <row r="102" spans="1:6" ht="15.75" x14ac:dyDescent="0.25">
      <c r="A102" s="416"/>
      <c r="B102" s="347">
        <v>9</v>
      </c>
      <c r="C102" s="344" t="s">
        <v>410</v>
      </c>
      <c r="D102" s="340">
        <v>1</v>
      </c>
      <c r="E102" s="340">
        <v>2</v>
      </c>
      <c r="F102" s="340">
        <v>1</v>
      </c>
    </row>
    <row r="103" spans="1:6" x14ac:dyDescent="0.25">
      <c r="C103" s="353"/>
    </row>
    <row r="104" spans="1:6" x14ac:dyDescent="0.25">
      <c r="C104" s="353"/>
    </row>
    <row r="105" spans="1:6" x14ac:dyDescent="0.25">
      <c r="C105" s="353"/>
    </row>
  </sheetData>
  <mergeCells count="13">
    <mergeCell ref="A6:F6"/>
    <mergeCell ref="A1:F1"/>
    <mergeCell ref="A2:F2"/>
    <mergeCell ref="A3:F3"/>
    <mergeCell ref="A4:F4"/>
    <mergeCell ref="A5:F5"/>
    <mergeCell ref="A94:A102"/>
    <mergeCell ref="A9:A32"/>
    <mergeCell ref="A33:A44"/>
    <mergeCell ref="A45:A56"/>
    <mergeCell ref="A57:A74"/>
    <mergeCell ref="A75:A83"/>
    <mergeCell ref="A84:A93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2023-06-14T05:06:02Z</dcterms:modified>
</cp:coreProperties>
</file>