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360" windowWidth="25440" windowHeight="6420"/>
  </bookViews>
  <sheets>
    <sheet name="Лист1" sheetId="1" r:id="rId1"/>
    <sheet name="Лист3" sheetId="3" r:id="rId2"/>
  </sheets>
  <definedNames>
    <definedName name="_xlnm.Print_Area" localSheetId="0">Лист1!$A$1:$D$300</definedName>
  </definedNames>
  <calcPr calcId="125725"/>
</workbook>
</file>

<file path=xl/calcChain.xml><?xml version="1.0" encoding="utf-8"?>
<calcChain xmlns="http://schemas.openxmlformats.org/spreadsheetml/2006/main">
  <c r="C109" i="1"/>
  <c r="C296" l="1"/>
  <c r="D290"/>
  <c r="C290"/>
  <c r="D281"/>
  <c r="C281"/>
  <c r="D260"/>
  <c r="C260"/>
  <c r="D258"/>
  <c r="C258"/>
  <c r="D254"/>
  <c r="C254"/>
  <c r="D238"/>
  <c r="C238"/>
  <c r="C235"/>
  <c r="C231"/>
  <c r="D231"/>
  <c r="C227"/>
  <c r="C224"/>
  <c r="D221"/>
  <c r="C221"/>
  <c r="D218"/>
  <c r="C218"/>
  <c r="C241" l="1"/>
  <c r="C244"/>
  <c r="C247"/>
  <c r="C194"/>
  <c r="D194"/>
  <c r="C197"/>
  <c r="D197"/>
  <c r="D141"/>
  <c r="D144" s="1"/>
  <c r="C141"/>
  <c r="C144" s="1"/>
  <c r="C145" s="1"/>
  <c r="D139"/>
  <c r="C139"/>
  <c r="D119"/>
  <c r="C119"/>
  <c r="D82"/>
  <c r="D105" l="1"/>
  <c r="C105"/>
  <c r="D102" l="1"/>
  <c r="D109" s="1"/>
  <c r="C102"/>
  <c r="D91"/>
  <c r="C91"/>
  <c r="C88"/>
  <c r="C85"/>
  <c r="C82"/>
  <c r="D98"/>
  <c r="C98"/>
  <c r="D95"/>
  <c r="C95"/>
  <c r="D88"/>
  <c r="D85"/>
  <c r="D79"/>
  <c r="C79"/>
  <c r="D41" l="1"/>
  <c r="C41" l="1"/>
  <c r="C32" s="1"/>
  <c r="D38"/>
  <c r="C38"/>
  <c r="D30"/>
  <c r="C30"/>
  <c r="D44" l="1"/>
  <c r="D32"/>
  <c r="C44"/>
  <c r="C250" l="1"/>
  <c r="D287" l="1"/>
  <c r="C287"/>
  <c r="D250"/>
  <c r="D247"/>
  <c r="D244"/>
  <c r="D241"/>
  <c r="C176"/>
  <c r="D176"/>
  <c r="D60" l="1"/>
  <c r="C60"/>
  <c r="D63" l="1"/>
  <c r="D66" s="1"/>
  <c r="D224" l="1"/>
  <c r="C63" l="1"/>
  <c r="C66" s="1"/>
  <c r="D14" l="1"/>
  <c r="C14"/>
  <c r="C284"/>
  <c r="D227"/>
  <c r="D235" l="1"/>
  <c r="D123" l="1"/>
  <c r="D293" l="1"/>
  <c r="C293"/>
  <c r="D284"/>
  <c r="D273"/>
  <c r="C273"/>
  <c r="C214"/>
  <c r="D214"/>
  <c r="D211"/>
  <c r="C211"/>
  <c r="D208"/>
  <c r="C208"/>
  <c r="D205"/>
  <c r="D264" s="1"/>
  <c r="C205"/>
  <c r="C264" s="1"/>
  <c r="D200"/>
  <c r="C200"/>
  <c r="D182"/>
  <c r="C182"/>
  <c r="D294" l="1"/>
  <c r="C274"/>
  <c r="D274"/>
  <c r="C294"/>
  <c r="C123" l="1"/>
  <c r="D124"/>
  <c r="C124" l="1"/>
  <c r="D55"/>
  <c r="C55"/>
  <c r="D24"/>
  <c r="C24"/>
  <c r="D163" l="1"/>
  <c r="D160" s="1"/>
  <c r="C163"/>
  <c r="C160" s="1"/>
  <c r="D155"/>
  <c r="D158" s="1"/>
  <c r="C155"/>
  <c r="C158" s="1"/>
  <c r="D150"/>
  <c r="D153" s="1"/>
  <c r="C150"/>
  <c r="C153" s="1"/>
  <c r="C164" l="1"/>
  <c r="D164"/>
  <c r="C48" l="1"/>
  <c r="C49" s="1"/>
  <c r="D49"/>
  <c r="D67" l="1"/>
  <c r="C67"/>
  <c r="D145"/>
  <c r="D296" l="1"/>
</calcChain>
</file>

<file path=xl/sharedStrings.xml><?xml version="1.0" encoding="utf-8"?>
<sst xmlns="http://schemas.openxmlformats.org/spreadsheetml/2006/main" count="369" uniqueCount="182">
  <si>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</si>
  <si>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</si>
  <si>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</si>
  <si>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</si>
  <si>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</si>
  <si>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</si>
  <si>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</si>
  <si>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</si>
  <si>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</si>
  <si>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</si>
  <si>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</si>
  <si>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</si>
  <si>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</si>
  <si>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</si>
  <si>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</si>
  <si>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Итого по программе</t>
  </si>
  <si>
    <t>Подпрограмма «Поддержка жилищно-коммунального хозяйства»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</si>
  <si>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</si>
  <si>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</si>
  <si>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</si>
  <si>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</si>
  <si>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</si>
  <si>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Содержание автомобильных дорог общего пользования</t>
  </si>
  <si>
    <t>Взносы на капитальный ремонт общего имущества многоквартирных домов</t>
  </si>
  <si>
    <t>Управление финансов, экономики и имущественных отношений городского округа Эгвекинот</t>
  </si>
  <si>
    <t>Финансовая поддержка субъектов малого и среднего предпринимательства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</si>
  <si>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</si>
  <si>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</si>
  <si>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</si>
  <si>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</si>
  <si>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Приобретение учебников  для образовательных учреждений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</si>
  <si>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</si>
  <si>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</si>
  <si>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</si>
  <si>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</si>
  <si>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</si>
  <si>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</si>
  <si>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</si>
  <si>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</si>
  <si>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</si>
  <si>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</si>
  <si>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Проведение официальных спортивно-массовых мероприятий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</si>
  <si>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</si>
  <si>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</si>
  <si>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t>ВСЕГО РАСХОДЫ ПО МУНИЦИПАЛЬНЫМ ПРОГРАММАМ:</t>
  </si>
  <si>
    <t>Освоено (тыс. руб.)</t>
  </si>
  <si>
    <t>Освоено
(тыс. руб.)</t>
  </si>
  <si>
    <t>Обеспечение проведения конкурса педагогического мастерства «Учитель года», «Воспитатель года»</t>
  </si>
  <si>
    <t>16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</si>
  <si>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</si>
  <si>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</si>
  <si>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</si>
  <si>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17</t>
  </si>
  <si>
    <t>Проведение государственной итоговой аттестации, олимпиад и мониторинга в сфере образования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</si>
  <si>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</si>
  <si>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</si>
  <si>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</si>
  <si>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</si>
  <si>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Проведение районных культурно-массовых мероприятий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</si>
  <si>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</si>
  <si>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за счет средств федерального бюджета</t>
  </si>
  <si>
    <t>Приобретение оборудования и товарно-материальных ценностей для нужд муниципальных учреждений образования и культуры</t>
  </si>
  <si>
    <t>15</t>
  </si>
  <si>
    <t>Поощрение талантливой молодежи</t>
  </si>
  <si>
    <t>Приобретение оборудования на реализацию мероприятий по поддержке творчества обучающихся инженерной направленности</t>
  </si>
  <si>
    <t>Реализация мероприятий по профессиональной ориентации лиц, обучающихся в общеобразовательных организациях</t>
  </si>
  <si>
    <t>18</t>
  </si>
  <si>
    <t>Развитие и поддержка национальных видов спорта</t>
  </si>
  <si>
    <t>Исполнение полномочий органов местного самоуправления в сфере водоснабжения и водоотведения</t>
  </si>
  <si>
    <t>Подпрограмма «Обеспечение пожарной безопасности и безопасности людей на водных объектах»</t>
  </si>
  <si>
    <t>Содержание пожарных  автомобилей, помещений для стоянки пожарных автомобилей  в селах Амгуэма, Конергино, Рыркайпий</t>
  </si>
  <si>
    <t>Оснащение добровольных пожарных формирований. Приобретение пожарной техники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</si>
  <si>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</si>
  <si>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</t>
  </si>
  <si>
    <t>Формирование специализированного жилищного фонда для специалистов образовательных организаций Чукотского автономного округа, в том числе:</t>
  </si>
  <si>
    <t>19</t>
  </si>
  <si>
    <t>Обустройство ВПП для легкомоторной авиации</t>
  </si>
  <si>
    <t>20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</si>
  <si>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</si>
  <si>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>Проведение массовых физкультурных мероприятий среди различных категорий населения</t>
  </si>
  <si>
    <t>21</t>
  </si>
  <si>
    <t xml:space="preserve">Формирование специализированного жилищного фонда для специалистов образовательных организаций городского округа Эгвекинот </t>
  </si>
  <si>
    <t>22</t>
  </si>
  <si>
    <t>24</t>
  </si>
  <si>
    <t>Изготовление, доставка и установка скульптурной композиции памятника героям-летчикам "Алсиб" п.Эгвекинот</t>
  </si>
  <si>
    <r>
      <t>Финансов.обеспечен.выполнения муниципального задания  школами-детскими садами и школами (начальной,неполной средней и средней)</t>
    </r>
    <r>
      <rPr>
        <i/>
        <sz val="10"/>
        <rFont val="Times New Roman"/>
        <family val="1"/>
        <charset val="204"/>
      </rPr>
      <t xml:space="preserve"> (окружной бюджет)</t>
    </r>
  </si>
  <si>
    <r>
      <t xml:space="preserve">Финансов.обеспечен.выполнения муниципального задания  специальной (коррекционной) общеобразовательной  школой-интернат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</si>
  <si>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Финансов.обеспечен.выполнения муниципального задания  учреждениями по внешкольной работе с детьми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</si>
  <si>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</si>
  <si>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</t>
    </r>
    <r>
      <rPr>
        <i/>
        <sz val="10"/>
        <rFont val="Times New Roman"/>
        <family val="1"/>
        <charset val="204"/>
      </rPr>
      <t>(окружной бюджет)</t>
    </r>
  </si>
  <si>
    <t>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</t>
  </si>
  <si>
    <t>Строительство (капитальный ремонт, модернизация, реконструкция, поставка модульных зданий) нежилых зданий, помещений</t>
  </si>
  <si>
    <t>Обеспечение первичными средствами пожаротушения домов муниципального жилищного фонда городского округа Эгвекинот</t>
  </si>
  <si>
    <t>Поддержка детского и юношеского туризма</t>
  </si>
  <si>
    <t>23</t>
  </si>
  <si>
    <t>Обеспечение безопасности образовательных организаций</t>
  </si>
  <si>
    <t>25</t>
  </si>
  <si>
    <t>26</t>
  </si>
  <si>
    <r>
      <t xml:space="preserve">Начальник Управления ФЭИ                            </t>
    </r>
    <r>
      <rPr>
        <u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А.В. Шпак</t>
    </r>
  </si>
  <si>
    <t>Субсидирование предприятий ЖКХ, в том числе</t>
  </si>
  <si>
    <t>за 1 полугодие 2022 год</t>
  </si>
  <si>
    <t>Утверждено на 2022 год (тыс.руб.)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</si>
  <si>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</si>
  <si>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</si>
  <si>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</si>
  <si>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Подпрограмма «Укрепление межэтнических и межрелигиозных отношений на территории городского округа Эгвекинот»</t>
  </si>
  <si>
    <t xml:space="preserve"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</t>
  </si>
  <si>
    <t>Освоено за 1 полугодие 2022 г. (тыс. руб.)</t>
  </si>
  <si>
    <t>Муниципальная программа «Поддержка жилищно-коммунального хозяйства и энергетики городского округа Эгвекинот»</t>
  </si>
  <si>
    <t>Возмещение недополученных доходов, связанных с оказанием населению услуг бани по тарифам, не обеспечивающим возмещение издержек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</si>
  <si>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</si>
  <si>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</si>
  <si>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</t>
  </si>
  <si>
    <t>Возмещение недополученных доходов в связи с оказанием услуг по содержанию и ремонту жилищного фонда</t>
  </si>
  <si>
    <t xml:space="preserve">Финансовое обеспечение затрат, связанных с проведением ремонта (замены) ветхих инженерных сетей, находящихся в хозяйственном ведении МУП ЖКХ "Иультинское" 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</si>
  <si>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</t>
  </si>
  <si>
    <t>Муниципальная программа «Развитие транспортной инфраструктуры городского округа Эгвекинот»</t>
  </si>
  <si>
    <t>Подпрограмма «Пассажирские перевозки»</t>
  </si>
  <si>
    <t>Пассажирские перевозки</t>
  </si>
  <si>
    <t>Подпрограмма «Совершенствование, развитие и содержание сети автомобильных дорог»</t>
  </si>
  <si>
    <t>Финансовое обеспечение затрат по оплате лизинговых платежей по договору финансовой аренды (лизинга) дорожной техники</t>
  </si>
  <si>
    <t>Подпрограмма «Развитие и содержание авиационного комплекса»</t>
  </si>
  <si>
    <t xml:space="preserve">Содержание вертолетных площадок </t>
  </si>
  <si>
    <t>Муниципальная программа «Содержание, развитие и ремонт инфраструктуры городского округа Эгвекинот»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</si>
  <si>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</si>
  <si>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</si>
  <si>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</si>
  <si>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</si>
  <si>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</si>
  <si>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</si>
  <si>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Ремонт, модернизация и реконструкция инженерно-технических сетей </t>
  </si>
  <si>
    <t>Реализация проектов инициативного бюджетирования в городском округе Эгвекинот (Инициативный проект №1)</t>
  </si>
  <si>
    <t>Реализация проектов инициативного бюджетирования в городском округе Эгвекинот (Инициативный проект №3)</t>
  </si>
  <si>
    <t>Реализация проектов инициативного бюджетирования в городском округе Эгвекинот (Инициативный проект №4)</t>
  </si>
  <si>
    <t>Реализация проектов инициативного бюджетирования в городском округе Эгвекинот (Инициативный проект №5)</t>
  </si>
  <si>
    <t>Реализация проектов инициативного бюджетирования в городском округе Эгвекинот (Инициативный проект №6)</t>
  </si>
  <si>
    <t>Реализация проектов инициативного бюджетирования в городском округе Эгвекинот (Инициативный проект №7)</t>
  </si>
  <si>
    <t>Реализация проектов инициативного бюджетирования в городском округе Эгвекинот (Инициативный проект №8)</t>
  </si>
  <si>
    <t>Реализация проектов инициативного бюджетирования в городском округе Эгвекинот (Инициативный проект №2)</t>
  </si>
  <si>
    <t>Обеспечение мероприятий по развитию жилищного строительства</t>
  </si>
  <si>
    <t>Реализация проекта "1000 дворов"</t>
  </si>
  <si>
    <t>Муниципальная программа «Безопасность населения в городском округе Эгвекинот»</t>
  </si>
  <si>
    <t xml:space="preserve">Информирование населения в области пожарной безопасности и безопасного поведения на водных объектах </t>
  </si>
  <si>
    <t xml:space="preserve">Экономическое стимулирование участия граждан в добровольной пожарной охране </t>
  </si>
  <si>
    <t>Информирование населения в области гражданской обороны, защиты населения от чрезвычайных ситуаций природного и техногенного характера</t>
  </si>
  <si>
    <t>Муниципальная программа «Стимулирование экономической активности населения городского округа Эгвекинот»</t>
  </si>
  <si>
    <t>Подпрограмма «Муниципальная поддержка малого и среднего предпринимательства»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</si>
  <si>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</si>
  <si>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 xml:space="preserve">Финансовая поддержка субъектов предпринимательской деятельности, осуществляющих деятельность в сельской местности </t>
  </si>
  <si>
    <t>Муниципальная программа «Поддержка развития пищевой промышленности и торговли в городском округе Эгвекинот»</t>
  </si>
  <si>
    <t>Подпрограмма «Финансовая поддержка производителей социально значимых видов хлеба»</t>
  </si>
  <si>
    <t>Финансовая поддержка производства социально-значимых видов хлеба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</si>
  <si>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</si>
  <si>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 xml:space="preserve">Обеспечение жителей округа социально значимыми продовольственными товарами </t>
  </si>
  <si>
    <t>Утверждено на 2022 г.
(тыс. руб.)</t>
  </si>
  <si>
    <t>Муниципальная программа «Развитие образования, культуры и молодёжной политики в городском округе Эгвекинот»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</si>
  <si>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</si>
  <si>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r>
      <t xml:space="preserve">Расходы на обеспечение деятельности (оказание услуг) детских дошкольных учреждений </t>
    </r>
    <r>
      <rPr>
        <i/>
        <sz val="10"/>
        <rFont val="Times New Roman"/>
        <family val="1"/>
        <charset val="204"/>
      </rPr>
      <t>(окружной бюджет)</t>
    </r>
  </si>
  <si>
    <t xml:space="preserve">Молодежная политика и организация отдыха детей в городском округе Эгвекинот   </t>
  </si>
  <si>
    <t>Реализация мероприятий по проведению оздоровительной кампании детей, находящихся в трудной жизненной ситуации</t>
  </si>
  <si>
    <t xml:space="preserve">Выполнение ремонтных работ в муниципальных образовательных организациях </t>
  </si>
  <si>
    <t xml:space="preserve">Выполнение ремонтных работ в муниципальных учреждениях культуры и спорта </t>
  </si>
  <si>
    <t xml:space="preserve">Приобретение оборудования на реализацию мероприятий по поддержке творчества обучающихся инженерной направленности </t>
  </si>
  <si>
    <t>Обустройство и восстановление воинских захоронений, находящихся в государственной (муниципальной) собственности</t>
  </si>
  <si>
    <t xml:space="preserve">Организация бесплатного горячего питания для обучающихся, осваивающих образовательные программы начального общего образования </t>
  </si>
  <si>
    <t>Поддержка кадетского движения в Чукотском автономном округе</t>
  </si>
  <si>
    <t>27</t>
  </si>
  <si>
    <t>28</t>
  </si>
  <si>
    <t xml:space="preserve">Компенсация затрат проезда к месту обучения и обратно обучающимся в общеобразовательных организациях в пределах Чукотского автономного округа </t>
  </si>
  <si>
    <t xml:space="preserve">Организация и проведение юбилейных и праздничных мероприятий по сохранению и развитию культурного наследия народов Чукотского автономного округа </t>
  </si>
  <si>
    <t xml:space="preserve">Расходы бюджетных и автономных учреждений, не связанные с выполнением муниципального задания </t>
  </si>
  <si>
    <t>Государственная поддержка отрасли культуры</t>
  </si>
  <si>
    <t>29</t>
  </si>
  <si>
    <t>Создание модельных муниципальных библиотек</t>
  </si>
  <si>
    <t>30</t>
  </si>
  <si>
    <t>Подпрограмма «Финансовое обеспечение муниципального задания на оказание муниципальных услуг (выполнение работ)»</t>
  </si>
  <si>
    <t>31</t>
  </si>
  <si>
    <t>32</t>
  </si>
  <si>
    <t>Муниципальная программа «Развитие физической культуры и спорта в городском округе Эгвекинот»</t>
  </si>
  <si>
    <t>Подпрограмма «Развитие физической культуры и спорта»</t>
  </si>
  <si>
    <t>Выполнение ремонтных работ в муниципальных учреждениях спорта</t>
  </si>
  <si>
    <t>25 июля 2022 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</si>
</sst>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4" fontId="24" fillId="0" borderId="9">
      <alignment horizontal="right" vertical="top" shrinkToFit="1"/>
    </xf>
  </cellStyleXfs>
  <cellXfs count="160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49" fontId="10" fillId="0" borderId="0" xfId="1" applyNumberFormat="1" applyFont="1"/>
    <xf numFmtId="0" fontId="11" fillId="0" borderId="0" xfId="1" applyFont="1" applyAlignment="1">
      <alignment wrapText="1"/>
    </xf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6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49" fontId="6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wrapText="1"/>
    </xf>
    <xf numFmtId="165" fontId="8" fillId="5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6" fillId="0" borderId="0" xfId="0" applyFont="1" applyBorder="1" applyAlignment="1"/>
    <xf numFmtId="0" fontId="8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6" fillId="0" borderId="0" xfId="0" applyFont="1"/>
    <xf numFmtId="49" fontId="8" fillId="0" borderId="2" xfId="0" applyNumberFormat="1" applyFont="1" applyFill="1" applyBorder="1" applyAlignment="1">
      <alignment wrapText="1"/>
    </xf>
    <xf numFmtId="0" fontId="10" fillId="0" borderId="0" xfId="1"/>
    <xf numFmtId="166" fontId="6" fillId="0" borderId="2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19" fillId="0" borderId="0" xfId="1" applyFont="1"/>
    <xf numFmtId="165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19" fillId="0" borderId="0" xfId="0" applyFont="1" applyFill="1"/>
    <xf numFmtId="164" fontId="19" fillId="0" borderId="0" xfId="0" applyNumberFormat="1" applyFont="1"/>
    <xf numFmtId="0" fontId="19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 wrapText="1"/>
    </xf>
    <xf numFmtId="165" fontId="8" fillId="6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165" fontId="6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wrapText="1"/>
    </xf>
    <xf numFmtId="0" fontId="21" fillId="0" borderId="0" xfId="0" applyFont="1"/>
    <xf numFmtId="0" fontId="16" fillId="0" borderId="0" xfId="0" applyFont="1" applyFill="1"/>
    <xf numFmtId="0" fontId="3" fillId="0" borderId="0" xfId="0" applyFont="1" applyFill="1" applyBorder="1" applyAlignment="1">
      <alignment horizontal="center"/>
    </xf>
    <xf numFmtId="164" fontId="14" fillId="0" borderId="0" xfId="0" applyNumberFormat="1" applyFont="1"/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/>
    <xf numFmtId="49" fontId="1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/>
    <xf numFmtId="164" fontId="5" fillId="0" borderId="0" xfId="0" applyNumberFormat="1" applyFont="1" applyFill="1"/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wrapText="1"/>
    </xf>
    <xf numFmtId="164" fontId="14" fillId="0" borderId="0" xfId="0" applyNumberFormat="1" applyFont="1" applyBorder="1"/>
    <xf numFmtId="165" fontId="6" fillId="0" borderId="2" xfId="0" applyNumberFormat="1" applyFont="1" applyFill="1" applyBorder="1"/>
    <xf numFmtId="0" fontId="0" fillId="0" borderId="0" xfId="0" applyFont="1"/>
    <xf numFmtId="165" fontId="9" fillId="0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4" borderId="2" xfId="0" applyNumberFormat="1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/>
    </xf>
  </cellXfs>
  <cellStyles count="3">
    <cellStyle name="xl40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tabSelected="1" topLeftCell="A178" zoomScaleNormal="100" workbookViewId="0">
      <selection activeCell="F192" sqref="F192"/>
    </sheetView>
  </sheetViews>
  <sheetFormatPr defaultRowHeight="15"/>
  <cols>
    <col min="1" max="1" width="5.7109375" bestFit="1" customWidth="1"/>
    <col min="2" max="2" width="82.7109375" customWidth="1"/>
    <col min="3" max="3" width="12.7109375" style="62" bestFit="1" customWidth="1"/>
    <col min="4" max="4" width="14.140625" style="62" customWidth="1"/>
    <col min="5" max="5" width="12.5703125" bestFit="1" customWidth="1"/>
  </cols>
  <sheetData>
    <row r="1" spans="1:14" ht="18.75" customHeight="1">
      <c r="A1" s="149" t="s">
        <v>0</v>
      </c>
      <c r="B1" s="149"/>
      <c r="C1" s="149"/>
      <c r="D1" s="149"/>
    </row>
    <row r="2" spans="1:14" ht="18.75">
      <c r="A2" s="150" t="s">
        <v>100</v>
      </c>
      <c r="B2" s="150"/>
      <c r="C2" s="150"/>
      <c r="D2" s="150"/>
    </row>
    <row r="3" spans="1:14" ht="15.75">
      <c r="A3" s="1"/>
      <c r="B3" s="1"/>
      <c r="C3" s="1"/>
    </row>
    <row r="4" spans="1:14" ht="15.75">
      <c r="A4" s="144" t="s">
        <v>1</v>
      </c>
      <c r="B4" s="144"/>
      <c r="C4" s="144"/>
      <c r="D4" s="144"/>
    </row>
    <row r="5" spans="1:14">
      <c r="A5" s="153" t="s">
        <v>2</v>
      </c>
      <c r="B5" s="153"/>
      <c r="C5" s="153"/>
      <c r="D5" s="153"/>
    </row>
    <row r="6" spans="1:14" ht="15.75">
      <c r="A6" s="2"/>
      <c r="B6" s="2"/>
      <c r="C6" s="48"/>
    </row>
    <row r="7" spans="1:14" ht="33" customHeight="1">
      <c r="A7" s="133" t="s">
        <v>102</v>
      </c>
      <c r="B7" s="133"/>
      <c r="C7" s="133"/>
      <c r="D7" s="133"/>
    </row>
    <row r="8" spans="1:14" ht="15.75">
      <c r="A8" s="3"/>
      <c r="B8" s="4"/>
      <c r="C8" s="47"/>
      <c r="D8" s="47"/>
    </row>
    <row r="9" spans="1:14" ht="15" customHeight="1">
      <c r="A9" s="151" t="s">
        <v>3</v>
      </c>
      <c r="B9" s="152" t="s">
        <v>4</v>
      </c>
      <c r="C9" s="131" t="s">
        <v>101</v>
      </c>
      <c r="D9" s="131" t="s">
        <v>107</v>
      </c>
    </row>
    <row r="10" spans="1:14">
      <c r="A10" s="151"/>
      <c r="B10" s="152"/>
      <c r="C10" s="154"/>
      <c r="D10" s="154"/>
    </row>
    <row r="11" spans="1:14" ht="15" customHeight="1">
      <c r="A11" s="151"/>
      <c r="B11" s="152"/>
      <c r="C11" s="154"/>
      <c r="D11" s="154"/>
    </row>
    <row r="12" spans="1:14">
      <c r="A12" s="5" t="s">
        <v>5</v>
      </c>
      <c r="B12" s="6">
        <v>2</v>
      </c>
      <c r="C12" s="5" t="s">
        <v>6</v>
      </c>
      <c r="D12" s="5" t="s">
        <v>13</v>
      </c>
    </row>
    <row r="13" spans="1:14" ht="30" customHeight="1">
      <c r="A13" s="7" t="s">
        <v>5</v>
      </c>
      <c r="B13" s="8" t="s">
        <v>103</v>
      </c>
      <c r="C13" s="9">
        <v>10</v>
      </c>
      <c r="D13" s="9">
        <v>0</v>
      </c>
    </row>
    <row r="14" spans="1:14">
      <c r="A14" s="81"/>
      <c r="B14" s="82" t="s">
        <v>15</v>
      </c>
      <c r="C14" s="83">
        <f>SUM(C13:C13)</f>
        <v>10</v>
      </c>
      <c r="D14" s="83">
        <f>SUM(D13:D13)</f>
        <v>0</v>
      </c>
    </row>
    <row r="15" spans="1:14">
      <c r="A15" s="10"/>
      <c r="B15" s="11"/>
      <c r="C15" s="38"/>
      <c r="D15" s="38"/>
    </row>
    <row r="16" spans="1:14" ht="34.5" customHeight="1">
      <c r="A16" s="133" t="s">
        <v>104</v>
      </c>
      <c r="B16" s="155"/>
      <c r="C16" s="155"/>
      <c r="D16" s="155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5">
      <c r="A17" s="10"/>
      <c r="B17" s="11"/>
      <c r="C17" s="12"/>
    </row>
    <row r="18" spans="1:5">
      <c r="A18" s="151" t="s">
        <v>3</v>
      </c>
      <c r="B18" s="152" t="s">
        <v>4</v>
      </c>
      <c r="C18" s="131" t="s">
        <v>101</v>
      </c>
      <c r="D18" s="131" t="s">
        <v>45</v>
      </c>
    </row>
    <row r="19" spans="1:5">
      <c r="A19" s="151"/>
      <c r="B19" s="152"/>
      <c r="C19" s="154"/>
      <c r="D19" s="154"/>
    </row>
    <row r="20" spans="1:5">
      <c r="A20" s="151"/>
      <c r="B20" s="152"/>
      <c r="C20" s="154"/>
      <c r="D20" s="154"/>
    </row>
    <row r="21" spans="1:5">
      <c r="A21" s="5" t="s">
        <v>5</v>
      </c>
      <c r="B21" s="6">
        <v>2</v>
      </c>
      <c r="C21" s="5" t="s">
        <v>6</v>
      </c>
      <c r="D21" s="5" t="s">
        <v>13</v>
      </c>
    </row>
    <row r="22" spans="1:5">
      <c r="A22" s="140" t="s">
        <v>105</v>
      </c>
      <c r="B22" s="140"/>
      <c r="C22" s="140"/>
      <c r="D22" s="140"/>
    </row>
    <row r="23" spans="1:5" ht="39" customHeight="1">
      <c r="A23" s="7" t="s">
        <v>5</v>
      </c>
      <c r="B23" s="8" t="s">
        <v>106</v>
      </c>
      <c r="C23" s="9">
        <v>100</v>
      </c>
      <c r="D23" s="9">
        <v>0</v>
      </c>
    </row>
    <row r="24" spans="1:5">
      <c r="A24" s="81"/>
      <c r="B24" s="82" t="s">
        <v>15</v>
      </c>
      <c r="C24" s="83">
        <f>SUM(C23)</f>
        <v>100</v>
      </c>
      <c r="D24" s="83">
        <f>SUM(D23)</f>
        <v>0</v>
      </c>
    </row>
    <row r="25" spans="1:5">
      <c r="A25" s="10"/>
      <c r="B25" s="11"/>
      <c r="C25" s="12"/>
    </row>
    <row r="26" spans="1:5" ht="28.5" customHeight="1">
      <c r="A26" s="133" t="s">
        <v>108</v>
      </c>
      <c r="B26" s="133"/>
      <c r="C26" s="133"/>
      <c r="D26" s="133"/>
      <c r="E26" s="55"/>
    </row>
    <row r="27" spans="1:5" ht="15.75">
      <c r="A27" s="3"/>
      <c r="B27" s="4"/>
      <c r="C27" s="47"/>
      <c r="D27" s="47"/>
      <c r="E27" s="4"/>
    </row>
    <row r="28" spans="1:5" ht="15" customHeight="1">
      <c r="A28" s="140" t="s">
        <v>16</v>
      </c>
      <c r="B28" s="140"/>
      <c r="C28" s="140"/>
      <c r="D28" s="140"/>
      <c r="E28" s="56"/>
    </row>
    <row r="29" spans="1:5" s="66" customFormat="1" ht="25.5">
      <c r="A29" s="7" t="s">
        <v>5</v>
      </c>
      <c r="B29" s="13" t="s">
        <v>109</v>
      </c>
      <c r="C29" s="9">
        <v>14352.6</v>
      </c>
      <c r="D29" s="9">
        <v>5131.6000000000004</v>
      </c>
    </row>
    <row r="30" spans="1:5">
      <c r="A30" s="81"/>
      <c r="B30" s="82" t="s">
        <v>20</v>
      </c>
      <c r="C30" s="83">
        <f>SUM(C29)</f>
        <v>14352.6</v>
      </c>
      <c r="D30" s="83">
        <f>SUM(D29)</f>
        <v>5131.6000000000004</v>
      </c>
      <c r="E30" s="16"/>
    </row>
    <row r="31" spans="1:5" s="66" customFormat="1" ht="18.75" customHeight="1">
      <c r="A31" s="5"/>
      <c r="B31" s="156" t="s">
        <v>21</v>
      </c>
      <c r="C31" s="157"/>
      <c r="D31" s="157"/>
    </row>
    <row r="32" spans="1:5" s="66" customFormat="1" ht="12.75">
      <c r="A32" s="7" t="s">
        <v>5</v>
      </c>
      <c r="B32" s="13" t="s">
        <v>99</v>
      </c>
      <c r="C32" s="9">
        <f>SUM(C33:C38,C41)</f>
        <v>118185.7</v>
      </c>
      <c r="D32" s="9">
        <f>SUM(D33:D38,D41)</f>
        <v>56152.4</v>
      </c>
    </row>
    <row r="33" spans="1:4" s="66" customFormat="1" ht="25.5">
      <c r="A33" s="7"/>
      <c r="B33" s="13" t="s">
        <v>110</v>
      </c>
      <c r="C33" s="9">
        <v>30963.3</v>
      </c>
      <c r="D33" s="9">
        <v>21095.599999999999</v>
      </c>
    </row>
    <row r="34" spans="1:4" s="66" customFormat="1" ht="38.25">
      <c r="A34" s="7"/>
      <c r="B34" s="13" t="s">
        <v>111</v>
      </c>
      <c r="C34" s="9">
        <v>9418.4</v>
      </c>
      <c r="D34" s="9">
        <v>766.1</v>
      </c>
    </row>
    <row r="35" spans="1:4" s="66" customFormat="1" ht="25.5">
      <c r="A35" s="7"/>
      <c r="B35" s="13" t="s">
        <v>112</v>
      </c>
      <c r="C35" s="9">
        <v>4108.8</v>
      </c>
      <c r="D35" s="9">
        <v>2835.4</v>
      </c>
    </row>
    <row r="36" spans="1:4" s="66" customFormat="1" ht="25.5">
      <c r="A36" s="7"/>
      <c r="B36" s="13" t="s">
        <v>113</v>
      </c>
      <c r="C36" s="9">
        <v>30000</v>
      </c>
      <c r="D36" s="9">
        <v>26031.200000000001</v>
      </c>
    </row>
    <row r="37" spans="1:4" s="66" customFormat="1" ht="25.5">
      <c r="A37" s="7"/>
      <c r="B37" s="13" t="s">
        <v>114</v>
      </c>
      <c r="C37" s="9">
        <v>20327.2</v>
      </c>
      <c r="D37" s="9">
        <v>0</v>
      </c>
    </row>
    <row r="38" spans="1:4" s="66" customFormat="1" ht="13.5" customHeight="1">
      <c r="A38" s="7"/>
      <c r="B38" s="13" t="s">
        <v>68</v>
      </c>
      <c r="C38" s="9">
        <f>SUM(C39:C40)</f>
        <v>12518.300000000001</v>
      </c>
      <c r="D38" s="9">
        <f>SUM(D39:D40)</f>
        <v>0</v>
      </c>
    </row>
    <row r="39" spans="1:4" s="66" customFormat="1" ht="12.75">
      <c r="A39" s="7"/>
      <c r="B39" s="37" t="s">
        <v>18</v>
      </c>
      <c r="C39" s="72">
        <v>12505.6</v>
      </c>
      <c r="D39" s="72"/>
    </row>
    <row r="40" spans="1:4" s="66" customFormat="1" ht="12.75">
      <c r="A40" s="7"/>
      <c r="B40" s="37" t="s">
        <v>19</v>
      </c>
      <c r="C40" s="72">
        <v>12.7</v>
      </c>
      <c r="D40" s="72"/>
    </row>
    <row r="41" spans="1:4" s="66" customFormat="1" ht="25.5">
      <c r="A41" s="7"/>
      <c r="B41" s="13" t="s">
        <v>115</v>
      </c>
      <c r="C41" s="72">
        <f>SUM(C42:C43)</f>
        <v>10849.699999999999</v>
      </c>
      <c r="D41" s="72">
        <f>SUM(D42:D43)</f>
        <v>5424.1</v>
      </c>
    </row>
    <row r="42" spans="1:4" s="66" customFormat="1" ht="12.75">
      <c r="A42" s="7"/>
      <c r="B42" s="37" t="s">
        <v>18</v>
      </c>
      <c r="C42" s="72">
        <v>10837.3</v>
      </c>
      <c r="D42" s="72">
        <v>5418.6</v>
      </c>
    </row>
    <row r="43" spans="1:4" s="66" customFormat="1" ht="12.75">
      <c r="A43" s="7"/>
      <c r="B43" s="37" t="s">
        <v>19</v>
      </c>
      <c r="C43" s="72">
        <v>12.4</v>
      </c>
      <c r="D43" s="72">
        <v>5.5</v>
      </c>
    </row>
    <row r="44" spans="1:4" s="66" customFormat="1" ht="14.25" customHeight="1">
      <c r="A44" s="81"/>
      <c r="B44" s="82" t="s">
        <v>20</v>
      </c>
      <c r="C44" s="83">
        <f>SUM(C33:C37,C38,C41)</f>
        <v>118185.7</v>
      </c>
      <c r="D44" s="83">
        <f>SUM(D33:D37,D38,D41)</f>
        <v>56152.4</v>
      </c>
    </row>
    <row r="45" spans="1:4" s="66" customFormat="1" ht="12" hidden="1" customHeight="1">
      <c r="A45" s="84"/>
      <c r="B45" s="158" t="s">
        <v>49</v>
      </c>
      <c r="C45" s="159"/>
      <c r="D45" s="159"/>
    </row>
    <row r="46" spans="1:4" s="66" customFormat="1" ht="25.5" hidden="1">
      <c r="A46" s="85" t="s">
        <v>5</v>
      </c>
      <c r="B46" s="86" t="s">
        <v>50</v>
      </c>
      <c r="C46" s="87"/>
      <c r="D46" s="87">
        <v>0</v>
      </c>
    </row>
    <row r="47" spans="1:4" s="66" customFormat="1" ht="25.5" hidden="1">
      <c r="A47" s="85" t="s">
        <v>17</v>
      </c>
      <c r="B47" s="86" t="s">
        <v>51</v>
      </c>
      <c r="C47" s="87"/>
      <c r="D47" s="87">
        <v>0</v>
      </c>
    </row>
    <row r="48" spans="1:4" s="66" customFormat="1" ht="12" hidden="1" customHeight="1">
      <c r="A48" s="81"/>
      <c r="B48" s="82" t="s">
        <v>20</v>
      </c>
      <c r="C48" s="83">
        <f>C46+C47</f>
        <v>0</v>
      </c>
      <c r="D48" s="83">
        <v>0</v>
      </c>
    </row>
    <row r="49" spans="1:6" s="66" customFormat="1" ht="12" customHeight="1">
      <c r="A49" s="81"/>
      <c r="B49" s="82" t="s">
        <v>15</v>
      </c>
      <c r="C49" s="83">
        <f>SUM(C30,C44,C48)</f>
        <v>132538.29999999999</v>
      </c>
      <c r="D49" s="83">
        <f>SUM(D30,D44,D48)</f>
        <v>61284</v>
      </c>
    </row>
    <row r="50" spans="1:6" ht="15.75">
      <c r="A50" s="45"/>
      <c r="B50" s="4"/>
      <c r="C50" s="4"/>
      <c r="E50" s="49"/>
    </row>
    <row r="51" spans="1:6" ht="15.75">
      <c r="A51" s="133" t="s">
        <v>116</v>
      </c>
      <c r="B51" s="133"/>
      <c r="C51" s="133"/>
      <c r="D51" s="133"/>
      <c r="E51" s="55"/>
    </row>
    <row r="52" spans="1:6" ht="15.75">
      <c r="A52" s="45"/>
      <c r="B52" s="4"/>
      <c r="C52" s="4"/>
      <c r="D52" s="4"/>
      <c r="E52" s="4"/>
    </row>
    <row r="53" spans="1:6" s="66" customFormat="1" ht="12" customHeight="1">
      <c r="A53" s="5"/>
      <c r="B53" s="156" t="s">
        <v>117</v>
      </c>
      <c r="C53" s="157"/>
      <c r="D53" s="157"/>
    </row>
    <row r="54" spans="1:6" s="66" customFormat="1" ht="12.75">
      <c r="A54" s="7" t="s">
        <v>5</v>
      </c>
      <c r="B54" s="13" t="s">
        <v>118</v>
      </c>
      <c r="C54" s="9">
        <v>19187</v>
      </c>
      <c r="D54" s="9">
        <v>7186.9</v>
      </c>
    </row>
    <row r="55" spans="1:6" s="66" customFormat="1" ht="12" customHeight="1">
      <c r="A55" s="81"/>
      <c r="B55" s="82" t="s">
        <v>20</v>
      </c>
      <c r="C55" s="83">
        <f>SUM(C54)</f>
        <v>19187</v>
      </c>
      <c r="D55" s="83">
        <f>SUM(D54)</f>
        <v>7186.9</v>
      </c>
    </row>
    <row r="56" spans="1:6" s="66" customFormat="1" ht="12" customHeight="1">
      <c r="A56" s="5"/>
      <c r="B56" s="156" t="s">
        <v>119</v>
      </c>
      <c r="C56" s="157"/>
      <c r="D56" s="157"/>
    </row>
    <row r="57" spans="1:6" s="66" customFormat="1" ht="12.75">
      <c r="A57" s="7" t="s">
        <v>5</v>
      </c>
      <c r="B57" s="13" t="s">
        <v>22</v>
      </c>
      <c r="C57" s="9">
        <v>6115.5</v>
      </c>
      <c r="D57" s="9">
        <v>3322.6</v>
      </c>
    </row>
    <row r="58" spans="1:6" s="66" customFormat="1" ht="25.5">
      <c r="A58" s="7" t="s">
        <v>17</v>
      </c>
      <c r="B58" s="13" t="s">
        <v>90</v>
      </c>
      <c r="C58" s="9">
        <v>1000</v>
      </c>
      <c r="D58" s="9">
        <v>0</v>
      </c>
    </row>
    <row r="59" spans="1:6" s="66" customFormat="1" ht="25.5">
      <c r="A59" s="7" t="s">
        <v>6</v>
      </c>
      <c r="B59" s="13" t="s">
        <v>120</v>
      </c>
      <c r="C59" s="9">
        <v>9615.2999999999993</v>
      </c>
      <c r="D59" s="9">
        <v>4807.6000000000004</v>
      </c>
    </row>
    <row r="60" spans="1:6" s="66" customFormat="1" ht="12" customHeight="1">
      <c r="A60" s="81"/>
      <c r="B60" s="82" t="s">
        <v>20</v>
      </c>
      <c r="C60" s="83">
        <f>SUM(C57:C59)</f>
        <v>16730.8</v>
      </c>
      <c r="D60" s="83">
        <f>SUM(D57:D59)</f>
        <v>8130.2000000000007</v>
      </c>
    </row>
    <row r="61" spans="1:6" s="66" customFormat="1" ht="12" customHeight="1">
      <c r="A61" s="67"/>
      <c r="B61" s="156" t="s">
        <v>121</v>
      </c>
      <c r="C61" s="156"/>
      <c r="D61" s="156"/>
      <c r="F61" s="90"/>
    </row>
    <row r="62" spans="1:6" s="66" customFormat="1" ht="12" customHeight="1">
      <c r="A62" s="7" t="s">
        <v>5</v>
      </c>
      <c r="B62" s="13" t="s">
        <v>122</v>
      </c>
      <c r="C62" s="9">
        <v>1629.1</v>
      </c>
      <c r="D62" s="9">
        <v>726.8</v>
      </c>
      <c r="F62" s="90"/>
    </row>
    <row r="63" spans="1:6" ht="12" hidden="1" customHeight="1">
      <c r="A63" s="7" t="s">
        <v>17</v>
      </c>
      <c r="B63" s="13" t="s">
        <v>76</v>
      </c>
      <c r="C63" s="9">
        <f>C64+C65</f>
        <v>0</v>
      </c>
      <c r="D63" s="9">
        <f>D64+D65</f>
        <v>0</v>
      </c>
      <c r="F63" s="74"/>
    </row>
    <row r="64" spans="1:6" ht="12" hidden="1" customHeight="1">
      <c r="A64" s="7"/>
      <c r="B64" s="37" t="s">
        <v>18</v>
      </c>
      <c r="C64" s="72"/>
      <c r="D64" s="72"/>
      <c r="F64" s="74"/>
    </row>
    <row r="65" spans="1:6" ht="12" hidden="1" customHeight="1">
      <c r="A65" s="7"/>
      <c r="B65" s="37" t="s">
        <v>19</v>
      </c>
      <c r="C65" s="72"/>
      <c r="D65" s="72"/>
      <c r="F65" s="74"/>
    </row>
    <row r="66" spans="1:6" s="66" customFormat="1" ht="12" customHeight="1">
      <c r="A66" s="81"/>
      <c r="B66" s="82" t="s">
        <v>20</v>
      </c>
      <c r="C66" s="83">
        <f>SUM(C62:C63)</f>
        <v>1629.1</v>
      </c>
      <c r="D66" s="83">
        <f>SUM(D62:D63)</f>
        <v>726.8</v>
      </c>
      <c r="F66" s="90"/>
    </row>
    <row r="67" spans="1:6" s="66" customFormat="1" ht="12" customHeight="1">
      <c r="A67" s="81"/>
      <c r="B67" s="82" t="s">
        <v>15</v>
      </c>
      <c r="C67" s="83">
        <f>SUM(C66,C55,C60)</f>
        <v>37546.899999999994</v>
      </c>
      <c r="D67" s="83">
        <f>SUM(D66,D55,D60)</f>
        <v>16043.900000000001</v>
      </c>
      <c r="F67" s="90"/>
    </row>
    <row r="68" spans="1:6">
      <c r="A68" s="10"/>
      <c r="B68" s="11"/>
      <c r="C68" s="12"/>
      <c r="D68" s="12"/>
      <c r="E68" s="12"/>
      <c r="F68" s="74"/>
    </row>
    <row r="69" spans="1:6" ht="15.75">
      <c r="A69" s="133" t="s">
        <v>123</v>
      </c>
      <c r="B69" s="133"/>
      <c r="C69" s="133"/>
      <c r="D69" s="133"/>
      <c r="E69" s="55"/>
      <c r="F69" s="74"/>
    </row>
    <row r="70" spans="1:6">
      <c r="A70" s="14"/>
      <c r="B70" s="14"/>
      <c r="C70" s="57"/>
      <c r="D70" s="57"/>
      <c r="E70" s="14"/>
      <c r="F70" s="74"/>
    </row>
    <row r="71" spans="1:6" s="66" customFormat="1" ht="12.75">
      <c r="A71" s="7" t="s">
        <v>5</v>
      </c>
      <c r="B71" s="13" t="s">
        <v>124</v>
      </c>
      <c r="C71" s="9">
        <v>47081.7</v>
      </c>
      <c r="D71" s="9">
        <v>0</v>
      </c>
      <c r="F71" s="90"/>
    </row>
    <row r="72" spans="1:6" s="66" customFormat="1" ht="25.5">
      <c r="A72" s="7" t="s">
        <v>17</v>
      </c>
      <c r="B72" s="13" t="s">
        <v>125</v>
      </c>
      <c r="C72" s="9">
        <v>23136.799999999999</v>
      </c>
      <c r="D72" s="9">
        <v>13124.9</v>
      </c>
      <c r="F72" s="90"/>
    </row>
    <row r="73" spans="1:6" s="66" customFormat="1" ht="12.75">
      <c r="A73" s="7" t="s">
        <v>6</v>
      </c>
      <c r="B73" s="13" t="s">
        <v>126</v>
      </c>
      <c r="C73" s="9">
        <v>5143.8999999999996</v>
      </c>
      <c r="D73" s="9">
        <v>1631.1</v>
      </c>
    </row>
    <row r="74" spans="1:6" s="66" customFormat="1" ht="12.75">
      <c r="A74" s="7" t="s">
        <v>13</v>
      </c>
      <c r="B74" s="15" t="s">
        <v>127</v>
      </c>
      <c r="C74" s="9">
        <v>371.3</v>
      </c>
      <c r="D74" s="9">
        <v>0</v>
      </c>
    </row>
    <row r="75" spans="1:6" s="66" customFormat="1" ht="13.5" customHeight="1">
      <c r="A75" s="7" t="s">
        <v>7</v>
      </c>
      <c r="B75" s="15" t="s">
        <v>128</v>
      </c>
      <c r="C75" s="9">
        <v>3897</v>
      </c>
      <c r="D75" s="9">
        <v>0</v>
      </c>
    </row>
    <row r="76" spans="1:6" s="66" customFormat="1" ht="12.75">
      <c r="A76" s="7" t="s">
        <v>8</v>
      </c>
      <c r="B76" s="15" t="s">
        <v>129</v>
      </c>
      <c r="C76" s="9">
        <v>21490.5</v>
      </c>
      <c r="D76" s="9">
        <v>0</v>
      </c>
    </row>
    <row r="77" spans="1:6" s="66" customFormat="1" ht="12.75">
      <c r="A77" s="7" t="s">
        <v>9</v>
      </c>
      <c r="B77" s="15" t="s">
        <v>130</v>
      </c>
      <c r="C77" s="9">
        <v>45825.3</v>
      </c>
      <c r="D77" s="9">
        <v>0</v>
      </c>
    </row>
    <row r="78" spans="1:6" s="66" customFormat="1" ht="12.75">
      <c r="A78" s="7" t="s">
        <v>10</v>
      </c>
      <c r="B78" s="13" t="s">
        <v>23</v>
      </c>
      <c r="C78" s="9">
        <v>8946.5</v>
      </c>
      <c r="D78" s="9">
        <v>0</v>
      </c>
    </row>
    <row r="79" spans="1:6" s="66" customFormat="1" ht="25.5">
      <c r="A79" s="7" t="s">
        <v>11</v>
      </c>
      <c r="B79" s="13" t="s">
        <v>131</v>
      </c>
      <c r="C79" s="9">
        <f>SUM(C80:C81)</f>
        <v>622</v>
      </c>
      <c r="D79" s="9">
        <f>SUM(D80:D81)</f>
        <v>622</v>
      </c>
    </row>
    <row r="80" spans="1:6" s="66" customFormat="1" ht="12.75">
      <c r="A80" s="7"/>
      <c r="B80" s="37" t="s">
        <v>18</v>
      </c>
      <c r="C80" s="9">
        <v>578.5</v>
      </c>
      <c r="D80" s="9">
        <v>578.5</v>
      </c>
    </row>
    <row r="81" spans="1:5" s="66" customFormat="1" ht="12.75">
      <c r="A81" s="7"/>
      <c r="B81" s="37" t="s">
        <v>19</v>
      </c>
      <c r="C81" s="9">
        <v>43.5</v>
      </c>
      <c r="D81" s="9">
        <v>43.5</v>
      </c>
    </row>
    <row r="82" spans="1:5" s="66" customFormat="1" ht="25.5">
      <c r="A82" s="7" t="s">
        <v>12</v>
      </c>
      <c r="B82" s="13" t="s">
        <v>138</v>
      </c>
      <c r="C82" s="9">
        <f>SUM(C83:C84)</f>
        <v>750.30000000000007</v>
      </c>
      <c r="D82" s="9">
        <f>SUM(D83:D84)</f>
        <v>148.4</v>
      </c>
    </row>
    <row r="83" spans="1:5" s="66" customFormat="1" ht="12.75">
      <c r="A83" s="7"/>
      <c r="B83" s="37" t="s">
        <v>18</v>
      </c>
      <c r="C83" s="9">
        <v>690.1</v>
      </c>
      <c r="D83" s="73">
        <v>136.5</v>
      </c>
    </row>
    <row r="84" spans="1:5" s="66" customFormat="1" ht="12.75">
      <c r="A84" s="7"/>
      <c r="B84" s="37" t="s">
        <v>19</v>
      </c>
      <c r="C84" s="9">
        <v>60.2</v>
      </c>
      <c r="D84" s="73">
        <v>11.9</v>
      </c>
    </row>
    <row r="85" spans="1:5" s="66" customFormat="1" ht="25.5">
      <c r="A85" s="7" t="s">
        <v>32</v>
      </c>
      <c r="B85" s="13" t="s">
        <v>132</v>
      </c>
      <c r="C85" s="9">
        <f>SUM(C86:C87)</f>
        <v>37.1</v>
      </c>
      <c r="D85" s="9">
        <f>SUM(D86:D87)</f>
        <v>37</v>
      </c>
    </row>
    <row r="86" spans="1:5" s="66" customFormat="1" ht="12.75">
      <c r="A86" s="7"/>
      <c r="B86" s="37" t="s">
        <v>18</v>
      </c>
      <c r="C86" s="9">
        <v>35.1</v>
      </c>
      <c r="D86" s="9">
        <v>35.1</v>
      </c>
    </row>
    <row r="87" spans="1:5" s="66" customFormat="1" ht="12.75">
      <c r="A87" s="7"/>
      <c r="B87" s="37" t="s">
        <v>19</v>
      </c>
      <c r="C87" s="9">
        <v>2</v>
      </c>
      <c r="D87" s="9">
        <v>1.9</v>
      </c>
    </row>
    <row r="88" spans="1:5" s="66" customFormat="1" ht="25.5">
      <c r="A88" s="7" t="s">
        <v>14</v>
      </c>
      <c r="B88" s="13" t="s">
        <v>133</v>
      </c>
      <c r="C88" s="9">
        <f>SUM(C89:C90)</f>
        <v>699.30000000000007</v>
      </c>
      <c r="D88" s="9">
        <f>SUM(D89:D90)</f>
        <v>0</v>
      </c>
    </row>
    <row r="89" spans="1:5" s="66" customFormat="1" ht="12.75">
      <c r="A89" s="7"/>
      <c r="B89" s="37" t="s">
        <v>18</v>
      </c>
      <c r="C89" s="72">
        <v>664.2</v>
      </c>
      <c r="D89" s="9">
        <v>0</v>
      </c>
    </row>
    <row r="90" spans="1:5" s="66" customFormat="1" ht="12.75">
      <c r="A90" s="7"/>
      <c r="B90" s="37" t="s">
        <v>19</v>
      </c>
      <c r="C90" s="72">
        <v>35.1</v>
      </c>
      <c r="D90" s="9">
        <v>0</v>
      </c>
    </row>
    <row r="91" spans="1:5" s="66" customFormat="1" ht="25.5">
      <c r="A91" s="7" t="s">
        <v>34</v>
      </c>
      <c r="B91" s="13" t="s">
        <v>134</v>
      </c>
      <c r="C91" s="9">
        <f>SUM(C92:C93)</f>
        <v>4938</v>
      </c>
      <c r="D91" s="9">
        <f>SUM(D92:D93)</f>
        <v>1481.3999999999999</v>
      </c>
    </row>
    <row r="92" spans="1:5" s="66" customFormat="1" ht="12.75">
      <c r="A92" s="7"/>
      <c r="B92" s="37" t="s">
        <v>18</v>
      </c>
      <c r="C92" s="72">
        <v>4691.1000000000004</v>
      </c>
      <c r="D92" s="72">
        <v>1407.3</v>
      </c>
    </row>
    <row r="93" spans="1:5" s="66" customFormat="1" ht="12.75">
      <c r="A93" s="7"/>
      <c r="B93" s="37" t="s">
        <v>19</v>
      </c>
      <c r="C93" s="72">
        <v>246.9</v>
      </c>
      <c r="D93" s="72">
        <v>74.099999999999994</v>
      </c>
    </row>
    <row r="94" spans="1:5" s="66" customFormat="1" ht="25.5">
      <c r="A94" s="7" t="s">
        <v>35</v>
      </c>
      <c r="B94" s="13" t="s">
        <v>135</v>
      </c>
      <c r="C94" s="9">
        <v>2150</v>
      </c>
      <c r="D94" s="9">
        <v>0</v>
      </c>
      <c r="E94" s="9"/>
    </row>
    <row r="95" spans="1:5" s="66" customFormat="1" ht="25.5">
      <c r="A95" s="7" t="s">
        <v>62</v>
      </c>
      <c r="B95" s="13" t="s">
        <v>136</v>
      </c>
      <c r="C95" s="9">
        <f>SUM(C96:C97)</f>
        <v>4490</v>
      </c>
      <c r="D95" s="9">
        <f>SUM(D96:D97)</f>
        <v>0</v>
      </c>
    </row>
    <row r="96" spans="1:5" s="66" customFormat="1" ht="12.75">
      <c r="A96" s="7"/>
      <c r="B96" s="37" t="s">
        <v>18</v>
      </c>
      <c r="C96" s="72">
        <v>605</v>
      </c>
      <c r="D96" s="9">
        <v>0</v>
      </c>
    </row>
    <row r="97" spans="1:5" s="66" customFormat="1" ht="12.75">
      <c r="A97" s="7"/>
      <c r="B97" s="37" t="s">
        <v>19</v>
      </c>
      <c r="C97" s="72">
        <v>3885</v>
      </c>
      <c r="D97" s="9">
        <v>0</v>
      </c>
    </row>
    <row r="98" spans="1:5" s="66" customFormat="1" ht="25.5">
      <c r="A98" s="7" t="s">
        <v>48</v>
      </c>
      <c r="B98" s="13" t="s">
        <v>137</v>
      </c>
      <c r="C98" s="9">
        <f>SUM(C99:C100)</f>
        <v>2900</v>
      </c>
      <c r="D98" s="9">
        <f>SUM(D99:D100)</f>
        <v>2678.6</v>
      </c>
    </row>
    <row r="99" spans="1:5" s="66" customFormat="1" ht="12.75">
      <c r="A99" s="7"/>
      <c r="B99" s="37" t="s">
        <v>18</v>
      </c>
      <c r="C99" s="72">
        <v>2726</v>
      </c>
      <c r="D99" s="72">
        <v>2517.9</v>
      </c>
    </row>
    <row r="100" spans="1:5" s="66" customFormat="1" ht="12.75">
      <c r="A100" s="7"/>
      <c r="B100" s="37" t="s">
        <v>19</v>
      </c>
      <c r="C100" s="72">
        <v>174</v>
      </c>
      <c r="D100" s="73">
        <v>160.69999999999999</v>
      </c>
    </row>
    <row r="101" spans="1:5" s="66" customFormat="1" ht="25.5">
      <c r="A101" s="7" t="s">
        <v>52</v>
      </c>
      <c r="B101" s="13" t="s">
        <v>91</v>
      </c>
      <c r="C101" s="72">
        <v>17500</v>
      </c>
      <c r="D101" s="73">
        <v>5000</v>
      </c>
    </row>
    <row r="102" spans="1:5">
      <c r="A102" s="7" t="s">
        <v>66</v>
      </c>
      <c r="B102" s="13" t="s">
        <v>139</v>
      </c>
      <c r="C102" s="9">
        <f>SUM(C103:C104)</f>
        <v>95140.3</v>
      </c>
      <c r="D102" s="9">
        <f>SUM(D103:D104)</f>
        <v>0</v>
      </c>
    </row>
    <row r="103" spans="1:5">
      <c r="A103" s="7"/>
      <c r="B103" s="37" t="s">
        <v>18</v>
      </c>
      <c r="C103" s="72">
        <v>95045.2</v>
      </c>
      <c r="D103" s="72">
        <v>0</v>
      </c>
    </row>
    <row r="104" spans="1:5">
      <c r="A104" s="7"/>
      <c r="B104" s="37" t="s">
        <v>19</v>
      </c>
      <c r="C104" s="72">
        <v>95.1</v>
      </c>
      <c r="D104" s="72">
        <v>0</v>
      </c>
      <c r="E104" s="16"/>
    </row>
    <row r="105" spans="1:5">
      <c r="A105" s="7" t="s">
        <v>75</v>
      </c>
      <c r="B105" s="13" t="s">
        <v>140</v>
      </c>
      <c r="C105" s="9">
        <f>SUM(C106:C108)</f>
        <v>8854.1999999999989</v>
      </c>
      <c r="D105" s="9">
        <f>SUM(D106:D108)</f>
        <v>0</v>
      </c>
      <c r="E105" s="16"/>
    </row>
    <row r="106" spans="1:5" s="119" customFormat="1">
      <c r="A106" s="7"/>
      <c r="B106" s="37" t="s">
        <v>60</v>
      </c>
      <c r="C106" s="9">
        <v>7500</v>
      </c>
      <c r="D106" s="9">
        <v>0</v>
      </c>
      <c r="E106" s="16"/>
    </row>
    <row r="107" spans="1:5" ht="12.75" customHeight="1">
      <c r="A107" s="7"/>
      <c r="B107" s="37" t="s">
        <v>18</v>
      </c>
      <c r="C107" s="72">
        <v>948.8</v>
      </c>
      <c r="D107" s="72">
        <v>0</v>
      </c>
      <c r="E107" s="16"/>
    </row>
    <row r="108" spans="1:5" ht="12.75" customHeight="1">
      <c r="A108" s="7"/>
      <c r="B108" s="37" t="s">
        <v>19</v>
      </c>
      <c r="C108" s="72">
        <v>405.4</v>
      </c>
      <c r="D108" s="72">
        <v>0</v>
      </c>
      <c r="E108" s="16"/>
    </row>
    <row r="109" spans="1:5" s="66" customFormat="1" ht="12" customHeight="1">
      <c r="A109" s="81"/>
      <c r="B109" s="82" t="s">
        <v>15</v>
      </c>
      <c r="C109" s="83">
        <f>SUM(C71:C79,C82,C85,C88,C91,C94:C95,C98,C101:C102,C105)</f>
        <v>293974.2</v>
      </c>
      <c r="D109" s="83">
        <f>SUM(D71:D79,D82,D85,D88,D91,D94:D95,D98,D101:D102,D105)</f>
        <v>24723.399999999998</v>
      </c>
    </row>
    <row r="110" spans="1:5">
      <c r="A110" s="16"/>
      <c r="B110" s="17"/>
      <c r="C110" s="18"/>
      <c r="D110" s="18"/>
      <c r="E110" s="53"/>
    </row>
    <row r="111" spans="1:5" ht="15.75">
      <c r="A111" s="133" t="s">
        <v>141</v>
      </c>
      <c r="B111" s="133"/>
      <c r="C111" s="133"/>
      <c r="D111" s="133"/>
    </row>
    <row r="112" spans="1:5" ht="15.75">
      <c r="A112" s="3"/>
      <c r="B112" s="79"/>
      <c r="C112" s="47"/>
      <c r="D112" s="47"/>
    </row>
    <row r="113" spans="1:5">
      <c r="A113" s="5"/>
      <c r="B113" s="156" t="s">
        <v>69</v>
      </c>
      <c r="C113" s="157"/>
      <c r="D113" s="157"/>
    </row>
    <row r="114" spans="1:5" ht="26.25">
      <c r="A114" s="7" t="s">
        <v>5</v>
      </c>
      <c r="B114" s="8" t="s">
        <v>70</v>
      </c>
      <c r="C114" s="9">
        <v>1500</v>
      </c>
      <c r="D114" s="9">
        <v>750</v>
      </c>
    </row>
    <row r="115" spans="1:5">
      <c r="A115" s="7" t="s">
        <v>17</v>
      </c>
      <c r="B115" s="8" t="s">
        <v>71</v>
      </c>
      <c r="C115" s="9">
        <v>200</v>
      </c>
      <c r="D115" s="9">
        <v>0</v>
      </c>
    </row>
    <row r="116" spans="1:5" ht="26.25">
      <c r="A116" s="7" t="s">
        <v>6</v>
      </c>
      <c r="B116" s="8" t="s">
        <v>142</v>
      </c>
      <c r="C116" s="9">
        <v>25</v>
      </c>
      <c r="D116" s="9">
        <v>0</v>
      </c>
    </row>
    <row r="117" spans="1:5" ht="26.25">
      <c r="A117" s="7" t="s">
        <v>13</v>
      </c>
      <c r="B117" s="8" t="s">
        <v>92</v>
      </c>
      <c r="C117" s="9">
        <v>800</v>
      </c>
      <c r="D117" s="9">
        <v>0</v>
      </c>
    </row>
    <row r="118" spans="1:5">
      <c r="A118" s="7" t="s">
        <v>7</v>
      </c>
      <c r="B118" s="8" t="s">
        <v>143</v>
      </c>
      <c r="C118" s="9">
        <v>1000</v>
      </c>
      <c r="D118" s="9">
        <v>0</v>
      </c>
    </row>
    <row r="119" spans="1:5">
      <c r="A119" s="81"/>
      <c r="B119" s="82" t="s">
        <v>20</v>
      </c>
      <c r="C119" s="83">
        <f>SUM(C114:C118)</f>
        <v>3525</v>
      </c>
      <c r="D119" s="83">
        <f>SUM(D114:D118)</f>
        <v>750</v>
      </c>
    </row>
    <row r="120" spans="1:5" ht="30" customHeight="1">
      <c r="A120" s="88"/>
      <c r="B120" s="158" t="s">
        <v>72</v>
      </c>
      <c r="C120" s="158"/>
      <c r="D120" s="158"/>
    </row>
    <row r="121" spans="1:5" ht="38.25">
      <c r="A121" s="7" t="s">
        <v>5</v>
      </c>
      <c r="B121" s="13" t="s">
        <v>73</v>
      </c>
      <c r="C121" s="9">
        <v>1500</v>
      </c>
      <c r="D121" s="9">
        <v>234.4</v>
      </c>
    </row>
    <row r="122" spans="1:5" ht="25.5">
      <c r="A122" s="7" t="s">
        <v>17</v>
      </c>
      <c r="B122" s="13" t="s">
        <v>144</v>
      </c>
      <c r="C122" s="9">
        <v>25</v>
      </c>
      <c r="D122" s="9">
        <v>0</v>
      </c>
    </row>
    <row r="123" spans="1:5">
      <c r="A123" s="81"/>
      <c r="B123" s="82" t="s">
        <v>20</v>
      </c>
      <c r="C123" s="83">
        <f>SUM(C121:C122)</f>
        <v>1525</v>
      </c>
      <c r="D123" s="83">
        <f>SUM(D121:D122)</f>
        <v>234.4</v>
      </c>
    </row>
    <row r="124" spans="1:5">
      <c r="A124" s="81"/>
      <c r="B124" s="82" t="s">
        <v>15</v>
      </c>
      <c r="C124" s="83">
        <f>SUM(C119,C123)</f>
        <v>5050</v>
      </c>
      <c r="D124" s="83">
        <f>SUM(D119,D123)</f>
        <v>984.4</v>
      </c>
    </row>
    <row r="125" spans="1:5">
      <c r="A125" s="10"/>
      <c r="B125" s="11"/>
      <c r="C125" s="38"/>
      <c r="D125" s="38"/>
    </row>
    <row r="126" spans="1:5">
      <c r="A126" s="50"/>
      <c r="B126" s="52"/>
      <c r="C126" s="51"/>
      <c r="E126" s="49"/>
    </row>
    <row r="127" spans="1:5" ht="15.75">
      <c r="A127" s="141" t="s">
        <v>24</v>
      </c>
      <c r="B127" s="141"/>
      <c r="C127" s="141"/>
      <c r="D127" s="141"/>
    </row>
    <row r="128" spans="1:5">
      <c r="A128" s="142" t="s">
        <v>2</v>
      </c>
      <c r="B128" s="142"/>
      <c r="C128" s="142"/>
      <c r="D128" s="142"/>
    </row>
    <row r="129" spans="1:4">
      <c r="A129" s="19"/>
      <c r="B129" s="20"/>
      <c r="C129" s="58"/>
    </row>
    <row r="130" spans="1:4" s="54" customFormat="1" ht="34.5" customHeight="1">
      <c r="A130" s="141" t="s">
        <v>145</v>
      </c>
      <c r="B130" s="141"/>
      <c r="C130" s="141"/>
      <c r="D130" s="141"/>
    </row>
    <row r="131" spans="1:4" s="54" customFormat="1" ht="15.75" customHeight="1">
      <c r="A131" s="21"/>
      <c r="B131" s="22"/>
      <c r="C131" s="22"/>
      <c r="D131" s="46"/>
    </row>
    <row r="132" spans="1:4" s="54" customFormat="1" ht="15" customHeight="1">
      <c r="A132" s="146" t="s">
        <v>3</v>
      </c>
      <c r="B132" s="121" t="s">
        <v>4</v>
      </c>
      <c r="C132" s="124" t="s">
        <v>101</v>
      </c>
      <c r="D132" s="124" t="s">
        <v>45</v>
      </c>
    </row>
    <row r="133" spans="1:4" s="54" customFormat="1" ht="15" customHeight="1">
      <c r="A133" s="147"/>
      <c r="B133" s="122"/>
      <c r="C133" s="125"/>
      <c r="D133" s="125"/>
    </row>
    <row r="134" spans="1:4" s="54" customFormat="1">
      <c r="A134" s="147"/>
      <c r="B134" s="122"/>
      <c r="C134" s="125"/>
      <c r="D134" s="125"/>
    </row>
    <row r="135" spans="1:4" s="54" customFormat="1">
      <c r="A135" s="148"/>
      <c r="B135" s="123"/>
      <c r="C135" s="126"/>
      <c r="D135" s="126"/>
    </row>
    <row r="136" spans="1:4" s="54" customFormat="1">
      <c r="A136" s="23" t="s">
        <v>5</v>
      </c>
      <c r="B136" s="24">
        <v>2</v>
      </c>
      <c r="C136" s="23" t="s">
        <v>6</v>
      </c>
      <c r="D136" s="24" t="s">
        <v>10</v>
      </c>
    </row>
    <row r="137" spans="1:4" s="54" customFormat="1">
      <c r="A137" s="23"/>
      <c r="B137" s="136" t="s">
        <v>146</v>
      </c>
      <c r="C137" s="137"/>
      <c r="D137" s="137"/>
    </row>
    <row r="138" spans="1:4" s="54" customFormat="1">
      <c r="A138" s="25" t="s">
        <v>5</v>
      </c>
      <c r="B138" s="26" t="s">
        <v>25</v>
      </c>
      <c r="C138" s="27">
        <v>600</v>
      </c>
      <c r="D138" s="27">
        <v>0</v>
      </c>
    </row>
    <row r="139" spans="1:4" s="54" customFormat="1">
      <c r="A139" s="81"/>
      <c r="B139" s="82" t="s">
        <v>20</v>
      </c>
      <c r="C139" s="83">
        <f>SUM(C137:C138)</f>
        <v>600</v>
      </c>
      <c r="D139" s="83">
        <f>SUM(D137:D138)</f>
        <v>0</v>
      </c>
    </row>
    <row r="140" spans="1:4" s="54" customFormat="1" ht="26.25" customHeight="1">
      <c r="A140" s="136" t="s">
        <v>147</v>
      </c>
      <c r="B140" s="137"/>
      <c r="C140" s="137"/>
      <c r="D140" s="137"/>
    </row>
    <row r="141" spans="1:4" s="54" customFormat="1" ht="25.5">
      <c r="A141" s="25" t="s">
        <v>5</v>
      </c>
      <c r="B141" s="26" t="s">
        <v>148</v>
      </c>
      <c r="C141" s="27">
        <f>SUM(C142:C143)</f>
        <v>8439.6</v>
      </c>
      <c r="D141" s="27">
        <f>SUM(D142:D143)</f>
        <v>0</v>
      </c>
    </row>
    <row r="142" spans="1:4" s="54" customFormat="1">
      <c r="A142" s="25"/>
      <c r="B142" s="37" t="s">
        <v>18</v>
      </c>
      <c r="C142" s="120">
        <v>8430.7000000000007</v>
      </c>
      <c r="D142" s="120">
        <v>0</v>
      </c>
    </row>
    <row r="143" spans="1:4" s="54" customFormat="1">
      <c r="A143" s="25"/>
      <c r="B143" s="37" t="s">
        <v>19</v>
      </c>
      <c r="C143" s="120">
        <v>8.9</v>
      </c>
      <c r="D143" s="120">
        <v>0</v>
      </c>
    </row>
    <row r="144" spans="1:4" s="54" customFormat="1">
      <c r="A144" s="81"/>
      <c r="B144" s="82" t="s">
        <v>20</v>
      </c>
      <c r="C144" s="83">
        <f>SUM(C140:C141)</f>
        <v>8439.6</v>
      </c>
      <c r="D144" s="83">
        <f>SUM(D140:D141)</f>
        <v>0</v>
      </c>
    </row>
    <row r="145" spans="1:4" s="54" customFormat="1">
      <c r="A145" s="28"/>
      <c r="B145" s="29" t="s">
        <v>15</v>
      </c>
      <c r="C145" s="30">
        <f>SUM(C138,C144)</f>
        <v>9039.6</v>
      </c>
      <c r="D145" s="30">
        <f>SUM(D138)</f>
        <v>0</v>
      </c>
    </row>
    <row r="146" spans="1:4" s="54" customFormat="1">
      <c r="A146" s="31"/>
      <c r="B146" s="32"/>
      <c r="C146" s="33"/>
      <c r="D146" s="34"/>
    </row>
    <row r="147" spans="1:4" s="54" customFormat="1" ht="30" customHeight="1">
      <c r="A147" s="141" t="s">
        <v>149</v>
      </c>
      <c r="B147" s="141"/>
      <c r="C147" s="141"/>
      <c r="D147" s="141"/>
    </row>
    <row r="148" spans="1:4" s="54" customFormat="1">
      <c r="A148" s="35"/>
      <c r="B148" s="35"/>
      <c r="C148" s="35"/>
      <c r="D148" s="35"/>
    </row>
    <row r="149" spans="1:4" s="68" customFormat="1" ht="12.75">
      <c r="A149" s="59"/>
      <c r="B149" s="136" t="s">
        <v>150</v>
      </c>
      <c r="C149" s="137"/>
      <c r="D149" s="137"/>
    </row>
    <row r="150" spans="1:4" s="68" customFormat="1" ht="12.75">
      <c r="A150" s="25" t="s">
        <v>5</v>
      </c>
      <c r="B150" s="36" t="s">
        <v>151</v>
      </c>
      <c r="C150" s="69">
        <f>SUM(C151:C152)</f>
        <v>11714.8</v>
      </c>
      <c r="D150" s="69">
        <f t="shared" ref="D150" si="0">SUM(D151:D152)</f>
        <v>0</v>
      </c>
    </row>
    <row r="151" spans="1:4" s="71" customFormat="1" ht="12.75">
      <c r="A151" s="60"/>
      <c r="B151" s="37" t="s">
        <v>18</v>
      </c>
      <c r="C151" s="70">
        <v>11703</v>
      </c>
      <c r="D151" s="70">
        <v>0</v>
      </c>
    </row>
    <row r="152" spans="1:4" s="71" customFormat="1" ht="12.75">
      <c r="A152" s="60"/>
      <c r="B152" s="37" t="s">
        <v>19</v>
      </c>
      <c r="C152" s="70">
        <v>11.8</v>
      </c>
      <c r="D152" s="70"/>
    </row>
    <row r="153" spans="1:4" s="68" customFormat="1" ht="12.75">
      <c r="A153" s="28"/>
      <c r="B153" s="29" t="s">
        <v>20</v>
      </c>
      <c r="C153" s="30">
        <f t="shared" ref="C153:D153" si="1">SUM(C150)</f>
        <v>11714.8</v>
      </c>
      <c r="D153" s="30">
        <f t="shared" si="1"/>
        <v>0</v>
      </c>
    </row>
    <row r="154" spans="1:4" s="68" customFormat="1" ht="27.75" customHeight="1">
      <c r="A154" s="59"/>
      <c r="B154" s="136" t="s">
        <v>152</v>
      </c>
      <c r="C154" s="137"/>
      <c r="D154" s="137"/>
    </row>
    <row r="155" spans="1:4" s="68" customFormat="1" ht="12.75">
      <c r="A155" s="25" t="s">
        <v>5</v>
      </c>
      <c r="B155" s="36" t="s">
        <v>153</v>
      </c>
      <c r="C155" s="69">
        <f>SUM(C156:C157)</f>
        <v>83221</v>
      </c>
      <c r="D155" s="69">
        <f t="shared" ref="D155" si="2">SUM(D156:D157)</f>
        <v>83221</v>
      </c>
    </row>
    <row r="156" spans="1:4" s="71" customFormat="1" ht="12.75">
      <c r="A156" s="60"/>
      <c r="B156" s="37" t="s">
        <v>18</v>
      </c>
      <c r="C156" s="70">
        <v>83137.600000000006</v>
      </c>
      <c r="D156" s="70">
        <v>83137.600000000006</v>
      </c>
    </row>
    <row r="157" spans="1:4" s="71" customFormat="1" ht="12.75">
      <c r="A157" s="60"/>
      <c r="B157" s="37" t="s">
        <v>19</v>
      </c>
      <c r="C157" s="70">
        <v>83.4</v>
      </c>
      <c r="D157" s="70">
        <v>83.4</v>
      </c>
    </row>
    <row r="158" spans="1:4" s="68" customFormat="1" ht="12.75">
      <c r="A158" s="28"/>
      <c r="B158" s="29" t="s">
        <v>20</v>
      </c>
      <c r="C158" s="30">
        <f t="shared" ref="C158:D158" si="3">SUM(C155)</f>
        <v>83221</v>
      </c>
      <c r="D158" s="30">
        <f t="shared" si="3"/>
        <v>83221</v>
      </c>
    </row>
    <row r="159" spans="1:4" s="68" customFormat="1" ht="12.75" hidden="1">
      <c r="A159" s="61"/>
      <c r="B159" s="143" t="s">
        <v>26</v>
      </c>
      <c r="C159" s="143"/>
      <c r="D159" s="143"/>
    </row>
    <row r="160" spans="1:4" s="68" customFormat="1" ht="12.75" hidden="1">
      <c r="A160" s="25" t="s">
        <v>5</v>
      </c>
      <c r="B160" s="36" t="s">
        <v>27</v>
      </c>
      <c r="C160" s="70">
        <f>C163</f>
        <v>0</v>
      </c>
      <c r="D160" s="70">
        <f t="shared" ref="D160" si="4">D163</f>
        <v>0</v>
      </c>
    </row>
    <row r="161" spans="1:5" s="68" customFormat="1" ht="12.75" hidden="1">
      <c r="A161" s="61"/>
      <c r="B161" s="37" t="s">
        <v>18</v>
      </c>
      <c r="C161" s="70"/>
      <c r="D161" s="70"/>
    </row>
    <row r="162" spans="1:5" s="68" customFormat="1" ht="12.75" hidden="1">
      <c r="A162" s="61"/>
      <c r="B162" s="37" t="s">
        <v>19</v>
      </c>
      <c r="C162" s="70"/>
      <c r="D162" s="70"/>
    </row>
    <row r="163" spans="1:5" s="68" customFormat="1" ht="12.75" hidden="1">
      <c r="A163" s="28"/>
      <c r="B163" s="29" t="s">
        <v>20</v>
      </c>
      <c r="C163" s="30">
        <f>SUM(C161:C162)</f>
        <v>0</v>
      </c>
      <c r="D163" s="30">
        <f>SUM(D161:D162)</f>
        <v>0</v>
      </c>
    </row>
    <row r="164" spans="1:5" s="68" customFormat="1" ht="12.75">
      <c r="A164" s="28"/>
      <c r="B164" s="29" t="s">
        <v>15</v>
      </c>
      <c r="C164" s="30">
        <f>SUM(C153,C158,C163)</f>
        <v>94935.8</v>
      </c>
      <c r="D164" s="30">
        <f t="shared" ref="D164" si="5">SUM(D153,D158,D163)</f>
        <v>83221</v>
      </c>
    </row>
    <row r="165" spans="1:5" s="54" customFormat="1">
      <c r="C165" s="63"/>
      <c r="D165" s="63"/>
    </row>
    <row r="166" spans="1:5" ht="15.75">
      <c r="A166" s="144" t="s">
        <v>28</v>
      </c>
      <c r="B166" s="144"/>
      <c r="C166" s="144"/>
      <c r="D166" s="144"/>
      <c r="E166" s="92"/>
    </row>
    <row r="167" spans="1:5" ht="15.75">
      <c r="A167" s="145" t="s">
        <v>2</v>
      </c>
      <c r="B167" s="145"/>
      <c r="C167" s="145"/>
      <c r="D167" s="145"/>
      <c r="E167" s="92"/>
    </row>
    <row r="168" spans="1:5" ht="15.75">
      <c r="A168" s="16"/>
      <c r="B168" s="93"/>
      <c r="C168" s="94"/>
      <c r="E168" s="92"/>
    </row>
    <row r="169" spans="1:5" ht="29.25" customHeight="1">
      <c r="A169" s="133" t="s">
        <v>155</v>
      </c>
      <c r="B169" s="133"/>
      <c r="C169" s="133"/>
      <c r="D169" s="133"/>
      <c r="E169" s="95"/>
    </row>
    <row r="170" spans="1:5" ht="15.75">
      <c r="A170" s="96"/>
      <c r="B170" s="91"/>
      <c r="C170" s="91"/>
      <c r="D170" s="47"/>
      <c r="E170" s="92"/>
    </row>
    <row r="171" spans="1:5" s="66" customFormat="1" ht="12" customHeight="1">
      <c r="A171" s="129" t="s">
        <v>3</v>
      </c>
      <c r="B171" s="130" t="s">
        <v>4</v>
      </c>
      <c r="C171" s="131" t="s">
        <v>154</v>
      </c>
      <c r="D171" s="131" t="s">
        <v>46</v>
      </c>
      <c r="E171" s="97"/>
    </row>
    <row r="172" spans="1:5" s="66" customFormat="1" ht="15" customHeight="1">
      <c r="A172" s="129"/>
      <c r="B172" s="130"/>
      <c r="C172" s="131"/>
      <c r="D172" s="131"/>
      <c r="E172" s="97"/>
    </row>
    <row r="173" spans="1:5" s="66" customFormat="1" ht="25.5" customHeight="1">
      <c r="A173" s="129"/>
      <c r="B173" s="130"/>
      <c r="C173" s="131"/>
      <c r="D173" s="131"/>
      <c r="E173" s="97"/>
    </row>
    <row r="174" spans="1:5" s="66" customFormat="1" ht="12" customHeight="1">
      <c r="A174" s="5" t="s">
        <v>5</v>
      </c>
      <c r="B174" s="6">
        <v>2</v>
      </c>
      <c r="C174" s="5" t="s">
        <v>6</v>
      </c>
      <c r="D174" s="5" t="s">
        <v>13</v>
      </c>
      <c r="E174" s="97"/>
    </row>
    <row r="175" spans="1:5" ht="24.75" customHeight="1">
      <c r="A175" s="98"/>
      <c r="B175" s="140" t="s">
        <v>156</v>
      </c>
      <c r="C175" s="140"/>
      <c r="D175" s="140"/>
      <c r="E175" s="92"/>
    </row>
    <row r="176" spans="1:5" s="74" customFormat="1" ht="76.5">
      <c r="A176" s="7" t="s">
        <v>5</v>
      </c>
      <c r="B176" s="99" t="s">
        <v>29</v>
      </c>
      <c r="C176" s="9">
        <f>SUM(C177:C180)</f>
        <v>618174.29999999993</v>
      </c>
      <c r="D176" s="9">
        <f>SUM(D177:D180)</f>
        <v>351900</v>
      </c>
      <c r="E176" s="100"/>
    </row>
    <row r="177" spans="1:6" s="75" customFormat="1" ht="25.5">
      <c r="A177" s="7"/>
      <c r="B177" s="15" t="s">
        <v>157</v>
      </c>
      <c r="C177" s="9">
        <v>74955.899999999994</v>
      </c>
      <c r="D177" s="9">
        <v>41900</v>
      </c>
      <c r="E177" s="101"/>
    </row>
    <row r="178" spans="1:6" s="75" customFormat="1" ht="25.5">
      <c r="A178" s="7"/>
      <c r="B178" s="15" t="s">
        <v>85</v>
      </c>
      <c r="C178" s="9">
        <v>387918.3</v>
      </c>
      <c r="D178" s="9">
        <v>223400</v>
      </c>
      <c r="E178" s="101"/>
    </row>
    <row r="179" spans="1:6" s="75" customFormat="1" ht="25.5">
      <c r="A179" s="7"/>
      <c r="B179" s="102" t="s">
        <v>86</v>
      </c>
      <c r="C179" s="9">
        <v>97572.7</v>
      </c>
      <c r="D179" s="9">
        <v>52600</v>
      </c>
      <c r="E179" s="101"/>
    </row>
    <row r="180" spans="1:6" s="75" customFormat="1" ht="28.5" customHeight="1">
      <c r="A180" s="7"/>
      <c r="B180" s="15" t="s">
        <v>87</v>
      </c>
      <c r="C180" s="9">
        <v>57727.4</v>
      </c>
      <c r="D180" s="9">
        <v>34000</v>
      </c>
      <c r="E180" s="101"/>
    </row>
    <row r="181" spans="1:6" s="76" customFormat="1" ht="18.75" customHeight="1">
      <c r="A181" s="7" t="s">
        <v>17</v>
      </c>
      <c r="B181" s="102" t="s">
        <v>158</v>
      </c>
      <c r="C181" s="9">
        <v>11363.8</v>
      </c>
      <c r="D181" s="9">
        <v>5779.3</v>
      </c>
      <c r="E181" s="101"/>
    </row>
    <row r="182" spans="1:6" s="76" customFormat="1" ht="24.75" customHeight="1">
      <c r="A182" s="7" t="s">
        <v>6</v>
      </c>
      <c r="B182" s="103" t="s">
        <v>159</v>
      </c>
      <c r="C182" s="9">
        <f>SUM(C183:C184)</f>
        <v>5202.8</v>
      </c>
      <c r="D182" s="9">
        <f>SUM(D183:D184)</f>
        <v>3992.6</v>
      </c>
      <c r="E182" s="101"/>
    </row>
    <row r="183" spans="1:6" s="76" customFormat="1" ht="15.75">
      <c r="A183" s="104"/>
      <c r="B183" s="105" t="s">
        <v>18</v>
      </c>
      <c r="C183" s="72">
        <v>5197.5</v>
      </c>
      <c r="D183" s="72">
        <v>3992.6</v>
      </c>
      <c r="E183" s="101"/>
    </row>
    <row r="184" spans="1:6" s="76" customFormat="1" ht="15.75">
      <c r="A184" s="104"/>
      <c r="B184" s="105" t="s">
        <v>19</v>
      </c>
      <c r="C184" s="72">
        <v>5.3</v>
      </c>
      <c r="D184" s="72">
        <v>0</v>
      </c>
      <c r="E184" s="101"/>
    </row>
    <row r="185" spans="1:6" s="76" customFormat="1" ht="25.5">
      <c r="A185" s="7" t="s">
        <v>13</v>
      </c>
      <c r="B185" s="102" t="s">
        <v>47</v>
      </c>
      <c r="C185" s="9">
        <v>50</v>
      </c>
      <c r="D185" s="9">
        <v>50</v>
      </c>
      <c r="E185" s="101"/>
    </row>
    <row r="186" spans="1:6" s="76" customFormat="1" ht="15.75">
      <c r="A186" s="7" t="s">
        <v>7</v>
      </c>
      <c r="B186" s="106" t="s">
        <v>30</v>
      </c>
      <c r="C186" s="9">
        <v>132</v>
      </c>
      <c r="D186" s="9">
        <v>132</v>
      </c>
      <c r="E186" s="101"/>
    </row>
    <row r="187" spans="1:6" s="76" customFormat="1" ht="15.75">
      <c r="A187" s="7" t="s">
        <v>8</v>
      </c>
      <c r="B187" s="102" t="s">
        <v>58</v>
      </c>
      <c r="C187" s="9">
        <v>1011.2</v>
      </c>
      <c r="D187" s="9">
        <v>570</v>
      </c>
      <c r="E187" s="101"/>
    </row>
    <row r="188" spans="1:6" s="78" customFormat="1" ht="15.75">
      <c r="A188" s="7" t="s">
        <v>9</v>
      </c>
      <c r="B188" s="102" t="s">
        <v>31</v>
      </c>
      <c r="C188" s="9">
        <v>151.69999999999999</v>
      </c>
      <c r="D188" s="9">
        <v>151.69999999999999</v>
      </c>
      <c r="E188" s="97"/>
    </row>
    <row r="189" spans="1:6" s="78" customFormat="1" ht="51">
      <c r="A189" s="7" t="s">
        <v>10</v>
      </c>
      <c r="B189" s="106" t="s">
        <v>88</v>
      </c>
      <c r="C189" s="9">
        <v>311.5</v>
      </c>
      <c r="D189" s="9">
        <v>52</v>
      </c>
      <c r="E189" s="97"/>
    </row>
    <row r="190" spans="1:6" s="78" customFormat="1" ht="15.75" customHeight="1">
      <c r="A190" s="7" t="s">
        <v>11</v>
      </c>
      <c r="B190" s="15" t="s">
        <v>53</v>
      </c>
      <c r="C190" s="9">
        <v>286</v>
      </c>
      <c r="D190" s="9">
        <v>263.8</v>
      </c>
      <c r="E190" s="97"/>
    </row>
    <row r="191" spans="1:6" s="78" customFormat="1" ht="51">
      <c r="A191" s="7" t="s">
        <v>12</v>
      </c>
      <c r="B191" s="106" t="s">
        <v>89</v>
      </c>
      <c r="C191" s="9">
        <v>6711.6</v>
      </c>
      <c r="D191" s="9">
        <v>3247.2</v>
      </c>
      <c r="E191" s="97"/>
      <c r="F191" s="97"/>
    </row>
    <row r="192" spans="1:6" s="78" customFormat="1" ht="25.5">
      <c r="A192" s="7" t="s">
        <v>32</v>
      </c>
      <c r="B192" s="106" t="s">
        <v>33</v>
      </c>
      <c r="C192" s="118">
        <v>22630</v>
      </c>
      <c r="D192" s="118">
        <v>12780.6</v>
      </c>
      <c r="E192" s="97"/>
      <c r="F192" s="77"/>
    </row>
    <row r="193" spans="1:5" s="78" customFormat="1" ht="27.75" customHeight="1">
      <c r="A193" s="7" t="s">
        <v>14</v>
      </c>
      <c r="B193" s="107" t="s">
        <v>54</v>
      </c>
      <c r="C193" s="118">
        <v>1067.9000000000001</v>
      </c>
      <c r="D193" s="118">
        <v>1067.5999999999999</v>
      </c>
      <c r="E193" s="97"/>
    </row>
    <row r="194" spans="1:5" s="78" customFormat="1" ht="24" hidden="1">
      <c r="A194" s="7" t="s">
        <v>34</v>
      </c>
      <c r="B194" s="108" t="s">
        <v>74</v>
      </c>
      <c r="C194" s="9">
        <f>SUM(C195:C196)</f>
        <v>0</v>
      </c>
      <c r="D194" s="9">
        <f>SUM(D195:D196)</f>
        <v>0</v>
      </c>
      <c r="E194" s="97"/>
    </row>
    <row r="195" spans="1:5" s="78" customFormat="1" ht="15.75" hidden="1">
      <c r="A195" s="104"/>
      <c r="B195" s="109" t="s">
        <v>18</v>
      </c>
      <c r="C195" s="9"/>
      <c r="D195" s="9"/>
      <c r="E195" s="97"/>
    </row>
    <row r="196" spans="1:5" s="78" customFormat="1" ht="15.75" hidden="1">
      <c r="A196" s="104"/>
      <c r="B196" s="109" t="s">
        <v>19</v>
      </c>
      <c r="C196" s="9"/>
      <c r="D196" s="9"/>
      <c r="E196" s="97"/>
    </row>
    <row r="197" spans="1:5" s="78" customFormat="1" ht="26.25">
      <c r="A197" s="104" t="s">
        <v>34</v>
      </c>
      <c r="B197" s="110" t="s">
        <v>81</v>
      </c>
      <c r="C197" s="9">
        <f>SUM(C198:C199)</f>
        <v>10365.9</v>
      </c>
      <c r="D197" s="9">
        <f>SUM(D198:D199)</f>
        <v>0</v>
      </c>
      <c r="E197" s="97"/>
    </row>
    <row r="198" spans="1:5" s="78" customFormat="1" ht="15.75">
      <c r="A198" s="104"/>
      <c r="B198" s="109" t="s">
        <v>18</v>
      </c>
      <c r="C198" s="72">
        <v>10355.5</v>
      </c>
      <c r="D198" s="72">
        <v>0</v>
      </c>
      <c r="E198" s="97"/>
    </row>
    <row r="199" spans="1:5" s="78" customFormat="1" ht="15.75">
      <c r="A199" s="104"/>
      <c r="B199" s="109" t="s">
        <v>19</v>
      </c>
      <c r="C199" s="72">
        <v>10.4</v>
      </c>
      <c r="D199" s="72">
        <v>0</v>
      </c>
      <c r="E199" s="97"/>
    </row>
    <row r="200" spans="1:5" s="78" customFormat="1" ht="26.25">
      <c r="A200" s="7" t="s">
        <v>35</v>
      </c>
      <c r="B200" s="110" t="s">
        <v>61</v>
      </c>
      <c r="C200" s="9">
        <f>SUM(C201:C203)</f>
        <v>1001.1</v>
      </c>
      <c r="D200" s="9">
        <f>SUM(D201:D203)</f>
        <v>73.199999999999989</v>
      </c>
      <c r="E200" s="97"/>
    </row>
    <row r="201" spans="1:5" s="78" customFormat="1" ht="15.75" hidden="1">
      <c r="A201" s="7"/>
      <c r="B201" s="111" t="s">
        <v>60</v>
      </c>
      <c r="C201" s="9"/>
      <c r="D201" s="9"/>
      <c r="E201" s="97"/>
    </row>
    <row r="202" spans="1:5" s="78" customFormat="1" ht="15.75">
      <c r="A202" s="7"/>
      <c r="B202" s="109" t="s">
        <v>18</v>
      </c>
      <c r="C202" s="72">
        <v>1000</v>
      </c>
      <c r="D202" s="72">
        <v>73.099999999999994</v>
      </c>
      <c r="E202" s="97"/>
    </row>
    <row r="203" spans="1:5" s="78" customFormat="1" ht="15.75">
      <c r="A203" s="7"/>
      <c r="B203" s="109" t="s">
        <v>19</v>
      </c>
      <c r="C203" s="72">
        <v>1.1000000000000001</v>
      </c>
      <c r="D203" s="72">
        <v>0.1</v>
      </c>
      <c r="E203" s="97"/>
    </row>
    <row r="204" spans="1:5" s="78" customFormat="1" ht="15.75">
      <c r="A204" s="7" t="s">
        <v>62</v>
      </c>
      <c r="B204" s="106" t="s">
        <v>63</v>
      </c>
      <c r="C204" s="9">
        <v>170</v>
      </c>
      <c r="D204" s="9">
        <v>0</v>
      </c>
      <c r="E204" s="97"/>
    </row>
    <row r="205" spans="1:5" s="78" customFormat="1" ht="15.75">
      <c r="A205" s="7" t="s">
        <v>48</v>
      </c>
      <c r="B205" s="106" t="s">
        <v>160</v>
      </c>
      <c r="C205" s="9">
        <f>SUM(C206:C207)</f>
        <v>39139.199999999997</v>
      </c>
      <c r="D205" s="9">
        <f>SUM(D206:D207)</f>
        <v>2452.3000000000002</v>
      </c>
      <c r="E205" s="97"/>
    </row>
    <row r="206" spans="1:5" s="78" customFormat="1" ht="15.75">
      <c r="A206" s="7"/>
      <c r="B206" s="109" t="s">
        <v>18</v>
      </c>
      <c r="C206" s="72">
        <v>39100</v>
      </c>
      <c r="D206" s="72">
        <v>2449.9</v>
      </c>
      <c r="E206" s="97"/>
    </row>
    <row r="207" spans="1:5" s="78" customFormat="1" ht="15.75">
      <c r="A207" s="7"/>
      <c r="B207" s="109" t="s">
        <v>19</v>
      </c>
      <c r="C207" s="72">
        <v>39.200000000000003</v>
      </c>
      <c r="D207" s="72">
        <v>2.4</v>
      </c>
      <c r="E207" s="97"/>
    </row>
    <row r="208" spans="1:5" s="78" customFormat="1" ht="25.5" hidden="1">
      <c r="A208" s="7" t="s">
        <v>48</v>
      </c>
      <c r="B208" s="106" t="s">
        <v>64</v>
      </c>
      <c r="C208" s="9">
        <f>SUM(C209:C210)</f>
        <v>0</v>
      </c>
      <c r="D208" s="9">
        <f>SUM(D209:D210)</f>
        <v>0</v>
      </c>
      <c r="E208" s="97"/>
    </row>
    <row r="209" spans="1:5" s="78" customFormat="1" ht="15.75" hidden="1">
      <c r="A209" s="7"/>
      <c r="B209" s="109" t="s">
        <v>18</v>
      </c>
      <c r="C209" s="9"/>
      <c r="D209" s="9"/>
      <c r="E209" s="97"/>
    </row>
    <row r="210" spans="1:5" s="78" customFormat="1" ht="15.75" hidden="1">
      <c r="A210" s="7"/>
      <c r="B210" s="109" t="s">
        <v>19</v>
      </c>
      <c r="C210" s="9"/>
      <c r="D210" s="9"/>
      <c r="E210" s="97"/>
    </row>
    <row r="211" spans="1:5" s="78" customFormat="1" ht="25.5" hidden="1">
      <c r="A211" s="7" t="s">
        <v>52</v>
      </c>
      <c r="B211" s="106" t="s">
        <v>65</v>
      </c>
      <c r="C211" s="9">
        <f>SUM(C212:C213)</f>
        <v>0</v>
      </c>
      <c r="D211" s="9">
        <f>SUM(D212:D213)</f>
        <v>0</v>
      </c>
      <c r="E211" s="97"/>
    </row>
    <row r="212" spans="1:5" s="78" customFormat="1" ht="15.75" hidden="1">
      <c r="A212" s="7"/>
      <c r="B212" s="109" t="s">
        <v>18</v>
      </c>
      <c r="C212" s="9"/>
      <c r="D212" s="9"/>
      <c r="E212" s="97"/>
    </row>
    <row r="213" spans="1:5" s="78" customFormat="1" ht="15.75" hidden="1">
      <c r="A213" s="7"/>
      <c r="B213" s="109" t="s">
        <v>19</v>
      </c>
      <c r="C213" s="9"/>
      <c r="D213" s="9"/>
      <c r="E213" s="97"/>
    </row>
    <row r="214" spans="1:5" s="78" customFormat="1" ht="25.5" hidden="1">
      <c r="A214" s="7" t="s">
        <v>66</v>
      </c>
      <c r="B214" s="106" t="s">
        <v>59</v>
      </c>
      <c r="C214" s="72">
        <f>SUM(C215:C217)</f>
        <v>0</v>
      </c>
      <c r="D214" s="72">
        <f>SUM(D215:D217)</f>
        <v>0</v>
      </c>
      <c r="E214" s="97"/>
    </row>
    <row r="215" spans="1:5" s="78" customFormat="1" ht="15.75" hidden="1">
      <c r="A215" s="104"/>
      <c r="B215" s="109" t="s">
        <v>60</v>
      </c>
      <c r="C215" s="9"/>
      <c r="D215" s="9"/>
      <c r="E215" s="97"/>
    </row>
    <row r="216" spans="1:5" s="78" customFormat="1" ht="15.75" hidden="1">
      <c r="A216" s="104"/>
      <c r="B216" s="109" t="s">
        <v>18</v>
      </c>
      <c r="C216" s="9"/>
      <c r="D216" s="9"/>
      <c r="E216" s="97"/>
    </row>
    <row r="217" spans="1:5" s="78" customFormat="1" ht="15.75" hidden="1">
      <c r="A217" s="104"/>
      <c r="B217" s="109" t="s">
        <v>19</v>
      </c>
      <c r="C217" s="9"/>
      <c r="D217" s="9"/>
      <c r="E217" s="97"/>
    </row>
    <row r="218" spans="1:5" s="78" customFormat="1" ht="15.75">
      <c r="A218" s="104" t="s">
        <v>52</v>
      </c>
      <c r="B218" s="106" t="s">
        <v>161</v>
      </c>
      <c r="C218" s="9">
        <f>SUM(C219:C220)</f>
        <v>21027.1</v>
      </c>
      <c r="D218" s="9">
        <f>SUM(D219:D220)</f>
        <v>6998.4</v>
      </c>
      <c r="E218" s="97"/>
    </row>
    <row r="219" spans="1:5" s="78" customFormat="1" ht="15.75">
      <c r="A219" s="104"/>
      <c r="B219" s="109" t="s">
        <v>18</v>
      </c>
      <c r="C219" s="72">
        <v>21006</v>
      </c>
      <c r="D219" s="72">
        <v>6991.4</v>
      </c>
      <c r="E219" s="97"/>
    </row>
    <row r="220" spans="1:5" s="78" customFormat="1" ht="15.75">
      <c r="A220" s="104"/>
      <c r="B220" s="109" t="s">
        <v>19</v>
      </c>
      <c r="C220" s="72">
        <v>21.1</v>
      </c>
      <c r="D220" s="72">
        <v>7</v>
      </c>
      <c r="E220" s="97"/>
    </row>
    <row r="221" spans="1:5" s="78" customFormat="1" ht="25.5">
      <c r="A221" s="104" t="s">
        <v>66</v>
      </c>
      <c r="B221" s="106" t="s">
        <v>162</v>
      </c>
      <c r="C221" s="9">
        <f>SUM(C222:C223)</f>
        <v>200.3</v>
      </c>
      <c r="D221" s="9">
        <f>SUM(D222:D223)</f>
        <v>200.2</v>
      </c>
      <c r="E221" s="97"/>
    </row>
    <row r="222" spans="1:5" s="78" customFormat="1" ht="15.75">
      <c r="A222" s="104"/>
      <c r="B222" s="109" t="s">
        <v>18</v>
      </c>
      <c r="C222" s="72">
        <v>200</v>
      </c>
      <c r="D222" s="72">
        <v>200</v>
      </c>
      <c r="E222" s="97"/>
    </row>
    <row r="223" spans="1:5" s="78" customFormat="1" ht="15.75">
      <c r="A223" s="104"/>
      <c r="B223" s="109" t="s">
        <v>19</v>
      </c>
      <c r="C223" s="72">
        <v>0.3</v>
      </c>
      <c r="D223" s="72">
        <v>0.2</v>
      </c>
      <c r="E223" s="97"/>
    </row>
    <row r="224" spans="1:5" s="78" customFormat="1" ht="24">
      <c r="A224" s="104" t="s">
        <v>75</v>
      </c>
      <c r="B224" s="108" t="s">
        <v>65</v>
      </c>
      <c r="C224" s="9">
        <f>SUM(C225:C226)</f>
        <v>500.6</v>
      </c>
      <c r="D224" s="9">
        <f>SUM(D225:D226)</f>
        <v>200.2</v>
      </c>
      <c r="E224" s="97"/>
    </row>
    <row r="225" spans="1:5" s="78" customFormat="1" ht="15.75">
      <c r="A225" s="104"/>
      <c r="B225" s="109" t="s">
        <v>18</v>
      </c>
      <c r="C225" s="72">
        <v>500</v>
      </c>
      <c r="D225" s="72">
        <v>200</v>
      </c>
      <c r="E225" s="97"/>
    </row>
    <row r="226" spans="1:5" s="78" customFormat="1" ht="15.75">
      <c r="A226" s="104"/>
      <c r="B226" s="109" t="s">
        <v>19</v>
      </c>
      <c r="C226" s="72">
        <v>0.6</v>
      </c>
      <c r="D226" s="72">
        <v>0.2</v>
      </c>
      <c r="E226" s="97"/>
    </row>
    <row r="227" spans="1:5" s="78" customFormat="1" ht="25.5">
      <c r="A227" s="104" t="s">
        <v>77</v>
      </c>
      <c r="B227" s="106" t="s">
        <v>163</v>
      </c>
      <c r="C227" s="9">
        <f>SUM(C228:C230)</f>
        <v>3722.2000000000003</v>
      </c>
      <c r="D227" s="9">
        <f>SUM(D228:D228)</f>
        <v>0</v>
      </c>
      <c r="E227" s="97"/>
    </row>
    <row r="228" spans="1:5" s="78" customFormat="1" ht="15.75">
      <c r="A228" s="104"/>
      <c r="B228" s="109" t="s">
        <v>60</v>
      </c>
      <c r="C228" s="72">
        <v>3532.5</v>
      </c>
      <c r="D228" s="72">
        <v>0</v>
      </c>
      <c r="E228" s="97"/>
    </row>
    <row r="229" spans="1:5" s="78" customFormat="1" ht="15.75">
      <c r="A229" s="104"/>
      <c r="B229" s="109" t="s">
        <v>18</v>
      </c>
      <c r="C229" s="72">
        <v>185.9</v>
      </c>
      <c r="D229" s="72">
        <v>0</v>
      </c>
      <c r="E229" s="97"/>
    </row>
    <row r="230" spans="1:5" s="78" customFormat="1" ht="15.75">
      <c r="A230" s="104"/>
      <c r="B230" s="109" t="s">
        <v>19</v>
      </c>
      <c r="C230" s="72">
        <v>3.8</v>
      </c>
      <c r="D230" s="72">
        <v>0</v>
      </c>
      <c r="E230" s="97"/>
    </row>
    <row r="231" spans="1:5" s="78" customFormat="1" ht="25.5">
      <c r="A231" s="7" t="s">
        <v>80</v>
      </c>
      <c r="B231" s="106" t="s">
        <v>164</v>
      </c>
      <c r="C231" s="9">
        <f>SUM(C232:C234)</f>
        <v>11306.999999999998</v>
      </c>
      <c r="D231" s="9">
        <f>SUM(D232:D234)</f>
        <v>3929.9</v>
      </c>
      <c r="E231" s="97"/>
    </row>
    <row r="232" spans="1:5" s="78" customFormat="1" ht="15.75">
      <c r="A232" s="104"/>
      <c r="B232" s="109" t="s">
        <v>18</v>
      </c>
      <c r="C232" s="72">
        <v>10730.9</v>
      </c>
      <c r="D232" s="72">
        <v>3842.8</v>
      </c>
      <c r="E232" s="97"/>
    </row>
    <row r="233" spans="1:5" s="78" customFormat="1" ht="15.75">
      <c r="A233" s="104"/>
      <c r="B233" s="109" t="s">
        <v>18</v>
      </c>
      <c r="C233" s="72">
        <v>564.79999999999995</v>
      </c>
      <c r="D233" s="72">
        <v>83.2</v>
      </c>
      <c r="E233" s="97"/>
    </row>
    <row r="234" spans="1:5" s="78" customFormat="1" ht="15.75">
      <c r="A234" s="104"/>
      <c r="B234" s="109" t="s">
        <v>19</v>
      </c>
      <c r="C234" s="72">
        <v>11.3</v>
      </c>
      <c r="D234" s="72">
        <v>3.9</v>
      </c>
      <c r="E234" s="97"/>
    </row>
    <row r="235" spans="1:5" s="78" customFormat="1" ht="24">
      <c r="A235" s="104" t="s">
        <v>82</v>
      </c>
      <c r="B235" s="108" t="s">
        <v>78</v>
      </c>
      <c r="C235" s="9">
        <f>SUM(C236:C236)</f>
        <v>13358.5</v>
      </c>
      <c r="D235" s="9">
        <f>SUM(D236:D236)</f>
        <v>8288</v>
      </c>
      <c r="E235" s="97"/>
    </row>
    <row r="236" spans="1:5" s="78" customFormat="1" ht="15.75">
      <c r="A236" s="104"/>
      <c r="B236" s="109" t="s">
        <v>60</v>
      </c>
      <c r="C236" s="72">
        <v>13358.5</v>
      </c>
      <c r="D236" s="72">
        <v>8288</v>
      </c>
      <c r="E236" s="97"/>
    </row>
    <row r="237" spans="1:5" s="78" customFormat="1" ht="24">
      <c r="A237" s="7" t="s">
        <v>94</v>
      </c>
      <c r="B237" s="108" t="s">
        <v>84</v>
      </c>
      <c r="C237" s="9">
        <v>3000</v>
      </c>
      <c r="D237" s="9">
        <v>0</v>
      </c>
      <c r="E237" s="97"/>
    </row>
    <row r="238" spans="1:5" s="78" customFormat="1" ht="15.75">
      <c r="A238" s="7" t="s">
        <v>83</v>
      </c>
      <c r="B238" s="108" t="s">
        <v>165</v>
      </c>
      <c r="C238" s="9">
        <f>SUM(C239:C240)</f>
        <v>500.6</v>
      </c>
      <c r="D238" s="9">
        <f>SUM(D239:D240)</f>
        <v>396.29999999999995</v>
      </c>
      <c r="E238" s="97"/>
    </row>
    <row r="239" spans="1:5" s="78" customFormat="1" ht="15.75">
      <c r="A239" s="7"/>
      <c r="B239" s="109" t="s">
        <v>18</v>
      </c>
      <c r="C239" s="72">
        <v>500</v>
      </c>
      <c r="D239" s="72">
        <v>395.9</v>
      </c>
      <c r="E239" s="97"/>
    </row>
    <row r="240" spans="1:5" s="78" customFormat="1" ht="15.75">
      <c r="A240" s="7"/>
      <c r="B240" s="109" t="s">
        <v>19</v>
      </c>
      <c r="C240" s="72">
        <v>0.6</v>
      </c>
      <c r="D240" s="72">
        <v>0.4</v>
      </c>
      <c r="E240" s="97"/>
    </row>
    <row r="241" spans="1:5" s="78" customFormat="1" ht="15.75">
      <c r="A241" s="104" t="s">
        <v>96</v>
      </c>
      <c r="B241" s="108" t="s">
        <v>93</v>
      </c>
      <c r="C241" s="9">
        <f>SUM(C242:C243)</f>
        <v>500.6</v>
      </c>
      <c r="D241" s="9">
        <f>SUM(D242:D243)</f>
        <v>97.5</v>
      </c>
      <c r="E241" s="97"/>
    </row>
    <row r="242" spans="1:5" s="78" customFormat="1" ht="15.75">
      <c r="A242" s="104"/>
      <c r="B242" s="109" t="s">
        <v>18</v>
      </c>
      <c r="C242" s="72">
        <v>500</v>
      </c>
      <c r="D242" s="72">
        <v>97.4</v>
      </c>
      <c r="E242" s="97"/>
    </row>
    <row r="243" spans="1:5" s="78" customFormat="1" ht="15.75">
      <c r="A243" s="104"/>
      <c r="B243" s="109" t="s">
        <v>19</v>
      </c>
      <c r="C243" s="72">
        <v>0.6</v>
      </c>
      <c r="D243" s="72">
        <v>0.1</v>
      </c>
      <c r="E243" s="97"/>
    </row>
    <row r="244" spans="1:5" s="78" customFormat="1" ht="15.75">
      <c r="A244" s="104" t="s">
        <v>97</v>
      </c>
      <c r="B244" s="108" t="s">
        <v>95</v>
      </c>
      <c r="C244" s="9">
        <f>SUM(C245:C246)</f>
        <v>996.8</v>
      </c>
      <c r="D244" s="9">
        <f>SUM(D245:D246)</f>
        <v>996.8</v>
      </c>
      <c r="E244" s="97"/>
    </row>
    <row r="245" spans="1:5" s="78" customFormat="1" ht="15.75">
      <c r="A245" s="104"/>
      <c r="B245" s="109" t="s">
        <v>18</v>
      </c>
      <c r="C245" s="72">
        <v>995.8</v>
      </c>
      <c r="D245" s="72">
        <v>995.8</v>
      </c>
      <c r="E245" s="97"/>
    </row>
    <row r="246" spans="1:5" s="78" customFormat="1" ht="15.75">
      <c r="A246" s="104"/>
      <c r="B246" s="109" t="s">
        <v>19</v>
      </c>
      <c r="C246" s="72">
        <v>1</v>
      </c>
      <c r="D246" s="72">
        <v>1</v>
      </c>
      <c r="E246" s="97"/>
    </row>
    <row r="247" spans="1:5" s="78" customFormat="1" ht="24">
      <c r="A247" s="104" t="s">
        <v>166</v>
      </c>
      <c r="B247" s="108" t="s">
        <v>168</v>
      </c>
      <c r="C247" s="9">
        <f>SUM(C248:C249)</f>
        <v>450.5</v>
      </c>
      <c r="D247" s="9">
        <f>SUM(D248:D249)</f>
        <v>0</v>
      </c>
      <c r="E247" s="97"/>
    </row>
    <row r="248" spans="1:5" s="78" customFormat="1" ht="15.75">
      <c r="A248" s="104"/>
      <c r="B248" s="109" t="s">
        <v>18</v>
      </c>
      <c r="C248" s="72">
        <v>450</v>
      </c>
      <c r="D248" s="72">
        <v>0</v>
      </c>
      <c r="E248" s="97"/>
    </row>
    <row r="249" spans="1:5" s="78" customFormat="1" ht="15.75">
      <c r="A249" s="104"/>
      <c r="B249" s="109" t="s">
        <v>19</v>
      </c>
      <c r="C249" s="72">
        <v>0.5</v>
      </c>
      <c r="D249" s="72">
        <v>0</v>
      </c>
      <c r="E249" s="97"/>
    </row>
    <row r="250" spans="1:5" s="78" customFormat="1" ht="24">
      <c r="A250" s="104" t="s">
        <v>167</v>
      </c>
      <c r="B250" s="108" t="s">
        <v>169</v>
      </c>
      <c r="C250" s="9">
        <f>SUM(C251:C252)</f>
        <v>1001.1</v>
      </c>
      <c r="D250" s="9">
        <f>SUM(D251:D252)</f>
        <v>1001.1</v>
      </c>
      <c r="E250" s="97"/>
    </row>
    <row r="251" spans="1:5" s="78" customFormat="1" ht="15.75">
      <c r="A251" s="104"/>
      <c r="B251" s="109" t="s">
        <v>18</v>
      </c>
      <c r="C251" s="72">
        <v>1000</v>
      </c>
      <c r="D251" s="72">
        <v>1000</v>
      </c>
      <c r="E251" s="97"/>
    </row>
    <row r="252" spans="1:5" s="78" customFormat="1" ht="15.75">
      <c r="A252" s="104"/>
      <c r="B252" s="109" t="s">
        <v>19</v>
      </c>
      <c r="C252" s="72">
        <v>1.1000000000000001</v>
      </c>
      <c r="D252" s="72">
        <v>1.1000000000000001</v>
      </c>
      <c r="E252" s="97"/>
    </row>
    <row r="253" spans="1:5" s="78" customFormat="1" ht="15.75">
      <c r="A253" s="7" t="s">
        <v>172</v>
      </c>
      <c r="B253" s="108" t="s">
        <v>170</v>
      </c>
      <c r="C253" s="9">
        <v>8101.1</v>
      </c>
      <c r="D253" s="9">
        <v>7651.1</v>
      </c>
      <c r="E253" s="97"/>
    </row>
    <row r="254" spans="1:5" s="78" customFormat="1" ht="15.75">
      <c r="A254" s="7" t="s">
        <v>174</v>
      </c>
      <c r="B254" s="108" t="s">
        <v>171</v>
      </c>
      <c r="C254" s="9">
        <f>SUM(C255:C257)</f>
        <v>19170.7</v>
      </c>
      <c r="D254" s="9">
        <f>SUM(D255:D257)</f>
        <v>8760.5999999999985</v>
      </c>
      <c r="E254" s="97"/>
    </row>
    <row r="255" spans="1:5" s="78" customFormat="1" ht="15.75">
      <c r="A255" s="7"/>
      <c r="B255" s="109" t="s">
        <v>60</v>
      </c>
      <c r="C255" s="72">
        <v>18768.400000000001</v>
      </c>
      <c r="D255" s="9">
        <v>8751.7999999999993</v>
      </c>
      <c r="E255" s="97"/>
    </row>
    <row r="256" spans="1:5" s="78" customFormat="1" ht="15.75">
      <c r="A256" s="7"/>
      <c r="B256" s="109" t="s">
        <v>18</v>
      </c>
      <c r="C256" s="72">
        <v>383.1</v>
      </c>
      <c r="D256" s="9">
        <v>0</v>
      </c>
      <c r="E256" s="97"/>
    </row>
    <row r="257" spans="1:5" s="78" customFormat="1" ht="15.75">
      <c r="A257" s="7"/>
      <c r="B257" s="109" t="s">
        <v>19</v>
      </c>
      <c r="C257" s="72">
        <v>19.2</v>
      </c>
      <c r="D257" s="9">
        <v>8.8000000000000007</v>
      </c>
      <c r="E257" s="97"/>
    </row>
    <row r="258" spans="1:5" s="78" customFormat="1" ht="15.75">
      <c r="A258" s="7" t="s">
        <v>176</v>
      </c>
      <c r="B258" s="108" t="s">
        <v>173</v>
      </c>
      <c r="C258" s="9">
        <f>C259</f>
        <v>5000</v>
      </c>
      <c r="D258" s="9">
        <f>D259</f>
        <v>2983.3</v>
      </c>
      <c r="E258" s="97"/>
    </row>
    <row r="259" spans="1:5" s="78" customFormat="1" ht="15.75">
      <c r="A259" s="7"/>
      <c r="B259" s="109" t="s">
        <v>60</v>
      </c>
      <c r="C259" s="72">
        <v>5000</v>
      </c>
      <c r="D259" s="9">
        <v>2983.3</v>
      </c>
      <c r="E259" s="97"/>
    </row>
    <row r="260" spans="1:5" s="78" customFormat="1" ht="24">
      <c r="A260" s="7" t="s">
        <v>177</v>
      </c>
      <c r="B260" s="108" t="s">
        <v>59</v>
      </c>
      <c r="C260" s="9">
        <f>SUM(C261:C263)</f>
        <v>3268.6000000000004</v>
      </c>
      <c r="D260" s="9">
        <f>SUM(D261:D263)</f>
        <v>898.6</v>
      </c>
      <c r="E260" s="97"/>
    </row>
    <row r="261" spans="1:5" s="78" customFormat="1" ht="15.75">
      <c r="A261" s="7"/>
      <c r="B261" s="109" t="s">
        <v>60</v>
      </c>
      <c r="C261" s="72">
        <v>3200</v>
      </c>
      <c r="D261" s="72">
        <v>891.6</v>
      </c>
      <c r="E261" s="97"/>
    </row>
    <row r="262" spans="1:5" s="78" customFormat="1" ht="15.75">
      <c r="A262" s="7"/>
      <c r="B262" s="109" t="s">
        <v>18</v>
      </c>
      <c r="C262" s="72">
        <v>65.3</v>
      </c>
      <c r="D262" s="72">
        <v>6.1</v>
      </c>
      <c r="E262" s="97"/>
    </row>
    <row r="263" spans="1:5" s="78" customFormat="1" ht="15.75">
      <c r="A263" s="7"/>
      <c r="B263" s="109" t="s">
        <v>19</v>
      </c>
      <c r="C263" s="72">
        <v>3.3</v>
      </c>
      <c r="D263" s="72">
        <v>0.9</v>
      </c>
      <c r="E263" s="97"/>
    </row>
    <row r="264" spans="1:5" s="78" customFormat="1" ht="15.75">
      <c r="A264" s="28"/>
      <c r="B264" s="29" t="s">
        <v>20</v>
      </c>
      <c r="C264" s="30">
        <f>SUM(C260,C258,C254,C253,C250,C247,C244,C241,C238,C237,C235,C231,C224,C227,C221,C218,C205,C200,C204,C193,C192,C191,C189,C188,C187,C186,C185,C182,C181,C176,C190,C197)</f>
        <v>809874.7</v>
      </c>
      <c r="D264" s="30">
        <f>SUM(D260,D258,D254,D253,D250,D247,D244,D241,D238,D237,D235,D231,D224,D227,D221,D218,D205,D200,D204,D193,D192,D191,D189,D188,D187,D186,D185,D182,D181,D176,D190,D197)</f>
        <v>424914.3</v>
      </c>
      <c r="E264" s="97"/>
    </row>
    <row r="265" spans="1:5" s="78" customFormat="1" ht="23.25" customHeight="1">
      <c r="A265" s="112"/>
      <c r="B265" s="132" t="s">
        <v>175</v>
      </c>
      <c r="C265" s="132"/>
      <c r="D265" s="132"/>
      <c r="E265" s="97"/>
    </row>
    <row r="266" spans="1:5" ht="15.75">
      <c r="A266" s="7"/>
      <c r="B266" s="15" t="s">
        <v>37</v>
      </c>
      <c r="C266" s="9">
        <v>13962.2</v>
      </c>
      <c r="D266" s="9">
        <v>7640</v>
      </c>
      <c r="E266" s="92"/>
    </row>
    <row r="267" spans="1:5" s="74" customFormat="1" ht="25.5">
      <c r="A267" s="7"/>
      <c r="B267" s="113" t="s">
        <v>55</v>
      </c>
      <c r="C267" s="9">
        <v>91927.6</v>
      </c>
      <c r="D267" s="9">
        <v>54378</v>
      </c>
      <c r="E267" s="100"/>
    </row>
    <row r="268" spans="1:5" s="74" customFormat="1" ht="15.75">
      <c r="A268" s="7"/>
      <c r="B268" s="113" t="s">
        <v>56</v>
      </c>
      <c r="C268" s="9">
        <v>11969.6</v>
      </c>
      <c r="D268" s="9">
        <v>7689</v>
      </c>
      <c r="E268" s="100"/>
    </row>
    <row r="269" spans="1:5" s="74" customFormat="1" ht="25.5">
      <c r="A269" s="7"/>
      <c r="B269" s="15" t="s">
        <v>57</v>
      </c>
      <c r="C269" s="9">
        <v>17852.099999999999</v>
      </c>
      <c r="D269" s="9">
        <v>11090</v>
      </c>
      <c r="E269" s="100"/>
    </row>
    <row r="270" spans="1:5" s="76" customFormat="1" ht="15.75">
      <c r="A270" s="7"/>
      <c r="B270" s="113" t="s">
        <v>38</v>
      </c>
      <c r="C270" s="9">
        <v>66159.8</v>
      </c>
      <c r="D270" s="9">
        <v>32910</v>
      </c>
      <c r="E270" s="100"/>
    </row>
    <row r="271" spans="1:5" s="76" customFormat="1" ht="15.75">
      <c r="A271" s="7"/>
      <c r="B271" s="15" t="s">
        <v>39</v>
      </c>
      <c r="C271" s="9">
        <v>19353.2</v>
      </c>
      <c r="D271" s="9">
        <v>9300</v>
      </c>
      <c r="E271" s="100"/>
    </row>
    <row r="272" spans="1:5" s="76" customFormat="1" ht="15.75">
      <c r="A272" s="7"/>
      <c r="B272" s="15" t="s">
        <v>40</v>
      </c>
      <c r="C272" s="9">
        <v>36566.699999999997</v>
      </c>
      <c r="D272" s="9">
        <v>18757</v>
      </c>
      <c r="E272" s="100"/>
    </row>
    <row r="273" spans="1:5" s="78" customFormat="1" ht="15.75">
      <c r="A273" s="28"/>
      <c r="B273" s="29" t="s">
        <v>20</v>
      </c>
      <c r="C273" s="30">
        <f>SUM(C266:C272)</f>
        <v>257791.2</v>
      </c>
      <c r="D273" s="30">
        <f>SUM(D266:D272)</f>
        <v>141764</v>
      </c>
      <c r="E273" s="97"/>
    </row>
    <row r="274" spans="1:5" ht="15.75">
      <c r="A274" s="28"/>
      <c r="B274" s="29" t="s">
        <v>15</v>
      </c>
      <c r="C274" s="30">
        <f>SUM(C264,C273,)</f>
        <v>1067665.8999999999</v>
      </c>
      <c r="D274" s="30">
        <f>SUM(D264,D273,)</f>
        <v>566678.30000000005</v>
      </c>
      <c r="E274" s="92"/>
    </row>
    <row r="275" spans="1:5" ht="15.75">
      <c r="A275" s="10"/>
      <c r="B275" s="11"/>
      <c r="C275" s="12"/>
      <c r="D275" s="12"/>
      <c r="E275" s="92"/>
    </row>
    <row r="276" spans="1:5" ht="15.75">
      <c r="A276" s="133" t="s">
        <v>178</v>
      </c>
      <c r="B276" s="133"/>
      <c r="C276" s="133"/>
      <c r="D276" s="133"/>
      <c r="E276" s="92"/>
    </row>
    <row r="277" spans="1:5" ht="15.75">
      <c r="A277" s="14"/>
      <c r="B277" s="14"/>
      <c r="C277" s="14"/>
      <c r="D277" s="14"/>
      <c r="E277" s="92"/>
    </row>
    <row r="278" spans="1:5" s="78" customFormat="1" ht="14.25" customHeight="1">
      <c r="A278" s="114"/>
      <c r="B278" s="134" t="s">
        <v>179</v>
      </c>
      <c r="C278" s="135"/>
      <c r="D278" s="135"/>
      <c r="E278" s="97"/>
    </row>
    <row r="279" spans="1:5" s="76" customFormat="1" ht="15.75">
      <c r="A279" s="7" t="s">
        <v>5</v>
      </c>
      <c r="B279" s="15" t="s">
        <v>41</v>
      </c>
      <c r="C279" s="9">
        <v>1719</v>
      </c>
      <c r="D279" s="9">
        <v>918</v>
      </c>
      <c r="E279" s="101"/>
    </row>
    <row r="280" spans="1:5" s="76" customFormat="1" ht="25.5">
      <c r="A280" s="7" t="s">
        <v>17</v>
      </c>
      <c r="B280" s="115" t="s">
        <v>33</v>
      </c>
      <c r="C280" s="118">
        <v>800</v>
      </c>
      <c r="D280" s="118">
        <v>603.20000000000005</v>
      </c>
      <c r="E280" s="101"/>
    </row>
    <row r="281" spans="1:5" s="76" customFormat="1" ht="15.75">
      <c r="A281" s="7" t="s">
        <v>6</v>
      </c>
      <c r="B281" s="115" t="s">
        <v>180</v>
      </c>
      <c r="C281" s="9">
        <f>SUM(C282:C283)</f>
        <v>8340.2999999999993</v>
      </c>
      <c r="D281" s="9">
        <f>SUM(D282:D283)</f>
        <v>2502.1</v>
      </c>
      <c r="E281" s="101"/>
    </row>
    <row r="282" spans="1:5" s="76" customFormat="1" ht="15.75">
      <c r="A282" s="7"/>
      <c r="B282" s="109" t="s">
        <v>18</v>
      </c>
      <c r="C282" s="9">
        <v>8331.9</v>
      </c>
      <c r="D282" s="9">
        <v>2499.6</v>
      </c>
      <c r="E282" s="101"/>
    </row>
    <row r="283" spans="1:5" s="76" customFormat="1" ht="15.75">
      <c r="A283" s="7"/>
      <c r="B283" s="109" t="s">
        <v>19</v>
      </c>
      <c r="C283" s="9">
        <v>8.4</v>
      </c>
      <c r="D283" s="9">
        <v>2.5</v>
      </c>
      <c r="E283" s="101"/>
    </row>
    <row r="284" spans="1:5" s="76" customFormat="1" ht="15.75">
      <c r="A284" s="7" t="s">
        <v>13</v>
      </c>
      <c r="B284" s="115" t="s">
        <v>67</v>
      </c>
      <c r="C284" s="9">
        <f>SUM(C285:C286)</f>
        <v>848.9</v>
      </c>
      <c r="D284" s="9">
        <f>SUM(D285:D286)</f>
        <v>0</v>
      </c>
      <c r="E284" s="101"/>
    </row>
    <row r="285" spans="1:5" s="76" customFormat="1" ht="16.5" customHeight="1">
      <c r="A285" s="7"/>
      <c r="B285" s="109" t="s">
        <v>18</v>
      </c>
      <c r="C285" s="72">
        <v>848</v>
      </c>
      <c r="D285" s="72">
        <v>0</v>
      </c>
      <c r="E285" s="101"/>
    </row>
    <row r="286" spans="1:5" s="76" customFormat="1" ht="16.5" customHeight="1">
      <c r="A286" s="7"/>
      <c r="B286" s="109" t="s">
        <v>19</v>
      </c>
      <c r="C286" s="72">
        <v>0.9</v>
      </c>
      <c r="D286" s="72">
        <v>0</v>
      </c>
      <c r="E286" s="101"/>
    </row>
    <row r="287" spans="1:5" s="76" customFormat="1" ht="16.5" customHeight="1">
      <c r="A287" s="7" t="s">
        <v>7</v>
      </c>
      <c r="B287" s="115" t="s">
        <v>79</v>
      </c>
      <c r="C287" s="9">
        <f>SUM(C288:C289)</f>
        <v>800.9</v>
      </c>
      <c r="D287" s="9">
        <f>SUM(D288:D289)</f>
        <v>0</v>
      </c>
      <c r="E287" s="101"/>
    </row>
    <row r="288" spans="1:5" s="76" customFormat="1" ht="16.5" customHeight="1">
      <c r="A288" s="7"/>
      <c r="B288" s="109" t="s">
        <v>18</v>
      </c>
      <c r="C288" s="9">
        <v>800</v>
      </c>
      <c r="D288" s="72">
        <v>0</v>
      </c>
      <c r="E288" s="101"/>
    </row>
    <row r="289" spans="1:5" s="76" customFormat="1" ht="16.5" customHeight="1">
      <c r="A289" s="7"/>
      <c r="B289" s="109" t="s">
        <v>19</v>
      </c>
      <c r="C289" s="9">
        <v>0.9</v>
      </c>
      <c r="D289" s="72">
        <v>0</v>
      </c>
      <c r="E289" s="101"/>
    </row>
    <row r="290" spans="1:5" s="66" customFormat="1" ht="15.75">
      <c r="A290" s="28"/>
      <c r="B290" s="29" t="s">
        <v>20</v>
      </c>
      <c r="C290" s="30">
        <f>SUM(C279,C280,C281,C284,C287)</f>
        <v>12509.099999999999</v>
      </c>
      <c r="D290" s="30">
        <f>SUM(D279,D280,D281,D284,D287)</f>
        <v>4023.3</v>
      </c>
      <c r="E290" s="97"/>
    </row>
    <row r="291" spans="1:5" s="66" customFormat="1" ht="15" customHeight="1">
      <c r="A291" s="112"/>
      <c r="B291" s="127" t="s">
        <v>36</v>
      </c>
      <c r="C291" s="128"/>
      <c r="D291" s="128"/>
      <c r="E291" s="97"/>
    </row>
    <row r="292" spans="1:5" s="74" customFormat="1" ht="25.5" customHeight="1">
      <c r="A292" s="7"/>
      <c r="B292" s="116" t="s">
        <v>42</v>
      </c>
      <c r="C292" s="9">
        <v>32044.5</v>
      </c>
      <c r="D292" s="9">
        <v>17480</v>
      </c>
      <c r="E292" s="100"/>
    </row>
    <row r="293" spans="1:5" ht="15.75">
      <c r="A293" s="28"/>
      <c r="B293" s="29" t="s">
        <v>20</v>
      </c>
      <c r="C293" s="30">
        <f>SUM(C292:C292)</f>
        <v>32044.5</v>
      </c>
      <c r="D293" s="30">
        <f>SUM(D292:D292)</f>
        <v>17480</v>
      </c>
      <c r="E293" s="92"/>
    </row>
    <row r="294" spans="1:5" s="49" customFormat="1" ht="15.75">
      <c r="A294" s="28"/>
      <c r="B294" s="29" t="s">
        <v>15</v>
      </c>
      <c r="C294" s="30">
        <f>SUM(C290,C293)</f>
        <v>44553.599999999999</v>
      </c>
      <c r="D294" s="30">
        <f>SUM(D290,D293)</f>
        <v>21503.3</v>
      </c>
      <c r="E294" s="117"/>
    </row>
    <row r="295" spans="1:5">
      <c r="A295" s="139"/>
      <c r="B295" s="139"/>
    </row>
    <row r="296" spans="1:5">
      <c r="A296" s="42"/>
      <c r="B296" s="43" t="s">
        <v>44</v>
      </c>
      <c r="C296" s="44">
        <f>SUM(C14,C24,C49,C67,C109,C124,C145,C164,C274,C294)</f>
        <v>1685414.3</v>
      </c>
      <c r="D296" s="44">
        <f>SUM(D14,D24,D49,D67,D109,D124,D145,D164,D274,D294)</f>
        <v>774438.3</v>
      </c>
      <c r="E296" s="38"/>
    </row>
    <row r="297" spans="1:5" ht="30" customHeight="1">
      <c r="A297" s="41"/>
      <c r="B297" s="41"/>
      <c r="E297" s="54"/>
    </row>
    <row r="298" spans="1:5" ht="15" customHeight="1">
      <c r="A298" s="39"/>
      <c r="B298" s="138" t="s">
        <v>98</v>
      </c>
      <c r="C298" s="138"/>
    </row>
    <row r="299" spans="1:5" ht="10.5" customHeight="1">
      <c r="B299" s="40" t="s">
        <v>43</v>
      </c>
    </row>
    <row r="300" spans="1:5">
      <c r="B300" s="89" t="s">
        <v>181</v>
      </c>
    </row>
    <row r="301" spans="1:5">
      <c r="C301" s="64"/>
    </row>
    <row r="302" spans="1:5">
      <c r="C302" s="64"/>
    </row>
    <row r="303" spans="1:5">
      <c r="C303" s="64"/>
      <c r="D303" s="64"/>
    </row>
    <row r="304" spans="1:5">
      <c r="C304" s="65"/>
      <c r="D304" s="65"/>
    </row>
    <row r="305" spans="3:3">
      <c r="C305" s="64"/>
    </row>
  </sheetData>
  <mergeCells count="54">
    <mergeCell ref="A111:D111"/>
    <mergeCell ref="B113:D113"/>
    <mergeCell ref="B120:D120"/>
    <mergeCell ref="A51:D51"/>
    <mergeCell ref="A28:D28"/>
    <mergeCell ref="B31:D31"/>
    <mergeCell ref="B45:D45"/>
    <mergeCell ref="A69:D69"/>
    <mergeCell ref="B53:D53"/>
    <mergeCell ref="B56:D56"/>
    <mergeCell ref="B61:D61"/>
    <mergeCell ref="A1:D1"/>
    <mergeCell ref="A2:D2"/>
    <mergeCell ref="A26:D26"/>
    <mergeCell ref="A9:A11"/>
    <mergeCell ref="B9:B11"/>
    <mergeCell ref="A4:D4"/>
    <mergeCell ref="A5:D5"/>
    <mergeCell ref="A7:D7"/>
    <mergeCell ref="C9:C11"/>
    <mergeCell ref="D9:D11"/>
    <mergeCell ref="A16:D16"/>
    <mergeCell ref="A18:A20"/>
    <mergeCell ref="B18:B20"/>
    <mergeCell ref="C18:C20"/>
    <mergeCell ref="D18:D20"/>
    <mergeCell ref="A22:D22"/>
    <mergeCell ref="B298:C298"/>
    <mergeCell ref="A295:B295"/>
    <mergeCell ref="B175:D175"/>
    <mergeCell ref="A127:D127"/>
    <mergeCell ref="A128:D128"/>
    <mergeCell ref="B154:D154"/>
    <mergeCell ref="B159:D159"/>
    <mergeCell ref="A166:D166"/>
    <mergeCell ref="A167:D167"/>
    <mergeCell ref="A169:D169"/>
    <mergeCell ref="B149:D149"/>
    <mergeCell ref="A130:D130"/>
    <mergeCell ref="D132:D135"/>
    <mergeCell ref="B137:D137"/>
    <mergeCell ref="A147:D147"/>
    <mergeCell ref="A132:A135"/>
    <mergeCell ref="B132:B135"/>
    <mergeCell ref="C132:C135"/>
    <mergeCell ref="B291:D291"/>
    <mergeCell ref="A171:A173"/>
    <mergeCell ref="B171:B173"/>
    <mergeCell ref="C171:C173"/>
    <mergeCell ref="D171:D173"/>
    <mergeCell ref="B265:D265"/>
    <mergeCell ref="A276:D276"/>
    <mergeCell ref="B278:D278"/>
    <mergeCell ref="A140:D140"/>
  </mergeCells>
  <pageMargins left="0.70866141732283472" right="0.3" top="0.69" bottom="0.63" header="0.31496062992125984" footer="0.31496062992125984"/>
  <pageSetup paperSize="9" scale="8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2022-07-26T06:43:18Z</dcterms:modified>
</cp:coreProperties>
</file>