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8" activeTab="0"/>
  </bookViews>
  <sheets>
    <sheet name="Фин.показатели" sheetId="1" r:id="rId1"/>
    <sheet name="20%" sheetId="2" r:id="rId2"/>
    <sheet name="ИП" sheetId="3" r:id="rId3"/>
    <sheet name="Отчет ИП" sheetId="4" r:id="rId4"/>
  </sheets>
  <definedNames/>
  <calcPr fullCalcOnLoad="1"/>
</workbook>
</file>

<file path=xl/sharedStrings.xml><?xml version="1.0" encoding="utf-8"?>
<sst xmlns="http://schemas.openxmlformats.org/spreadsheetml/2006/main" count="245" uniqueCount="134">
  <si>
    <t>Сведения об источникак публикации годовой бухгалтерской отчетности (бухгалтерский баланс и приложения)</t>
  </si>
  <si>
    <t>сумма оплаты услуг которых превышает 20% суммы расходов по каждой из указанных статей расходов</t>
  </si>
  <si>
    <t>нет</t>
  </si>
  <si>
    <t>_</t>
  </si>
  <si>
    <t xml:space="preserve">Технико-экономический показатель (ТЭП) </t>
  </si>
  <si>
    <t xml:space="preserve">Потребность в финансовых средствах, необходимых для реализации инвестиционной программы, тыс. рублей </t>
  </si>
  <si>
    <t>№ п/п</t>
  </si>
  <si>
    <t>Наименование показателей</t>
  </si>
  <si>
    <t>1.</t>
  </si>
  <si>
    <t>2.</t>
  </si>
  <si>
    <t>2. Цель инвестиционной программы</t>
  </si>
  <si>
    <t>3. Сроки начала и окончания инвестиционной программы</t>
  </si>
  <si>
    <t>1. Наименование инвестиционной программы</t>
  </si>
  <si>
    <t>Наименование мероприятия</t>
  </si>
  <si>
    <t>Источники финансирования</t>
  </si>
  <si>
    <t>Амортизация</t>
  </si>
  <si>
    <t>Инвестиционная надбавка</t>
  </si>
  <si>
    <t>Плата за подключение</t>
  </si>
  <si>
    <t>Прочие источники</t>
  </si>
  <si>
    <t>Всего, в том числе</t>
  </si>
  <si>
    <t>Мероприятие 1</t>
  </si>
  <si>
    <t>1 кв.</t>
  </si>
  <si>
    <t>2 кв.</t>
  </si>
  <si>
    <t>3 кв.</t>
  </si>
  <si>
    <t>факт</t>
  </si>
  <si>
    <t>20___г.</t>
  </si>
  <si>
    <t>Наименование мероприятий</t>
  </si>
  <si>
    <t>план</t>
  </si>
  <si>
    <t>всего</t>
  </si>
  <si>
    <t>4 кв.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</si>
  <si>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</si>
  <si>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</si>
  <si>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</si>
  <si>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</si>
  <si>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</si>
  <si>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</si>
  <si>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3.3</t>
  </si>
  <si>
    <t>3.5</t>
  </si>
  <si>
    <t>3.6</t>
  </si>
  <si>
    <t>3.7</t>
  </si>
  <si>
    <t>3.8</t>
  </si>
  <si>
    <t>3.9</t>
  </si>
  <si>
    <t>Среднесписочная численность основного производственного персонала</t>
  </si>
  <si>
    <t xml:space="preserve">Себестоимость производимых товаров (услуг) </t>
  </si>
  <si>
    <t>чел.</t>
  </si>
  <si>
    <t>Единица измерения</t>
  </si>
  <si>
    <t>Чистая прибыль, в том числе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</si>
  <si>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</si>
  <si>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</si>
  <si>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</si>
  <si>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Наименование показателей эффективности</t>
  </si>
  <si>
    <t xml:space="preserve">Значение эффективности </t>
  </si>
  <si>
    <t>Ед. измер.</t>
  </si>
  <si>
    <t>Изменение ТЭП за период инвестиционной программы</t>
  </si>
  <si>
    <t>начало</t>
  </si>
  <si>
    <t xml:space="preserve"> окончание</t>
  </si>
  <si>
    <t xml:space="preserve">Расходы на электрическую энергию, потребляемую оборудованием, используемым в технологическом процессе 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</si>
  <si>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</si>
  <si>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</si>
  <si>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</si>
  <si>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</si>
  <si>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</si>
  <si>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</si>
  <si>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</si>
  <si>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</si>
  <si>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куб.м</t>
  </si>
  <si>
    <t>4</t>
  </si>
  <si>
    <t>5</t>
  </si>
  <si>
    <t>6</t>
  </si>
  <si>
    <t>7</t>
  </si>
  <si>
    <t>7.1</t>
  </si>
  <si>
    <t>8</t>
  </si>
  <si>
    <t>8.1</t>
  </si>
  <si>
    <t>9</t>
  </si>
  <si>
    <t>Прибыль(без учета налога на прибыль)</t>
  </si>
  <si>
    <t>Бюджетные средства</t>
  </si>
  <si>
    <t>Всего, в том числе:</t>
  </si>
  <si>
    <t>Всего</t>
  </si>
  <si>
    <t>в том числе:</t>
  </si>
  <si>
    <t>Наименование показателя</t>
  </si>
  <si>
    <t>средневзвешенный тариф</t>
  </si>
  <si>
    <t>Расходы на услуги транспорта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</si>
  <si>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(объкта) утилизации (захоронения) ТБО</t>
  </si>
  <si>
    <t>Объем принятых твердых бытовых отходов</t>
  </si>
  <si>
    <t>Объем принятых твердых бытовых отходов от потребителей</t>
  </si>
  <si>
    <t>3.1</t>
  </si>
  <si>
    <t>3.1.1</t>
  </si>
  <si>
    <t>3.1.2</t>
  </si>
  <si>
    <t>3.2</t>
  </si>
  <si>
    <t>3.4</t>
  </si>
  <si>
    <t>3.6.1</t>
  </si>
  <si>
    <t>3.6.2</t>
  </si>
  <si>
    <t>3.7.1</t>
  </si>
  <si>
    <t>3.7.2</t>
  </si>
  <si>
    <t>13</t>
  </si>
  <si>
    <t>Объем принятых твердых бытовых отходов от собственных подразделений предприятия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</si>
  <si>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</si>
  <si>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</si>
  <si>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</si>
  <si>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</si>
  <si>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</si>
  <si>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</si>
  <si>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</si>
  <si>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организация 1</t>
  </si>
  <si>
    <t>1.2</t>
  </si>
  <si>
    <t>организация 2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</si>
  <si>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</si>
  <si>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Расходы на ремонт (капитальный, текущий) основных производственных средст</t>
  </si>
  <si>
    <t>4. Показатели эффективности реализации инвестиционной программы *</t>
  </si>
  <si>
    <t>Стоимость приобретения, тыс. рублей</t>
  </si>
  <si>
    <t xml:space="preserve">Форма 2. Информация об основных показателях финансово-хозяйственной деятельности организации </t>
  </si>
  <si>
    <t xml:space="preserve">Форма 3. Информация об объемах товаров и услуг, их стоимости и способах приобретения у тех организаций, </t>
  </si>
  <si>
    <t>в сфере утилизации, обезвреживания и захоронения твердых бытовых отходов</t>
  </si>
  <si>
    <t>Вид регулируемой деятельности  (утилизация, обезвреживание твердых бытовых отходов, захоронение твердых бытовых отходов)</t>
  </si>
  <si>
    <t xml:space="preserve">Форма 4. Информация об инвестиционных программах в сфере утилизации, обезвреживания и захоронения твердых бытовых отходов </t>
  </si>
  <si>
    <t>Форма 5. Отчет о реализации инвестиционных программ  в сфере утилизации, обезвреживания и захоронения твердых бытовых отходов *</t>
  </si>
  <si>
    <t>Участок Эгвекинот</t>
  </si>
  <si>
    <t>Участок Амгуэма</t>
  </si>
  <si>
    <t>Участок Ванкарем</t>
  </si>
  <si>
    <t>Участок Конергино</t>
  </si>
  <si>
    <t>Участок Нутэпэльмен</t>
  </si>
  <si>
    <t>Участок Уэлькаль</t>
  </si>
  <si>
    <t>Наименование организации Муниципальное унитарное предприятие жилищно-коммунального хозяйства «Иультинское»</t>
  </si>
  <si>
    <t>ИНН 8704004736</t>
  </si>
  <si>
    <t>КПП 870401001</t>
  </si>
  <si>
    <t>Местонахождение (адрес) 689202, Россия, Чукотский А.О,  Иультинский район, пгт. Эгвекинот, ул. Ленина, д.18</t>
  </si>
  <si>
    <t>-</t>
  </si>
  <si>
    <t>2014 год</t>
  </si>
  <si>
    <t>Участок Мыс Шмидта - Рыркайпий</t>
  </si>
  <si>
    <t>В течении 2014 года, тыс. руб.</t>
  </si>
  <si>
    <t>Отчетный период 2014 год</t>
  </si>
  <si>
    <t>Утверждено на 2014 г.</t>
  </si>
  <si>
    <t>Захоронение твердых бытовых отходов</t>
  </si>
  <si>
    <t>http://эгвекинот.рф/in/md/news2?mode=news&amp;news=1541976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</si>
</sst>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 shrinkToFi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184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 quotePrefix="1">
      <alignment horizontal="center" wrapText="1"/>
    </xf>
    <xf numFmtId="185" fontId="0" fillId="0" borderId="0" xfId="0" applyNumberFormat="1" applyFill="1" applyAlignment="1">
      <alignment/>
    </xf>
    <xf numFmtId="0" fontId="2" fillId="0" borderId="10" xfId="0" applyFont="1" applyFill="1" applyBorder="1" applyAlignment="1" quotePrefix="1">
      <alignment horizontal="left" vertical="top" wrapText="1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1" xfId="42" applyFill="1" applyBorder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/md/news2?mode=news&amp;news=154197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86" zoomScaleNormal="86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45" sqref="E45"/>
    </sheetView>
  </sheetViews>
  <sheetFormatPr defaultColWidth="9.140625" defaultRowHeight="12.75"/>
  <cols>
    <col min="1" max="1" width="6.00390625" style="38" customWidth="1"/>
    <col min="2" max="2" width="76.421875" style="28" customWidth="1"/>
    <col min="3" max="3" width="15.421875" style="28" customWidth="1"/>
    <col min="4" max="4" width="17.7109375" style="28" customWidth="1"/>
    <col min="5" max="5" width="19.28125" style="28" customWidth="1"/>
    <col min="6" max="6" width="18.00390625" style="28" customWidth="1"/>
    <col min="7" max="7" width="16.57421875" style="28" customWidth="1"/>
    <col min="8" max="8" width="16.7109375" style="28" customWidth="1"/>
    <col min="9" max="9" width="20.57421875" style="28" customWidth="1"/>
    <col min="10" max="10" width="17.57421875" style="28" customWidth="1"/>
    <col min="11" max="11" width="9.140625" style="28" customWidth="1"/>
    <col min="12" max="12" width="11.57421875" style="28" bestFit="1" customWidth="1"/>
    <col min="13" max="16384" width="9.140625" style="28" customWidth="1"/>
  </cols>
  <sheetData>
    <row r="1" spans="1:4" ht="18.75" customHeight="1">
      <c r="A1" s="62" t="s">
        <v>110</v>
      </c>
      <c r="B1" s="62"/>
      <c r="C1" s="62"/>
      <c r="D1" s="62"/>
    </row>
    <row r="2" spans="1:4" ht="18" customHeight="1">
      <c r="A2" s="62" t="s">
        <v>112</v>
      </c>
      <c r="B2" s="62"/>
      <c r="C2" s="62"/>
      <c r="D2" s="62"/>
    </row>
    <row r="3" spans="1:4" ht="17.25" customHeight="1">
      <c r="A3" s="62"/>
      <c r="B3" s="62"/>
      <c r="C3" s="62"/>
      <c r="D3" s="62"/>
    </row>
    <row r="4" spans="1:10" ht="17.25" customHeight="1">
      <c r="A4" s="63" t="s">
        <v>122</v>
      </c>
      <c r="B4" s="63"/>
      <c r="C4" s="63"/>
      <c r="D4" s="63"/>
      <c r="E4" s="63"/>
      <c r="F4" s="63"/>
      <c r="G4" s="63"/>
      <c r="H4" s="63"/>
      <c r="I4" s="63"/>
      <c r="J4" s="63"/>
    </row>
    <row r="5" spans="1:8" ht="16.5" customHeight="1">
      <c r="A5" s="58" t="s">
        <v>123</v>
      </c>
      <c r="B5" s="58"/>
      <c r="C5" s="58"/>
      <c r="D5" s="58"/>
      <c r="E5" s="38"/>
      <c r="F5" s="38"/>
      <c r="G5" s="38"/>
      <c r="H5" s="38"/>
    </row>
    <row r="6" spans="1:8" ht="16.5" customHeight="1">
      <c r="A6" s="58" t="s">
        <v>124</v>
      </c>
      <c r="B6" s="58"/>
      <c r="C6" s="58"/>
      <c r="D6" s="58"/>
      <c r="E6" s="38"/>
      <c r="F6" s="38"/>
      <c r="G6" s="38"/>
      <c r="H6" s="38"/>
    </row>
    <row r="7" spans="1:8" ht="16.5" customHeight="1">
      <c r="A7" s="58" t="s">
        <v>125</v>
      </c>
      <c r="B7" s="58"/>
      <c r="C7" s="58"/>
      <c r="D7" s="58"/>
      <c r="E7" s="38"/>
      <c r="F7" s="38"/>
      <c r="G7" s="38"/>
      <c r="H7" s="38"/>
    </row>
    <row r="8" ht="14.25">
      <c r="A8" s="37"/>
    </row>
    <row r="9" spans="1:10" ht="38.25">
      <c r="A9" s="67" t="s">
        <v>6</v>
      </c>
      <c r="B9" s="67" t="s">
        <v>7</v>
      </c>
      <c r="C9" s="67" t="s">
        <v>45</v>
      </c>
      <c r="D9" s="39" t="s">
        <v>116</v>
      </c>
      <c r="E9" s="39" t="s">
        <v>117</v>
      </c>
      <c r="F9" s="39" t="s">
        <v>118</v>
      </c>
      <c r="G9" s="39" t="s">
        <v>119</v>
      </c>
      <c r="H9" s="55" t="s">
        <v>128</v>
      </c>
      <c r="I9" s="39" t="s">
        <v>120</v>
      </c>
      <c r="J9" s="39" t="s">
        <v>121</v>
      </c>
    </row>
    <row r="10" spans="1:10" ht="12.75" customHeight="1">
      <c r="A10" s="68"/>
      <c r="B10" s="68"/>
      <c r="C10" s="68"/>
      <c r="D10" s="53" t="s">
        <v>127</v>
      </c>
      <c r="E10" s="53" t="s">
        <v>127</v>
      </c>
      <c r="F10" s="53" t="s">
        <v>127</v>
      </c>
      <c r="G10" s="53" t="s">
        <v>127</v>
      </c>
      <c r="H10" s="53" t="s">
        <v>127</v>
      </c>
      <c r="I10" s="53" t="s">
        <v>127</v>
      </c>
      <c r="J10" s="53" t="s">
        <v>127</v>
      </c>
    </row>
    <row r="11" spans="1:10" ht="34.5" customHeight="1">
      <c r="A11" s="40">
        <v>1</v>
      </c>
      <c r="B11" s="57" t="s">
        <v>113</v>
      </c>
      <c r="C11" s="34"/>
      <c r="D11" s="59" t="s">
        <v>132</v>
      </c>
      <c r="E11" s="60"/>
      <c r="F11" s="60"/>
      <c r="G11" s="60"/>
      <c r="H11" s="60"/>
      <c r="I11" s="60"/>
      <c r="J11" s="61"/>
    </row>
    <row r="12" spans="1:14" ht="15">
      <c r="A12" s="40">
        <v>2</v>
      </c>
      <c r="B12" s="8" t="s">
        <v>30</v>
      </c>
      <c r="C12" s="10" t="s">
        <v>32</v>
      </c>
      <c r="D12" s="36">
        <f>(1712393.65+384.48)/1.18/1000</f>
        <v>1451.5068898305085</v>
      </c>
      <c r="E12" s="36">
        <f>1064250.84/1.18/1000</f>
        <v>901.9074915254238</v>
      </c>
      <c r="F12" s="36">
        <f>90791.49/1.18/1000</f>
        <v>76.9419406779661</v>
      </c>
      <c r="G12" s="36">
        <f>127926.36/1.18/1000</f>
        <v>108.41216949152543</v>
      </c>
      <c r="H12" s="36">
        <f>(84689.18+277174.1)/1.18/1000</f>
        <v>306.66379661016947</v>
      </c>
      <c r="I12" s="36">
        <f>16367.61/1.18/1000</f>
        <v>13.87085593220339</v>
      </c>
      <c r="J12" s="36">
        <f>255122.6/1.18/1000</f>
        <v>216.205593220339</v>
      </c>
      <c r="M12" s="41"/>
      <c r="N12" s="54"/>
    </row>
    <row r="13" spans="1:14" ht="15">
      <c r="A13" s="40">
        <v>3</v>
      </c>
      <c r="B13" s="8" t="s">
        <v>43</v>
      </c>
      <c r="C13" s="10" t="s">
        <v>32</v>
      </c>
      <c r="D13" s="36">
        <v>2783.67297</v>
      </c>
      <c r="E13" s="36">
        <v>529.51344</v>
      </c>
      <c r="F13" s="36">
        <v>124.07661</v>
      </c>
      <c r="G13" s="36">
        <v>124.33839</v>
      </c>
      <c r="H13" s="36">
        <v>245.01683</v>
      </c>
      <c r="I13" s="36">
        <v>18.08808</v>
      </c>
      <c r="J13" s="36">
        <v>139.83105</v>
      </c>
      <c r="L13" s="41"/>
      <c r="M13" s="41"/>
      <c r="N13" s="54"/>
    </row>
    <row r="14" spans="1:13" ht="30">
      <c r="A14" s="42" t="s">
        <v>85</v>
      </c>
      <c r="B14" s="8" t="s">
        <v>56</v>
      </c>
      <c r="C14" s="10" t="s">
        <v>32</v>
      </c>
      <c r="D14" s="10"/>
      <c r="E14" s="10"/>
      <c r="F14" s="10"/>
      <c r="G14" s="10"/>
      <c r="H14" s="10"/>
      <c r="I14" s="10"/>
      <c r="J14" s="10"/>
      <c r="L14" s="41"/>
      <c r="M14" s="41"/>
    </row>
    <row r="15" spans="1:13" ht="15">
      <c r="A15" s="42" t="s">
        <v>86</v>
      </c>
      <c r="B15" s="9" t="s">
        <v>80</v>
      </c>
      <c r="C15" s="10" t="s">
        <v>33</v>
      </c>
      <c r="D15" s="10"/>
      <c r="E15" s="10"/>
      <c r="F15" s="10"/>
      <c r="G15" s="10"/>
      <c r="H15" s="10"/>
      <c r="I15" s="10"/>
      <c r="J15" s="10"/>
      <c r="L15" s="41"/>
      <c r="M15" s="41"/>
    </row>
    <row r="16" spans="1:13" ht="15">
      <c r="A16" s="42" t="s">
        <v>87</v>
      </c>
      <c r="B16" s="9" t="s">
        <v>31</v>
      </c>
      <c r="C16" s="10" t="s">
        <v>34</v>
      </c>
      <c r="D16" s="10"/>
      <c r="E16" s="10"/>
      <c r="F16" s="10"/>
      <c r="G16" s="10"/>
      <c r="H16" s="10"/>
      <c r="I16" s="10"/>
      <c r="J16" s="10"/>
      <c r="L16" s="41"/>
      <c r="M16" s="41"/>
    </row>
    <row r="17" spans="1:13" ht="15">
      <c r="A17" s="42" t="s">
        <v>88</v>
      </c>
      <c r="B17" s="8" t="s">
        <v>57</v>
      </c>
      <c r="C17" s="10" t="s">
        <v>32</v>
      </c>
      <c r="D17" s="36">
        <v>378.07824</v>
      </c>
      <c r="E17" s="10"/>
      <c r="F17" s="10"/>
      <c r="G17" s="10"/>
      <c r="H17" s="10"/>
      <c r="I17" s="10"/>
      <c r="J17" s="10"/>
      <c r="L17" s="41"/>
      <c r="M17" s="41"/>
    </row>
    <row r="18" spans="1:13" ht="30">
      <c r="A18" s="42" t="s">
        <v>36</v>
      </c>
      <c r="B18" s="8" t="s">
        <v>58</v>
      </c>
      <c r="C18" s="10" t="s">
        <v>32</v>
      </c>
      <c r="D18" s="36">
        <v>111.98597</v>
      </c>
      <c r="E18" s="10"/>
      <c r="F18" s="10"/>
      <c r="G18" s="10"/>
      <c r="H18" s="10"/>
      <c r="I18" s="10"/>
      <c r="J18" s="10"/>
      <c r="L18" s="41"/>
      <c r="M18" s="41"/>
    </row>
    <row r="19" spans="1:13" ht="30">
      <c r="A19" s="42" t="s">
        <v>89</v>
      </c>
      <c r="B19" s="8" t="s">
        <v>47</v>
      </c>
      <c r="C19" s="10" t="s">
        <v>32</v>
      </c>
      <c r="D19" s="10"/>
      <c r="E19" s="10"/>
      <c r="F19" s="10"/>
      <c r="G19" s="10"/>
      <c r="H19" s="10"/>
      <c r="I19" s="10"/>
      <c r="J19" s="10"/>
      <c r="L19" s="41"/>
      <c r="M19" s="41"/>
    </row>
    <row r="20" spans="1:13" ht="15">
      <c r="A20" s="42" t="s">
        <v>37</v>
      </c>
      <c r="B20" s="8" t="s">
        <v>81</v>
      </c>
      <c r="C20" s="10" t="s">
        <v>32</v>
      </c>
      <c r="D20" s="36">
        <v>1379.07265</v>
      </c>
      <c r="E20" s="36">
        <v>322.08282</v>
      </c>
      <c r="F20" s="36">
        <v>102.03607</v>
      </c>
      <c r="G20" s="36">
        <v>72.60686</v>
      </c>
      <c r="H20" s="36">
        <v>137.30554</v>
      </c>
      <c r="I20" s="36">
        <v>10.07634</v>
      </c>
      <c r="J20" s="36">
        <f>50.69131+53.70156</f>
        <v>104.39287</v>
      </c>
      <c r="L20" s="41"/>
      <c r="M20" s="41"/>
    </row>
    <row r="21" spans="1:13" ht="15">
      <c r="A21" s="42" t="s">
        <v>38</v>
      </c>
      <c r="B21" s="8" t="s">
        <v>59</v>
      </c>
      <c r="C21" s="10" t="s">
        <v>32</v>
      </c>
      <c r="D21" s="36">
        <v>85.85519</v>
      </c>
      <c r="E21" s="10"/>
      <c r="F21" s="36"/>
      <c r="G21" s="36"/>
      <c r="H21" s="36"/>
      <c r="I21" s="36"/>
      <c r="J21" s="36"/>
      <c r="L21" s="41"/>
      <c r="M21" s="41"/>
    </row>
    <row r="22" spans="1:13" ht="15">
      <c r="A22" s="42" t="s">
        <v>90</v>
      </c>
      <c r="B22" s="9" t="s">
        <v>35</v>
      </c>
      <c r="C22" s="10" t="s">
        <v>32</v>
      </c>
      <c r="D22" s="36">
        <f>ROUND(D21*73.75%,5)</f>
        <v>63.3182</v>
      </c>
      <c r="E22" s="10"/>
      <c r="F22" s="36"/>
      <c r="G22" s="36"/>
      <c r="H22" s="36"/>
      <c r="I22" s="36"/>
      <c r="J22" s="36"/>
      <c r="L22" s="41"/>
      <c r="M22" s="41"/>
    </row>
    <row r="23" spans="1:13" ht="15">
      <c r="A23" s="42" t="s">
        <v>91</v>
      </c>
      <c r="B23" s="9" t="s">
        <v>60</v>
      </c>
      <c r="C23" s="10" t="s">
        <v>32</v>
      </c>
      <c r="D23" s="36">
        <f>ROUND(D21*16.17%,5)</f>
        <v>13.88278</v>
      </c>
      <c r="E23" s="10"/>
      <c r="F23" s="36"/>
      <c r="G23" s="36"/>
      <c r="H23" s="36"/>
      <c r="I23" s="36"/>
      <c r="J23" s="36"/>
      <c r="L23" s="41"/>
      <c r="M23" s="41"/>
    </row>
    <row r="24" spans="1:13" ht="15">
      <c r="A24" s="42" t="s">
        <v>39</v>
      </c>
      <c r="B24" s="8" t="s">
        <v>61</v>
      </c>
      <c r="C24" s="10" t="s">
        <v>32</v>
      </c>
      <c r="D24" s="36">
        <v>305.77266</v>
      </c>
      <c r="E24" s="10"/>
      <c r="F24" s="36"/>
      <c r="G24" s="36"/>
      <c r="H24" s="36"/>
      <c r="I24" s="36"/>
      <c r="J24" s="36"/>
      <c r="L24" s="41"/>
      <c r="M24" s="41"/>
    </row>
    <row r="25" spans="1:13" ht="15">
      <c r="A25" s="42" t="s">
        <v>92</v>
      </c>
      <c r="B25" s="9" t="s">
        <v>35</v>
      </c>
      <c r="C25" s="10" t="s">
        <v>32</v>
      </c>
      <c r="D25" s="36">
        <f>ROUND(D24*59.55%,5)</f>
        <v>182.08762</v>
      </c>
      <c r="E25" s="10"/>
      <c r="F25" s="36"/>
      <c r="G25" s="36"/>
      <c r="H25" s="36"/>
      <c r="I25" s="36"/>
      <c r="J25" s="36"/>
      <c r="L25" s="41"/>
      <c r="M25" s="41"/>
    </row>
    <row r="26" spans="1:13" ht="15">
      <c r="A26" s="42" t="s">
        <v>93</v>
      </c>
      <c r="B26" s="9" t="s">
        <v>60</v>
      </c>
      <c r="C26" s="10" t="s">
        <v>32</v>
      </c>
      <c r="D26" s="36">
        <f>ROUND(D24*14.69%,5)</f>
        <v>44.918</v>
      </c>
      <c r="E26" s="10"/>
      <c r="F26" s="36"/>
      <c r="G26" s="36"/>
      <c r="H26" s="36"/>
      <c r="I26" s="36"/>
      <c r="J26" s="36"/>
      <c r="L26" s="41"/>
      <c r="M26" s="41"/>
    </row>
    <row r="27" spans="1:13" ht="15">
      <c r="A27" s="42" t="s">
        <v>40</v>
      </c>
      <c r="B27" s="8" t="s">
        <v>107</v>
      </c>
      <c r="C27" s="10" t="s">
        <v>32</v>
      </c>
      <c r="D27" s="10"/>
      <c r="E27" s="10"/>
      <c r="F27" s="36"/>
      <c r="G27" s="36"/>
      <c r="H27" s="36"/>
      <c r="I27" s="36"/>
      <c r="J27" s="36"/>
      <c r="L27" s="41"/>
      <c r="M27" s="41"/>
    </row>
    <row r="28" spans="1:13" ht="45.75" customHeight="1">
      <c r="A28" s="42" t="s">
        <v>41</v>
      </c>
      <c r="B28" s="8" t="s">
        <v>106</v>
      </c>
      <c r="C28" s="10" t="s">
        <v>32</v>
      </c>
      <c r="D28" s="10"/>
      <c r="E28" s="10"/>
      <c r="F28" s="36"/>
      <c r="G28" s="36"/>
      <c r="H28" s="36"/>
      <c r="I28" s="36"/>
      <c r="J28" s="36"/>
      <c r="L28" s="41"/>
      <c r="M28" s="41"/>
    </row>
    <row r="29" spans="1:13" ht="15">
      <c r="A29" s="42" t="s">
        <v>66</v>
      </c>
      <c r="B29" s="8" t="s">
        <v>62</v>
      </c>
      <c r="C29" s="10" t="s">
        <v>32</v>
      </c>
      <c r="D29" s="36">
        <f>2070.82063/1.18-D13</f>
        <v>-1028.7402327118643</v>
      </c>
      <c r="E29" s="36">
        <f>1280.68474/1.18-E13</f>
        <v>555.8126108474576</v>
      </c>
      <c r="F29" s="36">
        <f>2.49517/1.18-F13</f>
        <v>-121.96205915254238</v>
      </c>
      <c r="G29" s="36">
        <f>125.3865/1.18-G13</f>
        <v>-18.07864423728813</v>
      </c>
      <c r="H29" s="36">
        <f>(102.22772+287.93922)/1.18-H13</f>
        <v>85.63311915254238</v>
      </c>
      <c r="I29" s="36">
        <f>17.06094/1.18-I13</f>
        <v>-3.629656271186443</v>
      </c>
      <c r="J29" s="36">
        <f>248.67499/1.18-J13</f>
        <v>70.91046694915255</v>
      </c>
      <c r="L29" s="41"/>
      <c r="M29" s="41"/>
    </row>
    <row r="30" spans="1:13" ht="15">
      <c r="A30" s="42" t="s">
        <v>67</v>
      </c>
      <c r="B30" s="8" t="s">
        <v>63</v>
      </c>
      <c r="C30" s="10" t="s">
        <v>32</v>
      </c>
      <c r="D30" s="10"/>
      <c r="E30" s="10"/>
      <c r="F30" s="36"/>
      <c r="G30" s="36"/>
      <c r="H30" s="36"/>
      <c r="I30" s="36"/>
      <c r="J30" s="36"/>
      <c r="L30" s="41"/>
      <c r="M30" s="41"/>
    </row>
    <row r="31" spans="1:13" ht="15">
      <c r="A31" s="42" t="s">
        <v>68</v>
      </c>
      <c r="B31" s="8" t="s">
        <v>64</v>
      </c>
      <c r="C31" s="10" t="s">
        <v>32</v>
      </c>
      <c r="D31" s="36"/>
      <c r="E31" s="36"/>
      <c r="F31" s="36"/>
      <c r="G31" s="36"/>
      <c r="H31" s="36"/>
      <c r="I31" s="36"/>
      <c r="J31" s="36"/>
      <c r="L31" s="41"/>
      <c r="M31" s="41"/>
    </row>
    <row r="32" spans="1:13" ht="15.75">
      <c r="A32" s="42" t="s">
        <v>69</v>
      </c>
      <c r="B32" s="8" t="s">
        <v>46</v>
      </c>
      <c r="C32" s="10" t="s">
        <v>32</v>
      </c>
      <c r="D32" s="36" t="s">
        <v>126</v>
      </c>
      <c r="E32" s="36">
        <f aca="true" t="shared" si="0" ref="E32:J32">E29*0.8</f>
        <v>444.6500886779661</v>
      </c>
      <c r="F32" s="36" t="s">
        <v>126</v>
      </c>
      <c r="G32" s="36" t="s">
        <v>126</v>
      </c>
      <c r="H32" s="36">
        <f t="shared" si="0"/>
        <v>68.5064953220339</v>
      </c>
      <c r="I32" s="36" t="s">
        <v>126</v>
      </c>
      <c r="J32" s="36">
        <f t="shared" si="0"/>
        <v>56.728373559322044</v>
      </c>
      <c r="L32" s="52"/>
      <c r="M32" s="41"/>
    </row>
    <row r="33" spans="1:10" ht="45">
      <c r="A33" s="42" t="s">
        <v>70</v>
      </c>
      <c r="B33" s="9" t="s">
        <v>82</v>
      </c>
      <c r="C33" s="10" t="s">
        <v>32</v>
      </c>
      <c r="D33" s="10"/>
      <c r="E33" s="10"/>
      <c r="F33" s="10"/>
      <c r="G33" s="10"/>
      <c r="H33" s="10"/>
      <c r="I33" s="10"/>
      <c r="J33" s="10"/>
    </row>
    <row r="34" spans="1:10" ht="15">
      <c r="A34" s="42" t="s">
        <v>71</v>
      </c>
      <c r="B34" s="8" t="s">
        <v>48</v>
      </c>
      <c r="C34" s="10" t="s">
        <v>32</v>
      </c>
      <c r="D34" s="10"/>
      <c r="E34" s="10"/>
      <c r="F34" s="10"/>
      <c r="G34" s="10"/>
      <c r="H34" s="10"/>
      <c r="I34" s="10"/>
      <c r="J34" s="10"/>
    </row>
    <row r="35" spans="1:10" ht="15">
      <c r="A35" s="42" t="s">
        <v>72</v>
      </c>
      <c r="B35" s="9" t="s">
        <v>49</v>
      </c>
      <c r="C35" s="10" t="s">
        <v>32</v>
      </c>
      <c r="D35" s="10"/>
      <c r="E35" s="10"/>
      <c r="F35" s="10"/>
      <c r="G35" s="10"/>
      <c r="H35" s="10"/>
      <c r="I35" s="10"/>
      <c r="J35" s="10"/>
    </row>
    <row r="36" spans="1:10" ht="30">
      <c r="A36" s="42" t="s">
        <v>73</v>
      </c>
      <c r="B36" s="8" t="s">
        <v>0</v>
      </c>
      <c r="C36" s="35"/>
      <c r="D36" s="64" t="s">
        <v>133</v>
      </c>
      <c r="E36" s="65"/>
      <c r="F36" s="65"/>
      <c r="G36" s="65"/>
      <c r="H36" s="65"/>
      <c r="I36" s="65"/>
      <c r="J36" s="66"/>
    </row>
    <row r="37" spans="1:10" ht="15">
      <c r="A37" s="40">
        <v>10</v>
      </c>
      <c r="B37" s="8" t="s">
        <v>83</v>
      </c>
      <c r="C37" s="10" t="s">
        <v>65</v>
      </c>
      <c r="D37" s="10">
        <f>D38+D39</f>
        <v>5446.01</v>
      </c>
      <c r="E37" s="10">
        <f aca="true" t="shared" si="1" ref="E37:J37">E38+E39</f>
        <v>961.411</v>
      </c>
      <c r="F37" s="10">
        <f t="shared" si="1"/>
        <v>173.947</v>
      </c>
      <c r="G37" s="10">
        <f t="shared" si="1"/>
        <v>397.953</v>
      </c>
      <c r="H37" s="10">
        <f t="shared" si="1"/>
        <v>929.804</v>
      </c>
      <c r="I37" s="10">
        <f t="shared" si="1"/>
        <v>132.457</v>
      </c>
      <c r="J37" s="10">
        <f t="shared" si="1"/>
        <v>343.50300000000004</v>
      </c>
    </row>
    <row r="38" spans="1:10" ht="30">
      <c r="A38" s="40">
        <v>11</v>
      </c>
      <c r="B38" s="8" t="s">
        <v>95</v>
      </c>
      <c r="C38" s="10" t="s">
        <v>65</v>
      </c>
      <c r="D38" s="10">
        <v>12.799</v>
      </c>
      <c r="E38" s="10">
        <v>1.226</v>
      </c>
      <c r="F38" s="10">
        <v>0</v>
      </c>
      <c r="G38" s="10">
        <v>1.328</v>
      </c>
      <c r="H38" s="10">
        <v>3.631</v>
      </c>
      <c r="I38" s="10">
        <v>0</v>
      </c>
      <c r="J38" s="10">
        <v>1.309</v>
      </c>
    </row>
    <row r="39" spans="1:10" ht="15">
      <c r="A39" s="40">
        <v>12</v>
      </c>
      <c r="B39" s="8" t="s">
        <v>84</v>
      </c>
      <c r="C39" s="10" t="s">
        <v>65</v>
      </c>
      <c r="D39" s="36">
        <f>ROUND(((680799.59+307964.73+119.84+59.92)/1.18/253.89+(723629.33+204.72)/1.18/287.69),3)</f>
        <v>5433.211</v>
      </c>
      <c r="E39" s="36">
        <f>ROUND(((457814.72+226029.38)/1.18/899.31+380406.74/1.18/1020.93),3)</f>
        <v>960.185</v>
      </c>
      <c r="F39" s="36">
        <f>ROUND(90791.49/1.18/442.33,3)</f>
        <v>173.947</v>
      </c>
      <c r="G39" s="36">
        <f>ROUND((39051.86/1.18/274.45+18696.07/1.18/272.85+70178.43/1.18/272.85),3)</f>
        <v>396.625</v>
      </c>
      <c r="H39" s="36">
        <f>ROUND(((13598.78+95467.55)/1.18/303.89+(1417.13+11407.89)/1.18/303.89+(69673.27+170298.66)/1.18/346.89),3)</f>
        <v>926.173</v>
      </c>
      <c r="I39" s="36">
        <f>ROUND(16367.61/1.18/104.72,3)</f>
        <v>132.457</v>
      </c>
      <c r="J39" s="36">
        <f>ROUND((83467.74/1.18/640.94+40926.26/1.18/627.48+130728.6/1.18/627.48),3)</f>
        <v>342.194</v>
      </c>
    </row>
    <row r="40" spans="1:10" ht="15">
      <c r="A40" s="43" t="s">
        <v>94</v>
      </c>
      <c r="B40" s="8" t="s">
        <v>42</v>
      </c>
      <c r="C40" s="13" t="s">
        <v>44</v>
      </c>
      <c r="D40" s="33">
        <v>1</v>
      </c>
      <c r="E40" s="33"/>
      <c r="F40" s="33"/>
      <c r="G40" s="33"/>
      <c r="H40" s="33"/>
      <c r="I40" s="12"/>
      <c r="J40" s="12"/>
    </row>
    <row r="41" spans="1:4" ht="15">
      <c r="A41" s="44"/>
      <c r="B41" s="23"/>
      <c r="C41" s="24"/>
      <c r="D41" s="25"/>
    </row>
    <row r="42" s="46" customFormat="1" ht="15.75">
      <c r="A42" s="47"/>
    </row>
    <row r="43" s="46" customFormat="1" ht="15.75">
      <c r="A43" s="45"/>
    </row>
    <row r="44" s="46" customFormat="1" ht="15.75">
      <c r="A44" s="45"/>
    </row>
    <row r="45" spans="1:10" s="46" customFormat="1" ht="15.75">
      <c r="A45" s="20"/>
      <c r="C45" s="48"/>
      <c r="D45" s="48"/>
      <c r="E45" s="56"/>
      <c r="F45" s="56"/>
      <c r="G45" s="56"/>
      <c r="H45" s="56"/>
      <c r="I45" s="56"/>
      <c r="J45" s="56"/>
    </row>
    <row r="46" spans="1:8" s="46" customFormat="1" ht="15.75">
      <c r="A46" s="20"/>
      <c r="B46" s="48"/>
      <c r="C46" s="48"/>
      <c r="D46" s="48"/>
      <c r="E46" s="48"/>
      <c r="F46" s="48"/>
      <c r="G46" s="48"/>
      <c r="H46" s="48"/>
    </row>
    <row r="47" spans="1:8" s="46" customFormat="1" ht="15.75">
      <c r="A47" s="20"/>
      <c r="B47" s="48"/>
      <c r="C47" s="48"/>
      <c r="D47" s="48"/>
      <c r="E47" s="48"/>
      <c r="F47" s="48"/>
      <c r="G47" s="48"/>
      <c r="H47" s="48"/>
    </row>
    <row r="48" s="46" customFormat="1" ht="15.75">
      <c r="A48" s="20"/>
    </row>
    <row r="49" s="46" customFormat="1" ht="15.75">
      <c r="A49" s="20"/>
    </row>
    <row r="50" s="46" customFormat="1" ht="15.75">
      <c r="A50" s="49"/>
    </row>
    <row r="51" ht="15">
      <c r="A51" s="20"/>
    </row>
    <row r="52" ht="15">
      <c r="A52" s="20"/>
    </row>
  </sheetData>
  <sheetProtection/>
  <mergeCells count="12">
    <mergeCell ref="D36:J36"/>
    <mergeCell ref="A9:A10"/>
    <mergeCell ref="B9:B10"/>
    <mergeCell ref="C9:C10"/>
    <mergeCell ref="A3:D3"/>
    <mergeCell ref="A6:D6"/>
    <mergeCell ref="D11:J11"/>
    <mergeCell ref="A7:D7"/>
    <mergeCell ref="A1:D1"/>
    <mergeCell ref="A2:D2"/>
    <mergeCell ref="A5:D5"/>
    <mergeCell ref="A4:J4"/>
  </mergeCells>
  <hyperlinks>
    <hyperlink ref="D36" r:id="rId1" display="http://эгвекинот.рф/in/md/news2?mode=news&amp;news=1541976"/>
  </hyperlinks>
  <printOptions horizont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00390625" style="6" customWidth="1"/>
    <col min="2" max="2" width="20.140625" style="6" customWidth="1"/>
    <col min="3" max="3" width="19.8515625" style="6" customWidth="1"/>
    <col min="4" max="4" width="18.7109375" style="6" customWidth="1"/>
    <col min="5" max="5" width="19.421875" style="6" customWidth="1"/>
    <col min="6" max="6" width="20.140625" style="6" customWidth="1"/>
    <col min="7" max="7" width="19.57421875" style="6" customWidth="1"/>
    <col min="8" max="8" width="21.8515625" style="6" customWidth="1"/>
    <col min="9" max="16384" width="9.140625" style="6" customWidth="1"/>
  </cols>
  <sheetData>
    <row r="1" spans="1:8" ht="15">
      <c r="A1" s="78" t="s">
        <v>111</v>
      </c>
      <c r="B1" s="78"/>
      <c r="C1" s="78"/>
      <c r="D1" s="78"/>
      <c r="E1" s="78"/>
      <c r="F1" s="78"/>
      <c r="G1" s="78"/>
      <c r="H1" s="78"/>
    </row>
    <row r="2" spans="1:8" ht="15">
      <c r="A2" s="78" t="s">
        <v>1</v>
      </c>
      <c r="B2" s="78"/>
      <c r="C2" s="78"/>
      <c r="D2" s="78"/>
      <c r="E2" s="78"/>
      <c r="F2" s="78"/>
      <c r="G2" s="78"/>
      <c r="H2" s="78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s="1" customFormat="1" ht="17.25" customHeight="1">
      <c r="A4" s="3" t="s">
        <v>122</v>
      </c>
      <c r="B4" s="3"/>
      <c r="C4" s="3"/>
      <c r="D4" s="3"/>
      <c r="E4" s="11"/>
      <c r="F4" s="11"/>
      <c r="G4" s="11"/>
      <c r="H4" s="11"/>
    </row>
    <row r="5" spans="1:8" s="1" customFormat="1" ht="16.5" customHeight="1">
      <c r="A5" s="77" t="s">
        <v>123</v>
      </c>
      <c r="B5" s="77"/>
      <c r="C5" s="77"/>
      <c r="D5" s="77"/>
      <c r="E5" s="11"/>
      <c r="F5" s="11"/>
      <c r="G5" s="11"/>
      <c r="H5" s="11"/>
    </row>
    <row r="6" spans="1:8" s="1" customFormat="1" ht="16.5" customHeight="1">
      <c r="A6" s="77" t="s">
        <v>124</v>
      </c>
      <c r="B6" s="77"/>
      <c r="C6" s="77"/>
      <c r="D6" s="77"/>
      <c r="E6" s="11"/>
      <c r="F6" s="11"/>
      <c r="G6" s="11"/>
      <c r="H6" s="11"/>
    </row>
    <row r="7" spans="1:8" s="1" customFormat="1" ht="16.5" customHeight="1">
      <c r="A7" s="3" t="s">
        <v>125</v>
      </c>
      <c r="B7" s="3"/>
      <c r="C7" s="3"/>
      <c r="D7" s="3"/>
      <c r="E7" s="11"/>
      <c r="F7" s="11"/>
      <c r="G7" s="11"/>
      <c r="H7" s="11"/>
    </row>
    <row r="8" spans="1:8" ht="15">
      <c r="A8" s="79" t="s">
        <v>130</v>
      </c>
      <c r="B8" s="80"/>
      <c r="C8" s="80"/>
      <c r="D8" s="76"/>
      <c r="E8" s="76"/>
      <c r="F8" s="76"/>
      <c r="G8" s="76"/>
      <c r="H8" s="76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38.25" customHeight="1">
      <c r="A10" s="72" t="s">
        <v>6</v>
      </c>
      <c r="B10" s="72" t="s">
        <v>96</v>
      </c>
      <c r="C10" s="69" t="s">
        <v>97</v>
      </c>
      <c r="D10" s="70"/>
      <c r="E10" s="71"/>
      <c r="F10" s="69" t="s">
        <v>98</v>
      </c>
      <c r="G10" s="70"/>
      <c r="H10" s="71"/>
    </row>
    <row r="11" spans="1:8" ht="28.5" customHeight="1">
      <c r="A11" s="73"/>
      <c r="B11" s="73"/>
      <c r="C11" s="75" t="s">
        <v>109</v>
      </c>
      <c r="D11" s="75" t="s">
        <v>99</v>
      </c>
      <c r="E11" s="75" t="s">
        <v>100</v>
      </c>
      <c r="F11" s="75" t="s">
        <v>109</v>
      </c>
      <c r="G11" s="75" t="s">
        <v>99</v>
      </c>
      <c r="H11" s="75" t="s">
        <v>100</v>
      </c>
    </row>
    <row r="12" spans="1:8" ht="15">
      <c r="A12" s="74"/>
      <c r="B12" s="74"/>
      <c r="C12" s="75"/>
      <c r="D12" s="75"/>
      <c r="E12" s="75"/>
      <c r="F12" s="75"/>
      <c r="G12" s="75"/>
      <c r="H12" s="75"/>
    </row>
    <row r="13" spans="1:8" ht="15">
      <c r="A13" s="21" t="s">
        <v>101</v>
      </c>
      <c r="B13" s="22"/>
      <c r="C13" s="22"/>
      <c r="D13" s="22"/>
      <c r="E13" s="22"/>
      <c r="F13" s="22"/>
      <c r="G13" s="22"/>
      <c r="H13" s="22"/>
    </row>
    <row r="14" spans="1:8" ht="24" customHeight="1">
      <c r="A14" s="21" t="s">
        <v>102</v>
      </c>
      <c r="B14" s="22" t="s">
        <v>103</v>
      </c>
      <c r="C14" s="51" t="s">
        <v>3</v>
      </c>
      <c r="D14" s="51" t="s">
        <v>3</v>
      </c>
      <c r="E14" s="51" t="s">
        <v>3</v>
      </c>
      <c r="F14" s="51" t="s">
        <v>3</v>
      </c>
      <c r="G14" s="51" t="s">
        <v>3</v>
      </c>
      <c r="H14" s="51" t="s">
        <v>3</v>
      </c>
    </row>
    <row r="15" spans="1:8" ht="25.5" customHeight="1">
      <c r="A15" s="21" t="s">
        <v>104</v>
      </c>
      <c r="B15" s="22" t="s">
        <v>105</v>
      </c>
      <c r="C15" s="51" t="s">
        <v>3</v>
      </c>
      <c r="D15" s="51" t="s">
        <v>3</v>
      </c>
      <c r="E15" s="51" t="s">
        <v>3</v>
      </c>
      <c r="F15" s="51" t="s">
        <v>3</v>
      </c>
      <c r="G15" s="51" t="s">
        <v>3</v>
      </c>
      <c r="H15" s="51" t="s">
        <v>3</v>
      </c>
    </row>
    <row r="16" spans="1:8" ht="15">
      <c r="A16" s="27"/>
      <c r="B16" s="2"/>
      <c r="C16" s="2"/>
      <c r="D16" s="2"/>
      <c r="E16" s="2"/>
      <c r="F16" s="2"/>
      <c r="G16" s="2"/>
      <c r="H16" s="2"/>
    </row>
    <row r="19" ht="15.75">
      <c r="B19" s="26"/>
    </row>
    <row r="20" ht="15.75">
      <c r="B20" s="26"/>
    </row>
    <row r="21" spans="1:2" ht="15.75">
      <c r="A21" s="29"/>
      <c r="B21" s="26"/>
    </row>
    <row r="22" spans="1:2" ht="15.75">
      <c r="A22" s="29"/>
      <c r="B22" s="26"/>
    </row>
    <row r="23" ht="15.75">
      <c r="B23" s="26"/>
    </row>
  </sheetData>
  <sheetProtection/>
  <mergeCells count="16">
    <mergeCell ref="D8:H8"/>
    <mergeCell ref="A5:D5"/>
    <mergeCell ref="A6:D6"/>
    <mergeCell ref="A1:H1"/>
    <mergeCell ref="A2:H2"/>
    <mergeCell ref="A8:C8"/>
    <mergeCell ref="C10:E10"/>
    <mergeCell ref="A10:A12"/>
    <mergeCell ref="B10:B12"/>
    <mergeCell ref="F11:F12"/>
    <mergeCell ref="F10:H10"/>
    <mergeCell ref="C11:C12"/>
    <mergeCell ref="G11:G12"/>
    <mergeCell ref="H11:H12"/>
    <mergeCell ref="D11:D12"/>
    <mergeCell ref="E11:E12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7109375" style="20" customWidth="1"/>
    <col min="2" max="2" width="19.00390625" style="20" customWidth="1"/>
    <col min="3" max="3" width="22.28125" style="20" customWidth="1"/>
    <col min="4" max="4" width="11.00390625" style="20" customWidth="1"/>
    <col min="5" max="5" width="12.57421875" style="20" customWidth="1"/>
    <col min="6" max="6" width="11.8515625" style="20" customWidth="1"/>
    <col min="7" max="7" width="13.28125" style="20" customWidth="1"/>
    <col min="8" max="8" width="11.00390625" style="20" customWidth="1"/>
    <col min="9" max="9" width="20.00390625" style="20" customWidth="1"/>
    <col min="10" max="10" width="11.00390625" style="20" customWidth="1"/>
    <col min="11" max="11" width="14.00390625" style="20" customWidth="1"/>
    <col min="12" max="12" width="13.28125" style="20" customWidth="1"/>
    <col min="13" max="16384" width="9.140625" style="20" customWidth="1"/>
  </cols>
  <sheetData>
    <row r="1" spans="1:12" ht="15.75">
      <c r="A1" s="89" t="s">
        <v>114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3" spans="1:8" s="1" customFormat="1" ht="17.25" customHeight="1">
      <c r="A3" s="3" t="s">
        <v>122</v>
      </c>
      <c r="B3" s="3"/>
      <c r="C3" s="3"/>
      <c r="D3" s="3"/>
      <c r="E3" s="11"/>
      <c r="F3" s="11"/>
      <c r="G3" s="11"/>
      <c r="H3" s="11"/>
    </row>
    <row r="4" spans="1:8" s="1" customFormat="1" ht="16.5" customHeight="1">
      <c r="A4" s="77" t="s">
        <v>123</v>
      </c>
      <c r="B4" s="77"/>
      <c r="C4" s="77"/>
      <c r="D4" s="77"/>
      <c r="E4" s="11"/>
      <c r="F4" s="11"/>
      <c r="G4" s="11"/>
      <c r="H4" s="11"/>
    </row>
    <row r="5" spans="1:8" s="1" customFormat="1" ht="16.5" customHeight="1">
      <c r="A5" s="77" t="s">
        <v>124</v>
      </c>
      <c r="B5" s="77"/>
      <c r="C5" s="77"/>
      <c r="D5" s="77"/>
      <c r="E5" s="11"/>
      <c r="F5" s="11"/>
      <c r="G5" s="11"/>
      <c r="H5" s="11"/>
    </row>
    <row r="6" spans="1:8" s="1" customFormat="1" ht="16.5" customHeight="1">
      <c r="A6" s="3" t="s">
        <v>125</v>
      </c>
      <c r="B6" s="3"/>
      <c r="C6" s="3"/>
      <c r="D6" s="3"/>
      <c r="E6" s="11"/>
      <c r="F6" s="11"/>
      <c r="G6" s="11"/>
      <c r="H6" s="11"/>
    </row>
    <row r="7" spans="1:12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>
      <c r="A8" s="81" t="s">
        <v>12</v>
      </c>
      <c r="B8" s="81"/>
      <c r="C8" s="81"/>
      <c r="D8" s="81"/>
      <c r="E8" s="81"/>
      <c r="F8" s="81"/>
      <c r="G8" s="81"/>
      <c r="H8" s="90" t="s">
        <v>2</v>
      </c>
      <c r="I8" s="90"/>
      <c r="J8" s="90"/>
      <c r="K8" s="90"/>
      <c r="L8" s="90"/>
    </row>
    <row r="9" spans="1:12" ht="15">
      <c r="A9" s="81" t="s">
        <v>10</v>
      </c>
      <c r="B9" s="81"/>
      <c r="C9" s="81"/>
      <c r="D9" s="81"/>
      <c r="E9" s="81"/>
      <c r="F9" s="81"/>
      <c r="G9" s="81"/>
      <c r="H9" s="82" t="s">
        <v>3</v>
      </c>
      <c r="I9" s="83"/>
      <c r="J9" s="83"/>
      <c r="K9" s="83"/>
      <c r="L9" s="84"/>
    </row>
    <row r="10" spans="1:12" ht="15.75" thickBot="1">
      <c r="A10" s="85" t="s">
        <v>11</v>
      </c>
      <c r="B10" s="85"/>
      <c r="C10" s="85"/>
      <c r="D10" s="85"/>
      <c r="E10" s="85"/>
      <c r="F10" s="85"/>
      <c r="G10" s="85"/>
      <c r="H10" s="86" t="s">
        <v>3</v>
      </c>
      <c r="I10" s="87"/>
      <c r="J10" s="87"/>
      <c r="K10" s="87"/>
      <c r="L10" s="88"/>
    </row>
    <row r="11" spans="1:12" ht="15.75" thickBot="1">
      <c r="A11" s="99" t="s">
        <v>108</v>
      </c>
      <c r="B11" s="100"/>
      <c r="C11" s="100"/>
      <c r="D11" s="100"/>
      <c r="E11" s="100"/>
      <c r="F11" s="100"/>
      <c r="G11" s="101"/>
      <c r="H11" s="102" t="s">
        <v>50</v>
      </c>
      <c r="I11" s="102"/>
      <c r="J11" s="102"/>
      <c r="K11" s="103" t="s">
        <v>51</v>
      </c>
      <c r="L11" s="104"/>
    </row>
    <row r="12" spans="1:12" ht="15">
      <c r="A12" s="15"/>
      <c r="B12" s="15"/>
      <c r="C12" s="15"/>
      <c r="D12" s="15"/>
      <c r="E12" s="15"/>
      <c r="F12" s="15"/>
      <c r="G12" s="15"/>
      <c r="H12" s="105" t="s">
        <v>3</v>
      </c>
      <c r="I12" s="83"/>
      <c r="J12" s="84"/>
      <c r="K12" s="82" t="s">
        <v>3</v>
      </c>
      <c r="L12" s="94"/>
    </row>
    <row r="13" spans="1:12" ht="15.75" thickBot="1">
      <c r="A13" s="15"/>
      <c r="B13" s="15"/>
      <c r="C13" s="15"/>
      <c r="D13" s="15"/>
      <c r="E13" s="15"/>
      <c r="F13" s="15"/>
      <c r="G13" s="15"/>
      <c r="H13" s="91" t="s">
        <v>3</v>
      </c>
      <c r="I13" s="92"/>
      <c r="J13" s="93"/>
      <c r="K13" s="95" t="s">
        <v>3</v>
      </c>
      <c r="L13" s="96"/>
    </row>
    <row r="14" spans="1:12" ht="15">
      <c r="A14" s="15"/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</row>
    <row r="15" spans="1:12" ht="30.75" customHeight="1">
      <c r="A15" s="67" t="s">
        <v>6</v>
      </c>
      <c r="B15" s="67" t="s">
        <v>13</v>
      </c>
      <c r="C15" s="108" t="s">
        <v>14</v>
      </c>
      <c r="D15" s="111" t="s">
        <v>5</v>
      </c>
      <c r="E15" s="111"/>
      <c r="F15" s="111"/>
      <c r="G15" s="111"/>
      <c r="H15" s="111"/>
      <c r="I15" s="97" t="s">
        <v>4</v>
      </c>
      <c r="J15" s="97"/>
      <c r="K15" s="97"/>
      <c r="L15" s="98"/>
    </row>
    <row r="16" spans="1:12" ht="30" customHeight="1">
      <c r="A16" s="107"/>
      <c r="B16" s="107"/>
      <c r="C16" s="109"/>
      <c r="D16" s="111" t="s">
        <v>77</v>
      </c>
      <c r="E16" s="111" t="s">
        <v>78</v>
      </c>
      <c r="F16" s="111"/>
      <c r="G16" s="111"/>
      <c r="H16" s="111"/>
      <c r="I16" s="118" t="s">
        <v>79</v>
      </c>
      <c r="J16" s="67" t="s">
        <v>52</v>
      </c>
      <c r="K16" s="106" t="s">
        <v>53</v>
      </c>
      <c r="L16" s="98"/>
    </row>
    <row r="17" spans="1:12" ht="30" customHeight="1">
      <c r="A17" s="107"/>
      <c r="B17" s="107"/>
      <c r="C17" s="110"/>
      <c r="D17" s="111"/>
      <c r="E17" s="10" t="s">
        <v>25</v>
      </c>
      <c r="F17" s="10" t="s">
        <v>25</v>
      </c>
      <c r="G17" s="10" t="s">
        <v>25</v>
      </c>
      <c r="H17" s="10" t="s">
        <v>25</v>
      </c>
      <c r="I17" s="119"/>
      <c r="J17" s="68"/>
      <c r="K17" s="10" t="s">
        <v>54</v>
      </c>
      <c r="L17" s="10" t="s">
        <v>55</v>
      </c>
    </row>
    <row r="18" spans="1:12" ht="15">
      <c r="A18" s="115">
        <v>1</v>
      </c>
      <c r="B18" s="112" t="s">
        <v>76</v>
      </c>
      <c r="C18" s="17" t="s">
        <v>76</v>
      </c>
      <c r="D18" s="12"/>
      <c r="E18" s="12"/>
      <c r="F18" s="12"/>
      <c r="G18" s="12"/>
      <c r="H18" s="12"/>
      <c r="I18" s="32"/>
      <c r="J18" s="12"/>
      <c r="K18" s="12"/>
      <c r="L18" s="12"/>
    </row>
    <row r="19" spans="1:12" ht="15">
      <c r="A19" s="116"/>
      <c r="B19" s="113"/>
      <c r="C19" s="17" t="s">
        <v>15</v>
      </c>
      <c r="D19" s="12"/>
      <c r="E19" s="12"/>
      <c r="F19" s="12"/>
      <c r="G19" s="12"/>
      <c r="H19" s="12"/>
      <c r="I19" s="32"/>
      <c r="J19" s="12"/>
      <c r="K19" s="12"/>
      <c r="L19" s="12"/>
    </row>
    <row r="20" spans="1:12" ht="30">
      <c r="A20" s="116"/>
      <c r="B20" s="113"/>
      <c r="C20" s="18" t="s">
        <v>74</v>
      </c>
      <c r="D20" s="30"/>
      <c r="E20" s="12"/>
      <c r="F20" s="12"/>
      <c r="G20" s="12"/>
      <c r="H20" s="12"/>
      <c r="I20" s="32"/>
      <c r="J20" s="12"/>
      <c r="K20" s="12"/>
      <c r="L20" s="12"/>
    </row>
    <row r="21" spans="1:12" ht="15">
      <c r="A21" s="116"/>
      <c r="B21" s="113"/>
      <c r="C21" s="17" t="s">
        <v>75</v>
      </c>
      <c r="D21" s="12"/>
      <c r="E21" s="12"/>
      <c r="F21" s="12"/>
      <c r="G21" s="12"/>
      <c r="H21" s="12"/>
      <c r="I21" s="32"/>
      <c r="J21" s="12"/>
      <c r="K21" s="12"/>
      <c r="L21" s="12"/>
    </row>
    <row r="22" spans="1:12" ht="30">
      <c r="A22" s="116"/>
      <c r="B22" s="113"/>
      <c r="C22" s="19" t="s">
        <v>16</v>
      </c>
      <c r="D22" s="31"/>
      <c r="E22" s="12"/>
      <c r="F22" s="12"/>
      <c r="G22" s="12"/>
      <c r="H22" s="12"/>
      <c r="I22" s="32"/>
      <c r="J22" s="12"/>
      <c r="K22" s="12"/>
      <c r="L22" s="12"/>
    </row>
    <row r="23" spans="1:12" ht="15">
      <c r="A23" s="116"/>
      <c r="B23" s="113"/>
      <c r="C23" s="17" t="s">
        <v>17</v>
      </c>
      <c r="D23" s="12"/>
      <c r="E23" s="12"/>
      <c r="F23" s="12"/>
      <c r="G23" s="12"/>
      <c r="H23" s="12"/>
      <c r="I23" s="32"/>
      <c r="J23" s="12"/>
      <c r="K23" s="12"/>
      <c r="L23" s="12"/>
    </row>
    <row r="24" spans="1:12" ht="15">
      <c r="A24" s="117"/>
      <c r="B24" s="114"/>
      <c r="C24" s="17" t="s">
        <v>18</v>
      </c>
      <c r="D24" s="12"/>
      <c r="E24" s="12"/>
      <c r="F24" s="12"/>
      <c r="G24" s="12"/>
      <c r="H24" s="12"/>
      <c r="I24" s="32"/>
      <c r="J24" s="12"/>
      <c r="K24" s="12"/>
      <c r="L24" s="12"/>
    </row>
    <row r="25" spans="1:12" ht="15">
      <c r="A25" s="115">
        <v>2</v>
      </c>
      <c r="B25" s="112" t="s">
        <v>20</v>
      </c>
      <c r="C25" s="17" t="s">
        <v>76</v>
      </c>
      <c r="D25" s="12"/>
      <c r="E25" s="12"/>
      <c r="F25" s="12"/>
      <c r="G25" s="12"/>
      <c r="H25" s="12"/>
      <c r="I25" s="32"/>
      <c r="J25" s="12"/>
      <c r="K25" s="12"/>
      <c r="L25" s="12"/>
    </row>
    <row r="26" spans="1:12" ht="15">
      <c r="A26" s="116"/>
      <c r="B26" s="113"/>
      <c r="C26" s="17" t="s">
        <v>15</v>
      </c>
      <c r="D26" s="12"/>
      <c r="E26" s="12"/>
      <c r="F26" s="12"/>
      <c r="G26" s="12"/>
      <c r="H26" s="12"/>
      <c r="I26" s="32"/>
      <c r="J26" s="12"/>
      <c r="K26" s="12"/>
      <c r="L26" s="12"/>
    </row>
    <row r="27" spans="1:12" ht="30">
      <c r="A27" s="116"/>
      <c r="B27" s="113"/>
      <c r="C27" s="18" t="s">
        <v>74</v>
      </c>
      <c r="D27" s="30"/>
      <c r="E27" s="12"/>
      <c r="F27" s="12"/>
      <c r="G27" s="12"/>
      <c r="H27" s="12"/>
      <c r="I27" s="32"/>
      <c r="J27" s="12"/>
      <c r="K27" s="12"/>
      <c r="L27" s="12"/>
    </row>
    <row r="28" spans="1:12" ht="15">
      <c r="A28" s="116"/>
      <c r="B28" s="113"/>
      <c r="C28" s="17" t="s">
        <v>75</v>
      </c>
      <c r="D28" s="12"/>
      <c r="E28" s="12"/>
      <c r="F28" s="12"/>
      <c r="G28" s="12"/>
      <c r="H28" s="12"/>
      <c r="I28" s="32"/>
      <c r="J28" s="12"/>
      <c r="K28" s="12"/>
      <c r="L28" s="12"/>
    </row>
    <row r="29" spans="1:12" ht="30">
      <c r="A29" s="116"/>
      <c r="B29" s="113"/>
      <c r="C29" s="19" t="s">
        <v>16</v>
      </c>
      <c r="D29" s="31"/>
      <c r="E29" s="12"/>
      <c r="F29" s="12"/>
      <c r="G29" s="12"/>
      <c r="H29" s="12"/>
      <c r="I29" s="32"/>
      <c r="J29" s="12"/>
      <c r="K29" s="12"/>
      <c r="L29" s="12"/>
    </row>
    <row r="30" spans="1:12" ht="15">
      <c r="A30" s="116"/>
      <c r="B30" s="113"/>
      <c r="C30" s="17" t="s">
        <v>17</v>
      </c>
      <c r="D30" s="12"/>
      <c r="E30" s="12"/>
      <c r="F30" s="12"/>
      <c r="G30" s="12"/>
      <c r="H30" s="12"/>
      <c r="I30" s="32"/>
      <c r="J30" s="12"/>
      <c r="K30" s="12"/>
      <c r="L30" s="12"/>
    </row>
    <row r="31" spans="1:12" ht="15">
      <c r="A31" s="117"/>
      <c r="B31" s="114"/>
      <c r="C31" s="17" t="s">
        <v>18</v>
      </c>
      <c r="D31" s="12"/>
      <c r="E31" s="12"/>
      <c r="F31" s="12"/>
      <c r="G31" s="12"/>
      <c r="H31" s="12"/>
      <c r="I31" s="32"/>
      <c r="J31" s="12"/>
      <c r="K31" s="12"/>
      <c r="L31" s="12"/>
    </row>
  </sheetData>
  <sheetProtection/>
  <mergeCells count="30">
    <mergeCell ref="B25:B31"/>
    <mergeCell ref="A18:A24"/>
    <mergeCell ref="A25:A31"/>
    <mergeCell ref="B18:B24"/>
    <mergeCell ref="I16:I17"/>
    <mergeCell ref="J16:J17"/>
    <mergeCell ref="K16:L16"/>
    <mergeCell ref="A15:A17"/>
    <mergeCell ref="B15:B17"/>
    <mergeCell ref="C15:C17"/>
    <mergeCell ref="D15:H15"/>
    <mergeCell ref="D16:D17"/>
    <mergeCell ref="E16:H16"/>
    <mergeCell ref="H13:J13"/>
    <mergeCell ref="K12:L12"/>
    <mergeCell ref="K13:L13"/>
    <mergeCell ref="I15:L15"/>
    <mergeCell ref="A11:G11"/>
    <mergeCell ref="H11:J11"/>
    <mergeCell ref="K11:L11"/>
    <mergeCell ref="H12:J12"/>
    <mergeCell ref="A9:G9"/>
    <mergeCell ref="H9:L9"/>
    <mergeCell ref="A10:G10"/>
    <mergeCell ref="H10:L10"/>
    <mergeCell ref="A1:L1"/>
    <mergeCell ref="A8:G8"/>
    <mergeCell ref="H8:L8"/>
    <mergeCell ref="A4:D4"/>
    <mergeCell ref="A5:D5"/>
  </mergeCells>
  <printOptions horizontalCentered="1"/>
  <pageMargins left="0.1968503937007874" right="0.1968503937007874" top="0.7874015748031497" bottom="0.1968503937007874" header="0.2362204724409449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7109375" style="6" customWidth="1"/>
    <col min="2" max="2" width="18.7109375" style="6" customWidth="1"/>
    <col min="3" max="4" width="16.421875" style="6" customWidth="1"/>
    <col min="5" max="13" width="9.140625" style="6" customWidth="1"/>
    <col min="14" max="14" width="9.8515625" style="6" customWidth="1"/>
    <col min="15" max="16384" width="9.140625" style="6" customWidth="1"/>
  </cols>
  <sheetData>
    <row r="1" spans="1:14" ht="15">
      <c r="A1" s="78" t="s">
        <v>115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3" spans="1:8" s="1" customFormat="1" ht="17.25" customHeight="1">
      <c r="A3" s="3" t="s">
        <v>122</v>
      </c>
      <c r="B3" s="3"/>
      <c r="C3" s="3"/>
      <c r="D3" s="3"/>
      <c r="E3" s="11"/>
      <c r="F3" s="11"/>
      <c r="G3" s="11"/>
      <c r="H3" s="11"/>
    </row>
    <row r="4" spans="1:8" s="1" customFormat="1" ht="16.5" customHeight="1">
      <c r="A4" s="77" t="s">
        <v>123</v>
      </c>
      <c r="B4" s="77"/>
      <c r="C4" s="77"/>
      <c r="D4" s="77"/>
      <c r="E4" s="11"/>
      <c r="F4" s="11"/>
      <c r="G4" s="11"/>
      <c r="H4" s="11"/>
    </row>
    <row r="5" spans="1:8" s="1" customFormat="1" ht="16.5" customHeight="1">
      <c r="A5" s="77" t="s">
        <v>124</v>
      </c>
      <c r="B5" s="77"/>
      <c r="C5" s="77"/>
      <c r="D5" s="77"/>
      <c r="E5" s="11"/>
      <c r="F5" s="11"/>
      <c r="G5" s="11"/>
      <c r="H5" s="11"/>
    </row>
    <row r="6" spans="1:8" s="1" customFormat="1" ht="16.5" customHeight="1">
      <c r="A6" s="3" t="s">
        <v>125</v>
      </c>
      <c r="B6" s="3"/>
      <c r="C6" s="3"/>
      <c r="D6" s="3"/>
      <c r="E6" s="11"/>
      <c r="F6" s="11"/>
      <c r="G6" s="11"/>
      <c r="H6" s="11"/>
    </row>
    <row r="8" spans="1:14" ht="15">
      <c r="A8" s="120" t="s">
        <v>6</v>
      </c>
      <c r="B8" s="120" t="s">
        <v>26</v>
      </c>
      <c r="C8" s="123" t="s">
        <v>131</v>
      </c>
      <c r="D8" s="120" t="s">
        <v>14</v>
      </c>
      <c r="E8" s="125" t="s">
        <v>129</v>
      </c>
      <c r="F8" s="126"/>
      <c r="G8" s="126"/>
      <c r="H8" s="126"/>
      <c r="I8" s="126"/>
      <c r="J8" s="126"/>
      <c r="K8" s="126"/>
      <c r="L8" s="126"/>
      <c r="M8" s="126"/>
      <c r="N8" s="127"/>
    </row>
    <row r="9" spans="1:14" ht="15">
      <c r="A9" s="121"/>
      <c r="B9" s="121"/>
      <c r="C9" s="121"/>
      <c r="D9" s="121"/>
      <c r="E9" s="124" t="s">
        <v>27</v>
      </c>
      <c r="F9" s="124"/>
      <c r="G9" s="124"/>
      <c r="H9" s="124"/>
      <c r="I9" s="124"/>
      <c r="J9" s="124" t="s">
        <v>24</v>
      </c>
      <c r="K9" s="124"/>
      <c r="L9" s="124"/>
      <c r="M9" s="124"/>
      <c r="N9" s="124"/>
    </row>
    <row r="10" spans="1:14" ht="15">
      <c r="A10" s="122"/>
      <c r="B10" s="122"/>
      <c r="C10" s="122"/>
      <c r="D10" s="122"/>
      <c r="E10" s="7" t="s">
        <v>28</v>
      </c>
      <c r="F10" s="7" t="s">
        <v>21</v>
      </c>
      <c r="G10" s="7" t="s">
        <v>22</v>
      </c>
      <c r="H10" s="7" t="s">
        <v>23</v>
      </c>
      <c r="I10" s="7" t="s">
        <v>29</v>
      </c>
      <c r="J10" s="7" t="s">
        <v>28</v>
      </c>
      <c r="K10" s="7" t="s">
        <v>21</v>
      </c>
      <c r="L10" s="7" t="s">
        <v>22</v>
      </c>
      <c r="M10" s="7" t="s">
        <v>23</v>
      </c>
      <c r="N10" s="7" t="s">
        <v>29</v>
      </c>
    </row>
    <row r="11" spans="1:14" ht="15">
      <c r="A11" s="5" t="s">
        <v>8</v>
      </c>
      <c r="B11" s="4" t="s">
        <v>19</v>
      </c>
      <c r="C11" s="50" t="s">
        <v>3</v>
      </c>
      <c r="D11" s="50" t="s">
        <v>3</v>
      </c>
      <c r="E11" s="50" t="s">
        <v>3</v>
      </c>
      <c r="F11" s="50" t="s">
        <v>3</v>
      </c>
      <c r="G11" s="50" t="s">
        <v>3</v>
      </c>
      <c r="H11" s="50" t="s">
        <v>3</v>
      </c>
      <c r="I11" s="50" t="s">
        <v>3</v>
      </c>
      <c r="J11" s="50" t="s">
        <v>3</v>
      </c>
      <c r="K11" s="50" t="s">
        <v>3</v>
      </c>
      <c r="L11" s="50" t="s">
        <v>3</v>
      </c>
      <c r="M11" s="50" t="s">
        <v>3</v>
      </c>
      <c r="N11" s="50" t="s">
        <v>3</v>
      </c>
    </row>
    <row r="12" spans="1:14" ht="15">
      <c r="A12" s="5" t="s">
        <v>9</v>
      </c>
      <c r="B12" s="4" t="s">
        <v>20</v>
      </c>
      <c r="C12" s="50" t="s">
        <v>3</v>
      </c>
      <c r="D12" s="50" t="s">
        <v>3</v>
      </c>
      <c r="E12" s="50" t="s">
        <v>3</v>
      </c>
      <c r="F12" s="50" t="s">
        <v>3</v>
      </c>
      <c r="G12" s="50" t="s">
        <v>3</v>
      </c>
      <c r="H12" s="50" t="s">
        <v>3</v>
      </c>
      <c r="I12" s="50" t="s">
        <v>3</v>
      </c>
      <c r="J12" s="50" t="s">
        <v>3</v>
      </c>
      <c r="K12" s="50" t="s">
        <v>3</v>
      </c>
      <c r="L12" s="50" t="s">
        <v>3</v>
      </c>
      <c r="M12" s="50" t="s">
        <v>3</v>
      </c>
      <c r="N12" s="50" t="s">
        <v>3</v>
      </c>
    </row>
  </sheetData>
  <sheetProtection/>
  <mergeCells count="10">
    <mergeCell ref="A1:N1"/>
    <mergeCell ref="A4:D4"/>
    <mergeCell ref="A5:D5"/>
    <mergeCell ref="B8:B10"/>
    <mergeCell ref="A8:A10"/>
    <mergeCell ref="C8:C10"/>
    <mergeCell ref="D8:D10"/>
    <mergeCell ref="E9:I9"/>
    <mergeCell ref="J9:N9"/>
    <mergeCell ref="E8:N8"/>
  </mergeCells>
  <printOptions horizontalCentered="1"/>
  <pageMargins left="0.2755905511811024" right="0.1968503937007874" top="0.7874015748031497" bottom="0.984251968503937" header="0.35433070866141736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buh-5</cp:lastModifiedBy>
  <cp:lastPrinted>2015-04-08T09:56:38Z</cp:lastPrinted>
  <dcterms:created xsi:type="dcterms:W3CDTF">1996-10-08T23:32:33Z</dcterms:created>
  <dcterms:modified xsi:type="dcterms:W3CDTF">2015-04-09T03:28:07Z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