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035" yWindow="-15" windowWidth="21810" windowHeight="12780" activeTab="4"/>
  </bookViews>
  <sheets>
    <sheet name="Приложение 1" sheetId="19" r:id="rId1"/>
    <sheet name="Приложение 2" sheetId="3" r:id="rId2"/>
    <sheet name="Приложение 3" sheetId="2" r:id="rId3"/>
    <sheet name="Приложение 4" sheetId="4" r:id="rId4"/>
    <sheet name="Приложение 6" sheetId="18" r:id="rId5"/>
  </sheets>
  <definedNames>
    <definedName name="_xlnm._FilterDatabase" localSheetId="0" hidden="1">'Приложение 1'!$A$19:$C$221</definedName>
    <definedName name="_xlnm._FilterDatabase" localSheetId="1" hidden="1">'Приложение 2'!$A$14:$O$500</definedName>
    <definedName name="_xlnm._FilterDatabase" localSheetId="2" hidden="1">'Приложение 3'!$A$14:$L$550</definedName>
    <definedName name="_xlnm._FilterDatabase" localSheetId="3" hidden="1">'Приложение 4'!$A$13:$I$367</definedName>
    <definedName name="_xlnm.Print_Titles" localSheetId="1">'Приложение 2'!$14:$14</definedName>
    <definedName name="_xlnm.Print_Titles" localSheetId="2">'Приложение 3'!$14:$15</definedName>
    <definedName name="_xlnm.Print_Area" localSheetId="0">'Приложение 1'!$A$1:$C$222</definedName>
    <definedName name="_xlnm.Print_Area" localSheetId="1">'Приложение 2'!$A$1:$G$501</definedName>
    <definedName name="_xlnm.Print_Area" localSheetId="2">'Приложение 3'!$A$1:$G$550</definedName>
    <definedName name="_xlnm.Print_Area" localSheetId="3">'Приложение 4'!$A$1:$I$369</definedName>
    <definedName name="_xlnm.Print_Area" localSheetId="4">'Приложение 6'!$A$1:$C$38</definedName>
  </definedNames>
  <calcPr calcId="125725"/>
</workbook>
</file>

<file path=xl/calcChain.xml><?xml version="1.0" encoding="utf-8"?>
<calcChain xmlns="http://schemas.openxmlformats.org/spreadsheetml/2006/main">
  <c r="C29" i="18"/>
  <c r="C216" i="19" l="1"/>
  <c r="C213"/>
  <c r="C210"/>
  <c r="C208"/>
  <c r="C206"/>
  <c r="C203" s="1"/>
  <c r="C204"/>
  <c r="C194"/>
  <c r="C193"/>
  <c r="C191"/>
  <c r="C189"/>
  <c r="C187"/>
  <c r="C185"/>
  <c r="C184" s="1"/>
  <c r="C156"/>
  <c r="C155"/>
  <c r="C153"/>
  <c r="C151"/>
  <c r="C149"/>
  <c r="C147"/>
  <c r="C145"/>
  <c r="C143"/>
  <c r="C141"/>
  <c r="C139"/>
  <c r="C137"/>
  <c r="C135"/>
  <c r="C133"/>
  <c r="C131"/>
  <c r="C129"/>
  <c r="C126" s="1"/>
  <c r="C127"/>
  <c r="C124"/>
  <c r="C122"/>
  <c r="C119" s="1"/>
  <c r="C120"/>
  <c r="C115"/>
  <c r="C114"/>
  <c r="C110"/>
  <c r="C108"/>
  <c r="C105"/>
  <c r="C103"/>
  <c r="C97"/>
  <c r="C96"/>
  <c r="C93"/>
  <c r="C92"/>
  <c r="C91"/>
  <c r="C89"/>
  <c r="C88" s="1"/>
  <c r="C85"/>
  <c r="C82"/>
  <c r="C81"/>
  <c r="C79"/>
  <c r="C78"/>
  <c r="C76"/>
  <c r="C74"/>
  <c r="C71" s="1"/>
  <c r="C70" s="1"/>
  <c r="C72"/>
  <c r="C67"/>
  <c r="C66"/>
  <c r="C64"/>
  <c r="C62"/>
  <c r="C61" s="1"/>
  <c r="C59"/>
  <c r="C57"/>
  <c r="C56"/>
  <c r="C53" s="1"/>
  <c r="C54"/>
  <c r="C51"/>
  <c r="C49"/>
  <c r="C47"/>
  <c r="C45"/>
  <c r="C43"/>
  <c r="C42"/>
  <c r="C41" s="1"/>
  <c r="C32"/>
  <c r="C31"/>
  <c r="C24"/>
  <c r="C23" s="1"/>
  <c r="C69" l="1"/>
  <c r="C22"/>
  <c r="C21" s="1"/>
  <c r="C118"/>
  <c r="C117" s="1"/>
  <c r="C219" l="1"/>
  <c r="C221" s="1"/>
  <c r="H273" i="4" l="1"/>
  <c r="I273"/>
  <c r="G273"/>
  <c r="G407" i="3"/>
  <c r="G67" l="1"/>
  <c r="G66" s="1"/>
  <c r="G28"/>
  <c r="G26" s="1"/>
  <c r="G494"/>
  <c r="G493" s="1"/>
  <c r="G490"/>
  <c r="G489" s="1"/>
  <c r="G486"/>
  <c r="G484"/>
  <c r="G482"/>
  <c r="G480"/>
  <c r="G475"/>
  <c r="G472"/>
  <c r="G470"/>
  <c r="G468"/>
  <c r="G466"/>
  <c r="G453"/>
  <c r="G452" s="1"/>
  <c r="G451" s="1"/>
  <c r="G445"/>
  <c r="G444" s="1"/>
  <c r="G443" s="1"/>
  <c r="G430"/>
  <c r="G429" s="1"/>
  <c r="G428" s="1"/>
  <c r="G424"/>
  <c r="G422"/>
  <c r="G421" s="1"/>
  <c r="G415"/>
  <c r="G413"/>
  <c r="G411"/>
  <c r="G409"/>
  <c r="G404"/>
  <c r="G402"/>
  <c r="G400"/>
  <c r="G398"/>
  <c r="G396"/>
  <c r="G394"/>
  <c r="G391"/>
  <c r="G385"/>
  <c r="G384" s="1"/>
  <c r="G382"/>
  <c r="G378"/>
  <c r="G376"/>
  <c r="G374"/>
  <c r="G372"/>
  <c r="G370"/>
  <c r="G368"/>
  <c r="G366"/>
  <c r="G361"/>
  <c r="G358"/>
  <c r="G356"/>
  <c r="G352"/>
  <c r="G347"/>
  <c r="G346" s="1"/>
  <c r="G345" s="1"/>
  <c r="G342"/>
  <c r="G341" s="1"/>
  <c r="G339"/>
  <c r="G337"/>
  <c r="G335"/>
  <c r="G333"/>
  <c r="G331"/>
  <c r="G329"/>
  <c r="G327"/>
  <c r="G322"/>
  <c r="G321" s="1"/>
  <c r="G320" s="1"/>
  <c r="G317"/>
  <c r="G316" s="1"/>
  <c r="G313"/>
  <c r="G311"/>
  <c r="G308"/>
  <c r="G306"/>
  <c r="G304"/>
  <c r="G302"/>
  <c r="G300"/>
  <c r="G298"/>
  <c r="G296"/>
  <c r="G293"/>
  <c r="G288"/>
  <c r="G287" s="1"/>
  <c r="G286" s="1"/>
  <c r="G284"/>
  <c r="G281"/>
  <c r="G279"/>
  <c r="G278" s="1"/>
  <c r="G276"/>
  <c r="G274"/>
  <c r="G46"/>
  <c r="G45" s="1"/>
  <c r="G499"/>
  <c r="G498" s="1"/>
  <c r="G497" s="1"/>
  <c r="G496" s="1"/>
  <c r="G436"/>
  <c r="G435" s="1"/>
  <c r="G434" s="1"/>
  <c r="G206"/>
  <c r="G205" s="1"/>
  <c r="G203"/>
  <c r="G202" s="1"/>
  <c r="G200"/>
  <c r="G199" s="1"/>
  <c r="G196"/>
  <c r="G195" s="1"/>
  <c r="G193"/>
  <c r="G191"/>
  <c r="G82"/>
  <c r="G81" s="1"/>
  <c r="G79"/>
  <c r="G78" s="1"/>
  <c r="G56"/>
  <c r="G55" s="1"/>
  <c r="G448"/>
  <c r="G447" s="1"/>
  <c r="G440"/>
  <c r="G439" s="1"/>
  <c r="G438" s="1"/>
  <c r="G269"/>
  <c r="G268" s="1"/>
  <c r="G262"/>
  <c r="G261" s="1"/>
  <c r="G257"/>
  <c r="G256" s="1"/>
  <c r="G252"/>
  <c r="G250"/>
  <c r="G248"/>
  <c r="G246"/>
  <c r="G244"/>
  <c r="G240"/>
  <c r="G239" s="1"/>
  <c r="G237"/>
  <c r="G236" s="1"/>
  <c r="G228"/>
  <c r="G227" s="1"/>
  <c r="G225"/>
  <c r="G224" s="1"/>
  <c r="G220"/>
  <c r="G218"/>
  <c r="G216"/>
  <c r="G214"/>
  <c r="G212"/>
  <c r="G186"/>
  <c r="G184"/>
  <c r="G181"/>
  <c r="G179"/>
  <c r="G177"/>
  <c r="G175"/>
  <c r="G169"/>
  <c r="G167"/>
  <c r="G164"/>
  <c r="G163" s="1"/>
  <c r="G158"/>
  <c r="G157" s="1"/>
  <c r="G156" s="1"/>
  <c r="G154"/>
  <c r="G153" s="1"/>
  <c r="G149"/>
  <c r="G147"/>
  <c r="G145"/>
  <c r="G142"/>
  <c r="G140"/>
  <c r="G138"/>
  <c r="G136"/>
  <c r="G134"/>
  <c r="G125"/>
  <c r="G124" s="1"/>
  <c r="G123" s="1"/>
  <c r="G118"/>
  <c r="G116"/>
  <c r="G114"/>
  <c r="G102"/>
  <c r="G98"/>
  <c r="G94"/>
  <c r="G93" s="1"/>
  <c r="G90"/>
  <c r="G89" s="1"/>
  <c r="G87"/>
  <c r="G86" s="1"/>
  <c r="G85" s="1"/>
  <c r="G74"/>
  <c r="G73" s="1"/>
  <c r="G72" s="1"/>
  <c r="G52"/>
  <c r="G51" s="1"/>
  <c r="G50" s="1"/>
  <c r="G32"/>
  <c r="G31" s="1"/>
  <c r="G20"/>
  <c r="G19" s="1"/>
  <c r="G18" s="1"/>
  <c r="I112" i="4"/>
  <c r="H112"/>
  <c r="G112"/>
  <c r="F113"/>
  <c r="I333"/>
  <c r="H333"/>
  <c r="G333"/>
  <c r="F334"/>
  <c r="F292"/>
  <c r="F163"/>
  <c r="F112" l="1"/>
  <c r="G54" i="3"/>
  <c r="G465"/>
  <c r="G464" s="1"/>
  <c r="G463" s="1"/>
  <c r="G442"/>
  <c r="G30"/>
  <c r="G479"/>
  <c r="G478" s="1"/>
  <c r="G477" s="1"/>
  <c r="G292"/>
  <c r="G291" s="1"/>
  <c r="G290" s="1"/>
  <c r="G326"/>
  <c r="G325" s="1"/>
  <c r="G324" s="1"/>
  <c r="G351"/>
  <c r="G350" s="1"/>
  <c r="G349" s="1"/>
  <c r="G27"/>
  <c r="G273"/>
  <c r="G272" s="1"/>
  <c r="G271" s="1"/>
  <c r="G365"/>
  <c r="G364" s="1"/>
  <c r="G363" s="1"/>
  <c r="G390"/>
  <c r="G389" s="1"/>
  <c r="G388" s="1"/>
  <c r="G387" s="1"/>
  <c r="G433"/>
  <c r="G190"/>
  <c r="G189" s="1"/>
  <c r="G133"/>
  <c r="G198"/>
  <c r="G113"/>
  <c r="G112" s="1"/>
  <c r="G211"/>
  <c r="G210" s="1"/>
  <c r="G243"/>
  <c r="G242" s="1"/>
  <c r="G183"/>
  <c r="G77"/>
  <c r="G166"/>
  <c r="G162" s="1"/>
  <c r="G161" s="1"/>
  <c r="G174"/>
  <c r="G173" s="1"/>
  <c r="G255"/>
  <c r="G254" s="1"/>
  <c r="G223"/>
  <c r="G222" s="1"/>
  <c r="G97"/>
  <c r="G144"/>
  <c r="G152"/>
  <c r="G462" i="2"/>
  <c r="G461" s="1"/>
  <c r="G497"/>
  <c r="G338"/>
  <c r="G321"/>
  <c r="G319"/>
  <c r="G183"/>
  <c r="G182" s="1"/>
  <c r="G88"/>
  <c r="G77"/>
  <c r="G84" i="3" l="1"/>
  <c r="G17" s="1"/>
  <c r="G132"/>
  <c r="G131" s="1"/>
  <c r="G122" s="1"/>
  <c r="G462"/>
  <c r="G270"/>
  <c r="G209"/>
  <c r="G188"/>
  <c r="G172"/>
  <c r="I360" i="4"/>
  <c r="H360"/>
  <c r="G360"/>
  <c r="G359" s="1"/>
  <c r="F362"/>
  <c r="I359"/>
  <c r="I227"/>
  <c r="H227"/>
  <c r="G227"/>
  <c r="F228"/>
  <c r="G47" i="2"/>
  <c r="G46" s="1"/>
  <c r="G45" s="1"/>
  <c r="G160" i="3" l="1"/>
  <c r="G16"/>
  <c r="C33" i="18" s="1"/>
  <c r="F227" i="4"/>
  <c r="G221" i="2"/>
  <c r="G220" s="1"/>
  <c r="G219" s="1"/>
  <c r="G218" s="1"/>
  <c r="G217" s="1"/>
  <c r="G164"/>
  <c r="I157" i="4" l="1"/>
  <c r="F162"/>
  <c r="G203" i="2"/>
  <c r="I139" i="4" l="1"/>
  <c r="H139"/>
  <c r="G139"/>
  <c r="F142"/>
  <c r="F140"/>
  <c r="F139" l="1"/>
  <c r="G495" i="2"/>
  <c r="G470" l="1"/>
  <c r="G469" s="1"/>
  <c r="G468" s="1"/>
  <c r="C36" i="18" l="1"/>
  <c r="C35" s="1"/>
  <c r="C34" s="1"/>
  <c r="C23"/>
  <c r="C21"/>
  <c r="C20"/>
  <c r="C19" l="1"/>
  <c r="C28" l="1"/>
  <c r="C27" s="1"/>
  <c r="C26" s="1"/>
  <c r="F352" i="4" l="1"/>
  <c r="I190"/>
  <c r="F161"/>
  <c r="F69" l="1"/>
  <c r="F65"/>
  <c r="I64"/>
  <c r="H64"/>
  <c r="G64"/>
  <c r="F63"/>
  <c r="F62"/>
  <c r="I61"/>
  <c r="H61"/>
  <c r="G61"/>
  <c r="F60"/>
  <c r="I59"/>
  <c r="H59"/>
  <c r="G59"/>
  <c r="F58"/>
  <c r="F57"/>
  <c r="F56"/>
  <c r="F55"/>
  <c r="I54"/>
  <c r="H54"/>
  <c r="G54"/>
  <c r="F53"/>
  <c r="F52"/>
  <c r="F51"/>
  <c r="F50"/>
  <c r="I49"/>
  <c r="H49"/>
  <c r="G49"/>
  <c r="F48"/>
  <c r="F47"/>
  <c r="I46"/>
  <c r="H46"/>
  <c r="G46"/>
  <c r="F45"/>
  <c r="I44"/>
  <c r="F44" s="1"/>
  <c r="H44"/>
  <c r="F43"/>
  <c r="I42"/>
  <c r="H42"/>
  <c r="F41"/>
  <c r="I40"/>
  <c r="H40"/>
  <c r="F39"/>
  <c r="F38"/>
  <c r="I37"/>
  <c r="H37"/>
  <c r="G37"/>
  <c r="F36"/>
  <c r="I35"/>
  <c r="H35"/>
  <c r="F34"/>
  <c r="I33"/>
  <c r="H33"/>
  <c r="F32"/>
  <c r="I31"/>
  <c r="H31"/>
  <c r="F30"/>
  <c r="F29"/>
  <c r="F28"/>
  <c r="I27"/>
  <c r="H27"/>
  <c r="G27"/>
  <c r="F26"/>
  <c r="F25"/>
  <c r="F24"/>
  <c r="F23"/>
  <c r="I22"/>
  <c r="H22"/>
  <c r="F42" l="1"/>
  <c r="F33"/>
  <c r="F46"/>
  <c r="F61"/>
  <c r="F64"/>
  <c r="F37"/>
  <c r="F22"/>
  <c r="F31"/>
  <c r="F35"/>
  <c r="F40"/>
  <c r="F49"/>
  <c r="F59"/>
  <c r="F54"/>
  <c r="F27"/>
  <c r="G230" i="2"/>
  <c r="I114" i="4" l="1"/>
  <c r="I111" s="1"/>
  <c r="H114"/>
  <c r="H111" s="1"/>
  <c r="G114"/>
  <c r="G111" s="1"/>
  <c r="F115"/>
  <c r="G425" i="2"/>
  <c r="G424" s="1"/>
  <c r="F111" i="4" l="1"/>
  <c r="F114"/>
  <c r="F367" l="1"/>
  <c r="F366"/>
  <c r="F365"/>
  <c r="I364"/>
  <c r="I363" s="1"/>
  <c r="H364"/>
  <c r="H363" s="1"/>
  <c r="G364"/>
  <c r="F361"/>
  <c r="F358"/>
  <c r="I357"/>
  <c r="I356" s="1"/>
  <c r="H357"/>
  <c r="H356" s="1"/>
  <c r="G357"/>
  <c r="F355"/>
  <c r="I354"/>
  <c r="I332" s="1"/>
  <c r="H354"/>
  <c r="G354"/>
  <c r="G332" s="1"/>
  <c r="F353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1"/>
  <c r="F330"/>
  <c r="F329"/>
  <c r="F328"/>
  <c r="F327"/>
  <c r="F326"/>
  <c r="F325"/>
  <c r="F324"/>
  <c r="F323"/>
  <c r="F322"/>
  <c r="F321"/>
  <c r="F320"/>
  <c r="I319"/>
  <c r="H319"/>
  <c r="G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I294"/>
  <c r="H294"/>
  <c r="G294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2"/>
  <c r="F271"/>
  <c r="F270"/>
  <c r="F268"/>
  <c r="I267"/>
  <c r="H267"/>
  <c r="G267"/>
  <c r="F264"/>
  <c r="I263"/>
  <c r="I262" s="1"/>
  <c r="H263"/>
  <c r="H262" s="1"/>
  <c r="G263"/>
  <c r="G262" s="1"/>
  <c r="F261"/>
  <c r="I260"/>
  <c r="I259" s="1"/>
  <c r="I258" s="1"/>
  <c r="H260"/>
  <c r="H259" s="1"/>
  <c r="H258" s="1"/>
  <c r="G260"/>
  <c r="G259" s="1"/>
  <c r="G258" s="1"/>
  <c r="F257"/>
  <c r="I256"/>
  <c r="H256"/>
  <c r="G256"/>
  <c r="F255"/>
  <c r="I254"/>
  <c r="H254"/>
  <c r="G254"/>
  <c r="G253" s="1"/>
  <c r="F252"/>
  <c r="I251"/>
  <c r="H251"/>
  <c r="G251"/>
  <c r="F250"/>
  <c r="I249"/>
  <c r="H249"/>
  <c r="G249"/>
  <c r="F248"/>
  <c r="I247"/>
  <c r="H247"/>
  <c r="G247"/>
  <c r="F246"/>
  <c r="I245"/>
  <c r="H245"/>
  <c r="G245"/>
  <c r="F244"/>
  <c r="I243"/>
  <c r="H243"/>
  <c r="G243"/>
  <c r="G242" s="1"/>
  <c r="I239"/>
  <c r="I238" s="1"/>
  <c r="H239"/>
  <c r="H238" s="1"/>
  <c r="G239"/>
  <c r="G238" s="1"/>
  <c r="F237"/>
  <c r="I236"/>
  <c r="I235" s="1"/>
  <c r="H236"/>
  <c r="H235" s="1"/>
  <c r="G236"/>
  <c r="G235" s="1"/>
  <c r="G231" s="1"/>
  <c r="F234"/>
  <c r="I233"/>
  <c r="I232" s="1"/>
  <c r="H233"/>
  <c r="H232" s="1"/>
  <c r="G233"/>
  <c r="G232" s="1"/>
  <c r="F230"/>
  <c r="I229"/>
  <c r="H229"/>
  <c r="G229"/>
  <c r="F226"/>
  <c r="I225"/>
  <c r="H225"/>
  <c r="G225"/>
  <c r="F224"/>
  <c r="F223"/>
  <c r="I222"/>
  <c r="H222"/>
  <c r="G222"/>
  <c r="F221"/>
  <c r="I220"/>
  <c r="H220"/>
  <c r="G220"/>
  <c r="F219"/>
  <c r="F218"/>
  <c r="F217"/>
  <c r="F216"/>
  <c r="F215"/>
  <c r="F214"/>
  <c r="F213"/>
  <c r="F212"/>
  <c r="F211"/>
  <c r="I210"/>
  <c r="H210"/>
  <c r="G210"/>
  <c r="F209"/>
  <c r="I208"/>
  <c r="H208"/>
  <c r="G208"/>
  <c r="F207"/>
  <c r="I206"/>
  <c r="F206" s="1"/>
  <c r="F205"/>
  <c r="I204"/>
  <c r="H204"/>
  <c r="F203"/>
  <c r="I202"/>
  <c r="H202"/>
  <c r="F201"/>
  <c r="I200"/>
  <c r="F200" s="1"/>
  <c r="H200"/>
  <c r="F199"/>
  <c r="I198"/>
  <c r="H198"/>
  <c r="F197"/>
  <c r="I196"/>
  <c r="H196"/>
  <c r="F195"/>
  <c r="I194"/>
  <c r="H194"/>
  <c r="F192"/>
  <c r="F191"/>
  <c r="H190"/>
  <c r="G190"/>
  <c r="F189"/>
  <c r="I188"/>
  <c r="I187" s="1"/>
  <c r="H188"/>
  <c r="G187"/>
  <c r="F186"/>
  <c r="I185"/>
  <c r="H185"/>
  <c r="F184"/>
  <c r="I183"/>
  <c r="H183"/>
  <c r="F182"/>
  <c r="I181"/>
  <c r="H181"/>
  <c r="F180"/>
  <c r="I179"/>
  <c r="H179"/>
  <c r="G178"/>
  <c r="F177"/>
  <c r="I176"/>
  <c r="I175" s="1"/>
  <c r="H176"/>
  <c r="H175" s="1"/>
  <c r="F173"/>
  <c r="I172"/>
  <c r="H172"/>
  <c r="G172"/>
  <c r="F171"/>
  <c r="I170"/>
  <c r="H170"/>
  <c r="G170"/>
  <c r="F168"/>
  <c r="F167"/>
  <c r="F166"/>
  <c r="F165"/>
  <c r="F164"/>
  <c r="F160"/>
  <c r="F159"/>
  <c r="F158"/>
  <c r="I156"/>
  <c r="H157"/>
  <c r="H156" s="1"/>
  <c r="G157"/>
  <c r="G156" s="1"/>
  <c r="F155"/>
  <c r="I154"/>
  <c r="I153" s="1"/>
  <c r="H154"/>
  <c r="H153" s="1"/>
  <c r="G153"/>
  <c r="F151"/>
  <c r="I150"/>
  <c r="H150"/>
  <c r="F149"/>
  <c r="F148"/>
  <c r="F147"/>
  <c r="F146"/>
  <c r="I145"/>
  <c r="H145"/>
  <c r="G145"/>
  <c r="F144"/>
  <c r="I143"/>
  <c r="H143"/>
  <c r="G143"/>
  <c r="I141"/>
  <c r="H141"/>
  <c r="G141"/>
  <c r="F138"/>
  <c r="I137"/>
  <c r="H137"/>
  <c r="G137"/>
  <c r="F136"/>
  <c r="I135"/>
  <c r="H135"/>
  <c r="G135"/>
  <c r="F132"/>
  <c r="I131"/>
  <c r="I130" s="1"/>
  <c r="H131"/>
  <c r="H130" s="1"/>
  <c r="G131"/>
  <c r="G130" s="1"/>
  <c r="F129"/>
  <c r="I128"/>
  <c r="H128"/>
  <c r="F127"/>
  <c r="I126"/>
  <c r="H126"/>
  <c r="G126"/>
  <c r="G125" s="1"/>
  <c r="F123"/>
  <c r="F122"/>
  <c r="F121"/>
  <c r="F120"/>
  <c r="F119"/>
  <c r="F118"/>
  <c r="F117"/>
  <c r="I116"/>
  <c r="H116"/>
  <c r="F110"/>
  <c r="F109"/>
  <c r="I108"/>
  <c r="H108"/>
  <c r="G108"/>
  <c r="F107"/>
  <c r="F106"/>
  <c r="F105"/>
  <c r="F104"/>
  <c r="F103"/>
  <c r="I102"/>
  <c r="H102"/>
  <c r="G102"/>
  <c r="F101"/>
  <c r="F100"/>
  <c r="I99"/>
  <c r="H99"/>
  <c r="G99"/>
  <c r="F98"/>
  <c r="I97"/>
  <c r="H97"/>
  <c r="G97"/>
  <c r="F96"/>
  <c r="I95"/>
  <c r="H95"/>
  <c r="G95"/>
  <c r="F94"/>
  <c r="F93"/>
  <c r="F92"/>
  <c r="F91"/>
  <c r="F90"/>
  <c r="I89"/>
  <c r="H89"/>
  <c r="G89"/>
  <c r="F88"/>
  <c r="I87"/>
  <c r="H87"/>
  <c r="G87"/>
  <c r="F86"/>
  <c r="I85"/>
  <c r="H85"/>
  <c r="G85"/>
  <c r="F84"/>
  <c r="I83"/>
  <c r="H83"/>
  <c r="G83"/>
  <c r="F82"/>
  <c r="I81"/>
  <c r="H81"/>
  <c r="G81"/>
  <c r="F80"/>
  <c r="I79"/>
  <c r="H79"/>
  <c r="G79"/>
  <c r="F78"/>
  <c r="I77"/>
  <c r="H77"/>
  <c r="G77"/>
  <c r="F76"/>
  <c r="I75"/>
  <c r="H75"/>
  <c r="G75"/>
  <c r="F74"/>
  <c r="F73"/>
  <c r="I72"/>
  <c r="H72"/>
  <c r="G72"/>
  <c r="F71"/>
  <c r="F70"/>
  <c r="F68"/>
  <c r="I67"/>
  <c r="H67"/>
  <c r="G67"/>
  <c r="F66"/>
  <c r="F19"/>
  <c r="I18"/>
  <c r="H18"/>
  <c r="G18"/>
  <c r="I17"/>
  <c r="H17"/>
  <c r="H178" l="1"/>
  <c r="H125"/>
  <c r="I178"/>
  <c r="F178" s="1"/>
  <c r="I169"/>
  <c r="F169" s="1"/>
  <c r="G193"/>
  <c r="F183"/>
  <c r="F181"/>
  <c r="H193"/>
  <c r="I193"/>
  <c r="F220"/>
  <c r="I125"/>
  <c r="I124" s="1"/>
  <c r="G241"/>
  <c r="F245"/>
  <c r="F247"/>
  <c r="F249"/>
  <c r="F251"/>
  <c r="F17"/>
  <c r="G152"/>
  <c r="F172"/>
  <c r="F202"/>
  <c r="F267"/>
  <c r="H124"/>
  <c r="G174"/>
  <c r="F196"/>
  <c r="F198"/>
  <c r="F256"/>
  <c r="H266"/>
  <c r="F204"/>
  <c r="H134"/>
  <c r="H133" s="1"/>
  <c r="I134"/>
  <c r="I133" s="1"/>
  <c r="F141"/>
  <c r="G134"/>
  <c r="G293"/>
  <c r="H152"/>
  <c r="F81"/>
  <c r="F83"/>
  <c r="F87"/>
  <c r="F130"/>
  <c r="F135"/>
  <c r="F137"/>
  <c r="F143"/>
  <c r="F170"/>
  <c r="F176"/>
  <c r="F179"/>
  <c r="G266"/>
  <c r="G21"/>
  <c r="G20" s="1"/>
  <c r="F128"/>
  <c r="F194"/>
  <c r="F225"/>
  <c r="F254"/>
  <c r="H332"/>
  <c r="F332" s="1"/>
  <c r="F354"/>
  <c r="H21"/>
  <c r="H20" s="1"/>
  <c r="F175"/>
  <c r="H231"/>
  <c r="I21"/>
  <c r="I20" s="1"/>
  <c r="F131"/>
  <c r="F154"/>
  <c r="F208"/>
  <c r="F210"/>
  <c r="I266"/>
  <c r="H293"/>
  <c r="F77"/>
  <c r="F79"/>
  <c r="F102"/>
  <c r="F85"/>
  <c r="F364"/>
  <c r="I293"/>
  <c r="F273"/>
  <c r="F229"/>
  <c r="F188"/>
  <c r="F156"/>
  <c r="F157"/>
  <c r="F99"/>
  <c r="F67"/>
  <c r="F125"/>
  <c r="G124"/>
  <c r="I231"/>
  <c r="F258"/>
  <c r="F89"/>
  <c r="F95"/>
  <c r="F97"/>
  <c r="F116"/>
  <c r="F153"/>
  <c r="F233"/>
  <c r="F239"/>
  <c r="I242"/>
  <c r="F357"/>
  <c r="F363"/>
  <c r="F185"/>
  <c r="F190"/>
  <c r="F222"/>
  <c r="F232"/>
  <c r="F236"/>
  <c r="F238"/>
  <c r="F243"/>
  <c r="F319"/>
  <c r="G356"/>
  <c r="F150"/>
  <c r="F235"/>
  <c r="I253"/>
  <c r="F260"/>
  <c r="F294"/>
  <c r="F18"/>
  <c r="F108"/>
  <c r="F126"/>
  <c r="F145"/>
  <c r="H242"/>
  <c r="F259"/>
  <c r="F333"/>
  <c r="F75"/>
  <c r="F72"/>
  <c r="F262"/>
  <c r="F263"/>
  <c r="H187"/>
  <c r="H174" s="1"/>
  <c r="H253"/>
  <c r="I174" l="1"/>
  <c r="F266"/>
  <c r="F174"/>
  <c r="F231"/>
  <c r="F253"/>
  <c r="F242"/>
  <c r="F193"/>
  <c r="I152"/>
  <c r="F152" s="1"/>
  <c r="F360"/>
  <c r="H359"/>
  <c r="F293"/>
  <c r="I265"/>
  <c r="F21"/>
  <c r="F20"/>
  <c r="F356"/>
  <c r="G265"/>
  <c r="F134"/>
  <c r="G133"/>
  <c r="F133" s="1"/>
  <c r="I241"/>
  <c r="F124"/>
  <c r="F187"/>
  <c r="H241"/>
  <c r="F241" l="1"/>
  <c r="I16"/>
  <c r="I15" s="1"/>
  <c r="G16"/>
  <c r="G15" s="1"/>
  <c r="H265"/>
  <c r="F265" s="1"/>
  <c r="F359"/>
  <c r="H16"/>
  <c r="H15" l="1"/>
  <c r="F15" s="1"/>
  <c r="F16"/>
  <c r="G517" i="2"/>
  <c r="G516" s="1"/>
  <c r="G513"/>
  <c r="G511"/>
  <c r="G509"/>
  <c r="G507"/>
  <c r="G502"/>
  <c r="G499"/>
  <c r="G493"/>
  <c r="G480"/>
  <c r="G479" s="1"/>
  <c r="G229"/>
  <c r="G464"/>
  <c r="G455"/>
  <c r="G453"/>
  <c r="G451"/>
  <c r="G449"/>
  <c r="G447"/>
  <c r="G444"/>
  <c r="G442"/>
  <c r="G440"/>
  <c r="G438"/>
  <c r="G436"/>
  <c r="G434"/>
  <c r="G431"/>
  <c r="G422"/>
  <c r="G418"/>
  <c r="G416"/>
  <c r="G414"/>
  <c r="G412"/>
  <c r="G410"/>
  <c r="G408"/>
  <c r="G406"/>
  <c r="G401"/>
  <c r="G398"/>
  <c r="G396"/>
  <c r="G392"/>
  <c r="G387"/>
  <c r="G386" s="1"/>
  <c r="G385" s="1"/>
  <c r="G382"/>
  <c r="G381" s="1"/>
  <c r="G379"/>
  <c r="G377"/>
  <c r="G375"/>
  <c r="G373"/>
  <c r="G371"/>
  <c r="G369"/>
  <c r="G367"/>
  <c r="G362"/>
  <c r="G361" s="1"/>
  <c r="G360" s="1"/>
  <c r="G357"/>
  <c r="G356" s="1"/>
  <c r="G353"/>
  <c r="G351"/>
  <c r="G348"/>
  <c r="G346"/>
  <c r="G344"/>
  <c r="G342"/>
  <c r="G340"/>
  <c r="G336"/>
  <c r="G333"/>
  <c r="G328"/>
  <c r="G327" s="1"/>
  <c r="G326" s="1"/>
  <c r="G324"/>
  <c r="G318"/>
  <c r="G316"/>
  <c r="G314"/>
  <c r="G208"/>
  <c r="G207" s="1"/>
  <c r="G215"/>
  <c r="G214" s="1"/>
  <c r="G198"/>
  <c r="G196"/>
  <c r="G194"/>
  <c r="G192"/>
  <c r="G190"/>
  <c r="G186"/>
  <c r="G185" s="1"/>
  <c r="G174"/>
  <c r="G173" s="1"/>
  <c r="G171"/>
  <c r="G170" s="1"/>
  <c r="G166"/>
  <c r="G162"/>
  <c r="G160"/>
  <c r="G158"/>
  <c r="G282"/>
  <c r="G281" s="1"/>
  <c r="G279"/>
  <c r="G278" s="1"/>
  <c r="G276"/>
  <c r="G275" s="1"/>
  <c r="G272"/>
  <c r="G271" s="1"/>
  <c r="G269"/>
  <c r="G267"/>
  <c r="G366" l="1"/>
  <c r="G365" s="1"/>
  <c r="G364" s="1"/>
  <c r="G157"/>
  <c r="G156" s="1"/>
  <c r="G492"/>
  <c r="G491" s="1"/>
  <c r="G490" s="1"/>
  <c r="G169"/>
  <c r="G168" s="1"/>
  <c r="G405"/>
  <c r="G404" s="1"/>
  <c r="G403" s="1"/>
  <c r="G202"/>
  <c r="G201"/>
  <c r="G200" s="1"/>
  <c r="G430"/>
  <c r="G429" s="1"/>
  <c r="G274"/>
  <c r="G189"/>
  <c r="G188" s="1"/>
  <c r="G391"/>
  <c r="G390" s="1"/>
  <c r="G389" s="1"/>
  <c r="G506"/>
  <c r="G505" s="1"/>
  <c r="G504" s="1"/>
  <c r="G332"/>
  <c r="G331" s="1"/>
  <c r="G330" s="1"/>
  <c r="G313"/>
  <c r="G312" s="1"/>
  <c r="G311" s="1"/>
  <c r="G266"/>
  <c r="G265" s="1"/>
  <c r="G428" l="1"/>
  <c r="G427" s="1"/>
  <c r="G264"/>
  <c r="G263" s="1"/>
  <c r="G489"/>
  <c r="G310"/>
  <c r="G155"/>
  <c r="G147"/>
  <c r="G144"/>
  <c r="G142"/>
  <c r="G140"/>
  <c r="G138"/>
  <c r="G132"/>
  <c r="G130"/>
  <c r="G127"/>
  <c r="G126" s="1"/>
  <c r="G121"/>
  <c r="G120" s="1"/>
  <c r="G119" s="1"/>
  <c r="G117"/>
  <c r="G116" s="1"/>
  <c r="G112"/>
  <c r="G110"/>
  <c r="G108"/>
  <c r="G105"/>
  <c r="G103"/>
  <c r="G101"/>
  <c r="G99"/>
  <c r="G97"/>
  <c r="G87"/>
  <c r="G86" s="1"/>
  <c r="G64"/>
  <c r="G56"/>
  <c r="G55" s="1"/>
  <c r="G257"/>
  <c r="G256" s="1"/>
  <c r="G254"/>
  <c r="G253" s="1"/>
  <c r="G544"/>
  <c r="G543" s="1"/>
  <c r="G542" s="1"/>
  <c r="G541" s="1"/>
  <c r="G242"/>
  <c r="G241" s="1"/>
  <c r="G240" s="1"/>
  <c r="G299"/>
  <c r="G298" s="1"/>
  <c r="G297" s="1"/>
  <c r="G305"/>
  <c r="G304" s="1"/>
  <c r="G28"/>
  <c r="G27" s="1"/>
  <c r="G26" s="1"/>
  <c r="G20"/>
  <c r="G19" s="1"/>
  <c r="G18" s="1"/>
  <c r="G43"/>
  <c r="G42" s="1"/>
  <c r="G41" s="1"/>
  <c r="G53"/>
  <c r="G52" s="1"/>
  <c r="G51" s="1"/>
  <c r="G60"/>
  <c r="G59" s="1"/>
  <c r="G68"/>
  <c r="G79"/>
  <c r="G81"/>
  <c r="G149"/>
  <c r="G153"/>
  <c r="G152" s="1"/>
  <c r="G151" s="1"/>
  <c r="G226"/>
  <c r="G225" s="1"/>
  <c r="G224" s="1"/>
  <c r="G228"/>
  <c r="G236"/>
  <c r="G235" s="1"/>
  <c r="G234" s="1"/>
  <c r="G233" s="1"/>
  <c r="G261"/>
  <c r="G260" s="1"/>
  <c r="G259" s="1"/>
  <c r="G288"/>
  <c r="G287" s="1"/>
  <c r="G286" s="1"/>
  <c r="G285" s="1"/>
  <c r="G293"/>
  <c r="G292" s="1"/>
  <c r="G291" s="1"/>
  <c r="G290" s="1"/>
  <c r="G476"/>
  <c r="G475" s="1"/>
  <c r="G474" s="1"/>
  <c r="G473" s="1"/>
  <c r="G478"/>
  <c r="G521"/>
  <c r="G520" s="1"/>
  <c r="G527"/>
  <c r="G526" s="1"/>
  <c r="G533"/>
  <c r="G538"/>
  <c r="G76" l="1"/>
  <c r="G75" s="1"/>
  <c r="G129"/>
  <c r="G125" s="1"/>
  <c r="G124" s="1"/>
  <c r="G303"/>
  <c r="G296" s="1"/>
  <c r="G107"/>
  <c r="G96"/>
  <c r="G115"/>
  <c r="G137"/>
  <c r="G136" s="1"/>
  <c r="G146"/>
  <c r="G63"/>
  <c r="G252"/>
  <c r="G239" s="1"/>
  <c r="G223"/>
  <c r="G472"/>
  <c r="G525"/>
  <c r="G524" s="1"/>
  <c r="G532"/>
  <c r="G531" s="1"/>
  <c r="G530" s="1"/>
  <c r="G529" s="1"/>
  <c r="G295" l="1"/>
  <c r="G135"/>
  <c r="G123" s="1"/>
  <c r="G95"/>
  <c r="G94" s="1"/>
  <c r="G85" s="1"/>
  <c r="G50"/>
  <c r="G17" s="1"/>
  <c r="G16" l="1"/>
  <c r="F368" i="4"/>
  <c r="G540" i="2" l="1"/>
  <c r="G523" l="1"/>
  <c r="G238" l="1"/>
  <c r="G549" s="1"/>
  <c r="C32" i="18" l="1"/>
  <c r="C31" s="1"/>
  <c r="C30" s="1"/>
  <c r="C25" s="1"/>
  <c r="C18" s="1"/>
  <c r="C14" s="1"/>
  <c r="C15" s="1"/>
</calcChain>
</file>

<file path=xl/comments1.xml><?xml version="1.0" encoding="utf-8"?>
<comments xmlns="http://schemas.openxmlformats.org/spreadsheetml/2006/main">
  <authors>
    <author>Евгений C. Петров</author>
    <author>Мишкин Максим Сергеевич</author>
  </authors>
  <commentList>
    <comment ref="C132" authorId="0">
      <text>
        <r>
          <rPr>
            <b/>
            <sz val="9"/>
            <color indexed="81"/>
            <rFont val="Tahoma"/>
            <family val="2"/>
            <charset val="204"/>
          </rPr>
          <t>ФБ - 2 740,0
ОБ - 55,9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04"/>
          </rPr>
          <t>308,3-ФБ
6,3-ОБ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04"/>
          </rPr>
          <t>ФБ - 1 248,2
ОБ - 25,5
допсредства ОБ - 4 517,2</t>
        </r>
      </text>
    </comment>
    <comment ref="C138" authorId="0">
      <text>
        <r>
          <rPr>
            <b/>
            <sz val="9"/>
            <color indexed="81"/>
            <rFont val="Tahoma"/>
            <family val="2"/>
            <charset val="204"/>
          </rPr>
          <t>ФБ</t>
        </r>
      </text>
    </comment>
    <comment ref="C140" authorId="1">
      <text>
        <r>
          <rPr>
            <sz val="9"/>
            <color indexed="81"/>
            <rFont val="Tahoma"/>
            <family val="2"/>
            <charset val="204"/>
          </rPr>
          <t>ФБ - 3 102,0
ОБ - 163,3</t>
        </r>
      </text>
    </comment>
    <comment ref="C142" authorId="0">
      <text>
        <r>
          <rPr>
            <b/>
            <sz val="9"/>
            <color indexed="81"/>
            <rFont val="Tahoma"/>
            <family val="2"/>
            <charset val="204"/>
          </rPr>
          <t>ФБ - 9 108,9
ОБ - 1 483,8</t>
        </r>
      </text>
    </comment>
    <comment ref="C144" authorId="0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1 780,2 - ФБ
93,7 - МБ</t>
        </r>
      </text>
    </comment>
    <comment ref="C146" authorId="0">
      <text>
        <r>
          <rPr>
            <b/>
            <sz val="9"/>
            <color indexed="81"/>
            <rFont val="Tahoma"/>
            <family val="2"/>
            <charset val="204"/>
          </rPr>
          <t>ФБ - 32 153,6
ОБ - 656,2</t>
        </r>
      </text>
    </comment>
    <comment ref="C150" authorId="0">
      <text>
        <r>
          <rPr>
            <b/>
            <sz val="9"/>
            <color indexed="81"/>
            <rFont val="Tahoma"/>
            <family val="2"/>
            <charset val="204"/>
          </rPr>
          <t>ФБ - 5 154,8
ОБ - 105,2
A1 55970</t>
        </r>
      </text>
    </comment>
    <comment ref="C152" authorId="0">
      <text>
        <r>
          <rPr>
            <b/>
            <sz val="9"/>
            <color indexed="81"/>
            <rFont val="Tahoma"/>
            <family val="2"/>
            <charset val="204"/>
          </rPr>
          <t>ФБ - 15 933,7
ОБ - 325,2
допсредства ОБ - 15 576,5
округ обещал заложить 35 969,7</t>
        </r>
      </text>
    </comment>
    <comment ref="C171" authorId="0">
      <text>
        <r>
          <rPr>
            <b/>
            <sz val="9"/>
            <color indexed="81"/>
            <rFont val="Tahoma"/>
            <family val="2"/>
            <charset val="204"/>
          </rPr>
          <t>потребность 77 200</t>
        </r>
      </text>
    </comment>
    <comment ref="C176" authorId="0">
      <text>
        <r>
          <rPr>
            <b/>
            <sz val="9"/>
            <color indexed="81"/>
            <rFont val="Tahoma"/>
            <family val="2"/>
            <charset val="204"/>
          </rPr>
          <t>ремонт кровли ЦДиНТ - 8 148 591,47</t>
        </r>
      </text>
    </comment>
  </commentList>
</comments>
</file>

<file path=xl/sharedStrings.xml><?xml version="1.0" encoding="utf-8"?>
<sst xmlns="http://schemas.openxmlformats.org/spreadsheetml/2006/main" count="5466" uniqueCount="1286">
  <si>
    <t xml:space="preserve">к решению Совета депутатов </t>
  </si>
  <si>
    <t>городского округа Эгвекинот</t>
  </si>
  <si>
    <t>"Приложение 4</t>
  </si>
  <si>
    <t xml:space="preserve">Поступления прогнозируемых доходов по классификации доходов бюджетов 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</si>
  <si>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</si>
  <si>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</si>
  <si>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</si>
  <si>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</si>
  <si>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</si>
  <si>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</si>
  <si>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</si>
  <si>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</si>
  <si>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</si>
  <si>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</si>
  <si>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</si>
  <si>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</si>
  <si>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</si>
  <si>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</si>
  <si>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</si>
  <si>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</si>
  <si>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</si>
  <si>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</si>
  <si>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</si>
  <si>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</si>
  <si>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000 1 03 02232 01 0000 110</t>
  </si>
  <si>
    <t>000 1 03 02241 01 0000 110</t>
  </si>
  <si>
    <t>000 1 03 02242 01 0000 110</t>
  </si>
  <si>
    <t>000 1 03 02251 01 0000 110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</si>
  <si>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</si>
  <si>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</si>
  <si>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</si>
  <si>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000 1 03 02262 01 0000 110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</si>
  <si>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</si>
  <si>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</si>
  <si>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</si>
  <si>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</si>
  <si>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</si>
  <si>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</si>
  <si>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</si>
  <si>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</si>
  <si>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000 1 05 01021 01 0000 110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</si>
  <si>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</si>
  <si>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</si>
  <si>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</si>
  <si>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</si>
  <si>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</si>
  <si>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</si>
  <si>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</si>
  <si>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</si>
  <si>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</si>
  <si>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</si>
  <si>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</si>
  <si>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</si>
  <si>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</si>
  <si>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</si>
  <si>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</si>
  <si>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</si>
  <si>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</si>
  <si>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</si>
  <si>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</si>
  <si>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</si>
  <si>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</si>
  <si>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</si>
  <si>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</si>
  <si>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</si>
  <si>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</si>
  <si>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</si>
  <si>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</si>
  <si>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</si>
  <si>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</si>
  <si>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</si>
  <si>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</si>
  <si>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</si>
  <si>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</si>
  <si>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</si>
  <si>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</si>
  <si>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</si>
  <si>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</si>
  <si>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</si>
  <si>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</si>
  <si>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</si>
  <si>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</si>
  <si>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</si>
  <si>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</si>
  <si>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</si>
  <si>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</si>
  <si>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</si>
  <si>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</si>
  <si>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</si>
  <si>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</si>
  <si>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</si>
  <si>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</si>
  <si>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</si>
  <si>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</si>
  <si>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</si>
  <si>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</si>
  <si>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</si>
  <si>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</si>
  <si>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</si>
  <si>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</si>
  <si>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</si>
  <si>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</si>
  <si>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</si>
  <si>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</si>
  <si>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000 1 14 02042 04 0000 410
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</si>
  <si>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</si>
  <si>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</si>
  <si>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</si>
  <si>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</si>
  <si>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000 1 16 01151 01 0000 140
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</si>
  <si>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</si>
  <si>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</si>
  <si>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</si>
  <si>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</si>
  <si>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</si>
  <si>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</si>
  <si>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</si>
  <si>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</si>
  <si>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</si>
  <si>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</si>
  <si>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</si>
  <si>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</si>
  <si>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</si>
  <si>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</si>
  <si>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</si>
  <si>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</si>
  <si>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</si>
  <si>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 xml:space="preserve">000 2 02 15002 00 0000 150
</t>
  </si>
  <si>
    <t>000 2 02 15002 04 0000 150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</si>
  <si>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</si>
  <si>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</si>
  <si>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</si>
  <si>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</si>
  <si>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</si>
  <si>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</si>
  <si>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000 2 02 25097 00 0000 150
</t>
  </si>
  <si>
    <t xml:space="preserve">000 2 02 25097 04 0000 150
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</si>
  <si>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</si>
  <si>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</si>
  <si>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</si>
  <si>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</si>
  <si>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</si>
  <si>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</si>
  <si>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</si>
  <si>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</si>
  <si>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</si>
  <si>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</si>
  <si>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</si>
  <si>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</si>
  <si>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</si>
  <si>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</si>
  <si>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</si>
  <si>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</si>
  <si>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</si>
  <si>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</si>
  <si>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</si>
  <si>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</si>
  <si>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</si>
  <si>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</si>
  <si>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</si>
  <si>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</si>
  <si>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</si>
  <si>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</si>
  <si>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</si>
  <si>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</si>
  <si>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</si>
  <si>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</si>
  <si>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</si>
  <si>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</si>
  <si>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</si>
  <si>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</si>
  <si>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</si>
  <si>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</si>
  <si>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</si>
  <si>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</si>
  <si>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</si>
  <si>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</si>
  <si>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</si>
  <si>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</si>
  <si>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</si>
  <si>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</si>
  <si>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</si>
  <si>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</si>
  <si>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</si>
  <si>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</si>
  <si>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</si>
  <si>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</si>
  <si>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</si>
  <si>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</si>
  <si>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</si>
  <si>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</si>
  <si>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</si>
  <si>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000 2 02 45303 04 0000 150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</si>
  <si>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</si>
  <si>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</si>
  <si>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</si>
  <si>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</si>
  <si>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</si>
  <si>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</si>
  <si>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</si>
  <si>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</si>
  <si>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</si>
  <si>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</si>
  <si>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000 1 12 01042 01 0000 120</t>
  </si>
  <si>
    <t>Плата за сбросы загрязняющих веществ в водные объекты</t>
  </si>
  <si>
    <t>Плата за размещение твердых коммунальных отходов</t>
  </si>
  <si>
    <t>000 1 16 01083 01 0000 140</t>
  </si>
  <si>
    <t>000 1 16 01193 01 0000 140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</si>
  <si>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</si>
  <si>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</si>
  <si>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</si>
  <si>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</si>
  <si>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</si>
  <si>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</si>
  <si>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</si>
  <si>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</si>
  <si>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</si>
  <si>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</si>
  <si>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</si>
  <si>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000 1 11 05024 04 0000 120</t>
  </si>
  <si>
    <t>000 1 14 06012 04 0000 430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</si>
  <si>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</si>
  <si>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</si>
  <si>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к решению Совета депутатов</t>
  </si>
  <si>
    <t>(тыс. рублей)</t>
  </si>
  <si>
    <t>Наименование</t>
  </si>
  <si>
    <t>ГР</t>
  </si>
  <si>
    <t>РЗ</t>
  </si>
  <si>
    <t>ПР</t>
  </si>
  <si>
    <t>ЦСР</t>
  </si>
  <si>
    <t>ВР</t>
  </si>
  <si>
    <t>Сумма</t>
  </si>
  <si>
    <t>Администрация городского округа Эгвекинот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</si>
  <si>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</si>
  <si>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</si>
  <si>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</si>
  <si>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</si>
  <si>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</si>
  <si>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</si>
  <si>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80 0 00 00000</t>
  </si>
  <si>
    <t>Глава городского округа</t>
  </si>
  <si>
    <t>80 1 00 00000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</si>
  <si>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</si>
  <si>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80 1 00 00030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</si>
  <si>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</si>
  <si>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</si>
  <si>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80 1 00 10110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</si>
  <si>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</si>
  <si>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</si>
  <si>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</si>
  <si>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80 2 00 00000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</si>
  <si>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</si>
  <si>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80 2 00 00110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</si>
  <si>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</si>
  <si>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</si>
  <si>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</si>
  <si>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80 2 00 00200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</si>
  <si>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</si>
  <si>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80 2 00 10110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</si>
  <si>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</si>
  <si>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80 2 00 43010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</si>
  <si>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</si>
  <si>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80 2 00 43040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</si>
  <si>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</si>
  <si>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Судебная система</t>
  </si>
  <si>
    <t>05</t>
  </si>
  <si>
    <t>Выполнение отдельных обязательств городского округа</t>
  </si>
  <si>
    <t>82 0 00 00000</t>
  </si>
  <si>
    <t>Иные непрограммные мероприятия</t>
  </si>
  <si>
    <t>82 9 00 00000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</si>
  <si>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</si>
  <si>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82 9 00 51200</t>
  </si>
  <si>
    <t>Другие общегосударственные вопросы</t>
  </si>
  <si>
    <t>13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</si>
  <si>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</si>
  <si>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80 2 00 00260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</si>
  <si>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</si>
  <si>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Обеспечение функционирования отдельных органов местного самоуправления и учреждений городского округа</t>
  </si>
  <si>
    <t>81 0 00 00000</t>
  </si>
  <si>
    <t>Обеспечение функционирования отдельных органов местного самоуправления городского округа</t>
  </si>
  <si>
    <t>81 1 00 00000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</si>
  <si>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</si>
  <si>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81 1 00 20040</t>
  </si>
  <si>
    <t>Содержание и обслуживание казны городского округа Эгвекинот (Иные бюджетные ассигнования)</t>
  </si>
  <si>
    <t>Обеспечение функционирования отдельных учреждений городского округа</t>
  </si>
  <si>
    <t>81 П 00 00000</t>
  </si>
  <si>
    <t>81 П 00 10110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</si>
  <si>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</si>
  <si>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10120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</si>
  <si>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</si>
  <si>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</si>
  <si>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</si>
  <si>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учреждений, осуществляющих административно-хозяйственную деятельность (Иные бюджетные ассигнования)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</si>
  <si>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</si>
  <si>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М9949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</si>
  <si>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</si>
  <si>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82 9 00 2002Р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</si>
  <si>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</si>
  <si>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(Иные бюджетные ассигнования)</t>
  </si>
  <si>
    <t>Национальная безопасность и правоохранительная деятельность</t>
  </si>
  <si>
    <t>03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</si>
  <si>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</si>
  <si>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</si>
  <si>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</si>
  <si>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</si>
  <si>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09</t>
  </si>
  <si>
    <t>09 0 00 00000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</si>
  <si>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</si>
  <si>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</si>
  <si>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</si>
  <si>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</si>
  <si>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</si>
  <si>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</si>
  <si>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</si>
  <si>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</si>
  <si>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</si>
  <si>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09 2 02 81160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</si>
  <si>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</si>
  <si>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М9919</t>
  </si>
  <si>
    <t>Расходы на обеспечение деятельности (оказание услуг) единой дежурно-диспетчерской службы (Закупка товаров, работ и услуг для обеспечения государственных (муниципальных) нужд)</t>
  </si>
  <si>
    <t>10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</si>
  <si>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</si>
  <si>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</si>
  <si>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</si>
  <si>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</si>
  <si>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Содержание пожарных  автомобилей, помещений для стоянки пожарных автомобилей  в селах Амгуэма, Конергино, Рыркайпий (Иные бюджетные ассигнования)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</si>
  <si>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</si>
  <si>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</si>
  <si>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</si>
  <si>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</si>
  <si>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</si>
  <si>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</si>
  <si>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</si>
  <si>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</si>
  <si>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09 1 03 81140</t>
  </si>
  <si>
    <t>Другие вопросы в области национальной безопасности и правоохранительной деятельности</t>
  </si>
  <si>
    <t>01 0 00 00000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</si>
  <si>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</si>
  <si>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</si>
  <si>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</si>
  <si>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</si>
  <si>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</si>
  <si>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</si>
  <si>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</si>
  <si>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</si>
  <si>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10 1 01 81170</t>
  </si>
  <si>
    <t>Национальная экономика</t>
  </si>
  <si>
    <t>Транспорт</t>
  </si>
  <si>
    <t>08</t>
  </si>
  <si>
    <t>06 0 00 00000</t>
  </si>
  <si>
    <t>06 1 00 00000</t>
  </si>
  <si>
    <t>06 1 01 00000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</si>
  <si>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</si>
  <si>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06 1 01 81030</t>
  </si>
  <si>
    <t>06 3 00 00000</t>
  </si>
  <si>
    <t>Основное мероприятие «Cодержание вертолетных площадок»</t>
  </si>
  <si>
    <t>06 3 01 00000</t>
  </si>
  <si>
    <t>Cодержание вертолетных площадок (Закупка товаров, работ и услуг для обеспечения государственных (муниципальных) нужд)</t>
  </si>
  <si>
    <t>06 3 01 81100</t>
  </si>
  <si>
    <t>Основное мероприятие «Обустройство ВПП для легкомоторной авиации»</t>
  </si>
  <si>
    <t>06 3 02 00000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</si>
  <si>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</si>
  <si>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06 3 02 81110</t>
  </si>
  <si>
    <t>Обустройство взлетно-посадочных площадок в населенных пунктах Чукотского автономного округа (Закупка товаров, работ и услуг для обеспечения государственных (муниципальных) нужд)</t>
  </si>
  <si>
    <t>06 3 02 S2620</t>
  </si>
  <si>
    <t>Дорожное хозяйство (дорожные фонды)</t>
  </si>
  <si>
    <t>06 2 00 00000</t>
  </si>
  <si>
    <t>Основное мероприятие «Содержание автомобильных дорог общего пользования»</t>
  </si>
  <si>
    <t>06 2 01 00000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</si>
  <si>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</si>
  <si>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06 2 01 80050</t>
  </si>
  <si>
    <t>07 0 00 00000</t>
  </si>
  <si>
    <t>Основное мероприятие «Мероприятия по содержанию дорог»</t>
  </si>
  <si>
    <t>07 0 02 00000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</si>
  <si>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</si>
  <si>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07 0 02 80220</t>
  </si>
  <si>
    <t>Другие вопросы в области национальной экономики</t>
  </si>
  <si>
    <t>12</t>
  </si>
  <si>
    <t>82 9 00 2002P</t>
  </si>
  <si>
    <t>Жилищно-коммунальное хозяйство</t>
  </si>
  <si>
    <t>Жилищное хозяйство</t>
  </si>
  <si>
    <t>Основное мероприятие «Мероприятия по капитальному ремонту жилищного фонда»</t>
  </si>
  <si>
    <t>07 0 01 00000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</si>
  <si>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</si>
  <si>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07 0 01 82010</t>
  </si>
  <si>
    <t>Основное мероприятие «Взносы на капитальный ремонт общего имущества многоквартирных домов»</t>
  </si>
  <si>
    <t>07 0 12 00000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</si>
  <si>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</si>
  <si>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Коммунальное хозяйство</t>
  </si>
  <si>
    <t>05 0 00 00000</t>
  </si>
  <si>
    <t>Подпрограмма «Поддержка жилищно-коммунального хозяйства»</t>
  </si>
  <si>
    <t>05 1 00 00000</t>
  </si>
  <si>
    <t>05 1 01 00000</t>
  </si>
  <si>
    <t>05 1 01 81040</t>
  </si>
  <si>
    <t>Исполнение полномочий органов местного самоуправления в сфере водоснабжения и водоотведения (Иные бюджетные ассигнования)</t>
  </si>
  <si>
    <t>Подпрограмма «Субсидирование предприятий жилищно-коммунального хозяйства»</t>
  </si>
  <si>
    <t>05 2 00 00000</t>
  </si>
  <si>
    <t>Основное мероприятие «Субсидирование предприятий ЖКХ»</t>
  </si>
  <si>
    <t>05 2 01 00000</t>
  </si>
  <si>
    <t>07 0 10 00000</t>
  </si>
  <si>
    <t>Благоустройство</t>
  </si>
  <si>
    <t>Основное мероприятие «Мероприятия по освещению улиц»</t>
  </si>
  <si>
    <t>07 0 03 00000</t>
  </si>
  <si>
    <t>Уличное освещение (Закупка товаров, работ и услуг для обеспечения государственных (муниципальных) нужд)</t>
  </si>
  <si>
    <t>07 0 03 80210</t>
  </si>
  <si>
    <t>Основное мероприятие «Мероприятия по озеленению улиц»</t>
  </si>
  <si>
    <t>07 0 04 00000</t>
  </si>
  <si>
    <t>Озеленение (Закупка товаров, работ и услуг для обеспечения государственных (муниципальных) нужд)</t>
  </si>
  <si>
    <t>07 0 04 80230</t>
  </si>
  <si>
    <t>Основное мероприятие «Мероприятия по содержанию кладбищ»</t>
  </si>
  <si>
    <t>07 0 05 00000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</si>
  <si>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</si>
  <si>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07 0 05 80240</t>
  </si>
  <si>
    <t>Основное мероприятие «Мероприятия по прочему благоустройству»</t>
  </si>
  <si>
    <t>07 0 06 00000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</si>
  <si>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</si>
  <si>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07 0 06 80250</t>
  </si>
  <si>
    <t>Другие вопросы в области жилищно-коммунального хозяйства</t>
  </si>
  <si>
    <t>Основное мероприятие «Реализация проектов инициативного бюджетирования в городском округе Эгвекинот»</t>
  </si>
  <si>
    <t xml:space="preserve">09 </t>
  </si>
  <si>
    <t>07</t>
  </si>
  <si>
    <t>07 0 08 00000</t>
  </si>
  <si>
    <t>Социальная политика</t>
  </si>
  <si>
    <t>Социальное обеспечение населения</t>
  </si>
  <si>
    <t>Резервный фонд Администрации городского округа Эгвекинот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</si>
  <si>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</si>
  <si>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</si>
  <si>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82 9 00 Z082Д</t>
  </si>
  <si>
    <t>Другие вопросы в области социальной политики</t>
  </si>
  <si>
    <t>06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</si>
  <si>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</si>
  <si>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02 0 00 00000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</si>
  <si>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</si>
  <si>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</si>
  <si>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</si>
  <si>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</si>
  <si>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</si>
  <si>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02 1 15 S2230</t>
  </si>
  <si>
    <t>Управление финансов, экономики и имущественных отношений городского округа Эгвекинот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</si>
  <si>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</si>
  <si>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81 1 00 00110</t>
  </si>
  <si>
    <t>81 1 00 00200</t>
  </si>
  <si>
    <t>81 1 00 10110</t>
  </si>
  <si>
    <t>Резервные фонды</t>
  </si>
  <si>
    <t>11</t>
  </si>
  <si>
    <t>Компенсация расходов, связанных с переездом (Иные бюджетные ассигнования)</t>
  </si>
  <si>
    <t>81 1 00 10120</t>
  </si>
  <si>
    <t>Прочее направление расходов (Иные бюджетные ассигнования)</t>
  </si>
  <si>
    <t>82 9 00 90000</t>
  </si>
  <si>
    <t>03 0 00 00000</t>
  </si>
  <si>
    <t>Подпрограмма «Муниципальная поддержка малого и среднего предпринимательства»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</si>
  <si>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</si>
  <si>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</si>
  <si>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</si>
  <si>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 (Иные бюджетные ассигнования)</t>
  </si>
  <si>
    <t>03 1 02 99990</t>
  </si>
  <si>
    <t>08 0 00 00000</t>
  </si>
  <si>
    <t>Подпрограмма «Финансовая поддержка производителей социально значимых видов хлеба»</t>
  </si>
  <si>
    <t>08 1 00 00000</t>
  </si>
  <si>
    <t>Основное мероприятие «Предоставление финансовой поддержки производителям социально значимых видов хлеба»</t>
  </si>
  <si>
    <t>08 1 01 00000</t>
  </si>
  <si>
    <t>Финансовая поддержка производства социально значимых видов хлеба (Иные бюджетные ассигнования)</t>
  </si>
  <si>
    <t>08 1 01 S2200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</si>
  <si>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</si>
  <si>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08 2 00 00000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</si>
  <si>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</si>
  <si>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08 2 01 00000</t>
  </si>
  <si>
    <t>Обеспечение жителей округа социально значимыми продовольственными товарами (Иные бюджетные ассигнования)</t>
  </si>
  <si>
    <t>08 2 01 S2120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</si>
  <si>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</si>
  <si>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</si>
  <si>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Финансовая поддержка производства молочной продукции (Иные бюджетные ассигнования)</t>
  </si>
  <si>
    <t>08 3 01 S2080</t>
  </si>
  <si>
    <t>Финансовая поддержка субъектов предпринимательской деятельности, осуществляющих деятельность в сельской местности (Иные бюджетные ассигнования)</t>
  </si>
  <si>
    <t>Пенсионное обеспечение</t>
  </si>
  <si>
    <t>Пенсионное обеспечение муниципальных служащих</t>
  </si>
  <si>
    <t>82 Д 00 00000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</si>
  <si>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</si>
  <si>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00120</t>
  </si>
  <si>
    <t>Управление социальной политики городского округа Эгвекинот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</si>
  <si>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</si>
  <si>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81 1 00 43020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</si>
  <si>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</si>
  <si>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</si>
  <si>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М9929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</si>
  <si>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</si>
  <si>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</si>
  <si>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Образование</t>
  </si>
  <si>
    <t>Дошкольное образование</t>
  </si>
  <si>
    <t>02 1 00 00000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</si>
  <si>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</si>
  <si>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02 1 01 00000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</si>
  <si>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</si>
  <si>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С901Д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</si>
  <si>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</si>
  <si>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02 1 12 00000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</si>
  <si>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</si>
  <si>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02 1 12 10110</t>
  </si>
  <si>
    <t>Основное мероприятие «Компенсация расходов на оплату стоимости проезда и провоза багажа, связанных с переездом»</t>
  </si>
  <si>
    <t>02 1 13 00000</t>
  </si>
  <si>
    <t>Компенсация расходов, связанных с переездом</t>
  </si>
  <si>
    <t>02 1 13 10120</t>
  </si>
  <si>
    <t>Предоставление субсидий бюджетным, автономным учреждениям и иным некоммерческим организациям</t>
  </si>
  <si>
    <t>Подпрограмма «Финансовое обеспечение  муниципального задания на оказание муниципальных  услуг (выполнение работ)»</t>
  </si>
  <si>
    <t>02 П 00 00000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</si>
  <si>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</si>
  <si>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02 П 00 М901Д</t>
  </si>
  <si>
    <t>Общее образование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</si>
  <si>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</si>
  <si>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02 1 01 С902Д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</si>
  <si>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</si>
  <si>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С907Д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</si>
  <si>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</si>
  <si>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Основное мероприятие «Приобретение оборудования и товарно-материальных ценностей для нужд муниципальных учреждений образования и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</si>
  <si>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</si>
  <si>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</si>
  <si>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02 1 16 S2320</t>
  </si>
  <si>
    <t>Основное мероприятие «Организация бесплатного горячего питания для обучающихся, осваивающих образовательные программы начального общего образования»</t>
  </si>
  <si>
    <t>02 1 23 00000</t>
  </si>
  <si>
    <t>Организация бесплатного горячего питания для обучающихся, осваивающих образовательные программы начального общего образования (Предоставление субсидий бюджетным, автономным учреждениям и иным некоммерческим организациям)</t>
  </si>
  <si>
    <t>Основное мероприятие «Ежемесячное денежное вознаграждение за классное руководство педагогическими работниками муниципальных общеобразовательных организаций»</t>
  </si>
  <si>
    <t>02 1 24  00000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</si>
  <si>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</si>
  <si>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02 1 24 53031</t>
  </si>
  <si>
    <t>Основное мероприятие «Приобретение оборудования на реализацию мероприятий по поддержке творчества обучающихся инженерной направленности»</t>
  </si>
  <si>
    <t>02 1 20 00000</t>
  </si>
  <si>
    <t>Приобретение оборудования на реализацию мероприятий по поддержке творчества обучающихся инженерной направленности (Предоставление субсидий бюджетным, автономным учреждениям и иным некоммерческим организациям)</t>
  </si>
  <si>
    <t>02 1 20 S2440</t>
  </si>
  <si>
    <t>Федеральный проект «Успех каждого ребенка»</t>
  </si>
  <si>
    <t>02 1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</si>
  <si>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</si>
  <si>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02 1 E2 5097Д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</si>
  <si>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</si>
  <si>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02 П 00 М902Д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</si>
  <si>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</si>
  <si>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02 П 00 М907Д</t>
  </si>
  <si>
    <t>Дополнительное образование детей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</si>
  <si>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</si>
  <si>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С904Д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</si>
  <si>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</si>
  <si>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02 П 00 М904Д</t>
  </si>
  <si>
    <t>Молодежная политика</t>
  </si>
  <si>
    <t>Основное мероприятие «Молодежная политика и организация отдыха детей»</t>
  </si>
  <si>
    <t>02 1 02 00000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</si>
  <si>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</si>
  <si>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02 1 02 80040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</si>
  <si>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</si>
  <si>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</si>
  <si>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</si>
  <si>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02 1 03 00000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</si>
  <si>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</si>
  <si>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02 1 03 S215Д</t>
  </si>
  <si>
    <t>Основное мероприятие «Поощрение талантливой молодежи»</t>
  </si>
  <si>
    <t>02 1 18 00000</t>
  </si>
  <si>
    <t>Поощрение талантливой молодежи (Социальное обеспечение и иные выплаты населению)</t>
  </si>
  <si>
    <t>02 1 18 80140</t>
  </si>
  <si>
    <t>Поощрение талантливой молодежи(Предоставление субсидий бюджетным, автономным учреждениям и иным некоммерческим организациям)</t>
  </si>
  <si>
    <t>Другие вопросы в области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</si>
  <si>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</si>
  <si>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02 1 04 00000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</si>
  <si>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</si>
  <si>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02 1 04 80110</t>
  </si>
  <si>
    <t>Основное мероприятие «Приобретение учебников для образовательных учреждений»</t>
  </si>
  <si>
    <t>02 1 06 00000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</si>
  <si>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</si>
  <si>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02 1 06 80130</t>
  </si>
  <si>
    <t>Основное мероприятие «Проведение государственной итоговой аттестации, олимпиад и мониторинга в сфере образования»</t>
  </si>
  <si>
    <t>02 1 10 00000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</si>
  <si>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</si>
  <si>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02 1 10 00280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</si>
  <si>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</si>
  <si>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02 1 11 00000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</si>
  <si>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</si>
  <si>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02 1 11 43050</t>
  </si>
  <si>
    <t>02 1 19 00000</t>
  </si>
  <si>
    <t>Выполнение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</si>
  <si>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02 1 19 S227Д</t>
  </si>
  <si>
    <t>Основное мероприятие «Реализация мероприятий по профессиональной ориентации лиц, обучающихся в общеобразовательных организациях»</t>
  </si>
  <si>
    <t>02 1 21 00000</t>
  </si>
  <si>
    <t>Реализация мероприятий по профессиональной ориентации лиц, обучающихся в общеобразовательных организациях (Предоставление субсидий бюджетным, автономным учреждениям и иным некоммерческим организациям)</t>
  </si>
  <si>
    <t>02 1 21 S2410</t>
  </si>
  <si>
    <t xml:space="preserve">Культура, кинематография </t>
  </si>
  <si>
    <t>Культура</t>
  </si>
  <si>
    <t>Основное мероприятие «Проведение районных культурно-массовых мероприятий»</t>
  </si>
  <si>
    <t>02 1 07 00000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</si>
  <si>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</si>
  <si>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02 1 07 80020</t>
  </si>
  <si>
    <t>Основное мероприятие «Пополнение книжных фондов муниципальных библиотек»</t>
  </si>
  <si>
    <t>02 1 08 00000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</si>
  <si>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</si>
  <si>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02 1 08 80030</t>
  </si>
  <si>
    <t>Основное мероприятие «Обустройство и восстановление воинских захоронений, находящихся в государственной (муниципальной) собственности»</t>
  </si>
  <si>
    <t>02 1 22 00000</t>
  </si>
  <si>
    <t>Обустройство и восстановление воинских захоронений, находящихся в государственной (муниципальной) собственности (Предоставление субсидий бюджетным, автономным учреждениям и иным некоммерческим организациям)</t>
  </si>
  <si>
    <t>02 1 22 L2990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</si>
  <si>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</si>
  <si>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02 П 00 М9080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</si>
  <si>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</si>
  <si>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02 П 00 М9090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</si>
  <si>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</si>
  <si>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 00 М9100</t>
  </si>
  <si>
    <t>04 0 00 00000</t>
  </si>
  <si>
    <t>Подпрограмма «Развитие физической культуры и спорта»</t>
  </si>
  <si>
    <t>04 1 00 00000</t>
  </si>
  <si>
    <t>Федеральный проект «Спорт – норма жизни»</t>
  </si>
  <si>
    <t>04 1 P5 00000</t>
  </si>
  <si>
    <t>04 1 P5 S2250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</si>
  <si>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</si>
  <si>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</si>
  <si>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02 1 09 00000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</si>
  <si>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</si>
  <si>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09 4309Д</t>
  </si>
  <si>
    <t>Физическая культура и спорт</t>
  </si>
  <si>
    <t>Физическая культура</t>
  </si>
  <si>
    <t>04 1 02 00000</t>
  </si>
  <si>
    <t>04 1 02 10110</t>
  </si>
  <si>
    <t>Оснащение объектов спортивной инфраструктуры спортивно-технологическим оборудованием (Предоставление субсидий бюджетным, автономным учреждениям и иным некоммерческим организациям)</t>
  </si>
  <si>
    <t>04 1 P5 52280</t>
  </si>
  <si>
    <t>Подпрограмма «Финансовое обеспечение муниципального задания на оказание муниципальных услуг (выполнение работ)»</t>
  </si>
  <si>
    <t>04 П 00 00000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</si>
  <si>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</si>
  <si>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04 П 00 М9927</t>
  </si>
  <si>
    <t>Массовый спорт</t>
  </si>
  <si>
    <t>Основное мероприятие «Проведение официальных спортивно-массовых мероприятий»</t>
  </si>
  <si>
    <t>04 1 01 00000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</si>
  <si>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</si>
  <si>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04 1 01 80010</t>
  </si>
  <si>
    <t>Развитие и поддержка национальных видов спорта(Предоставление субсидий бюджетным, автономным учреждениям и иным некоммерческим организациям)</t>
  </si>
  <si>
    <t>Проведение массовых физкультурных мероприятий среди различных категорий населения (Предоставление субсидий бюджетным, автономным учреждениям и иным некоммерческим организациям)</t>
  </si>
  <si>
    <t>04 1 P5 S2390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</si>
  <si>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</si>
  <si>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</si>
  <si>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</si>
  <si>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Обеспечение функционирования Совета депутатов городского округа Эгвекинот</t>
  </si>
  <si>
    <t>83 1 00 00000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</si>
  <si>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</si>
  <si>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83 1 00 00060</t>
  </si>
  <si>
    <t>Избирательная комиссия городского округа Эгвекинот</t>
  </si>
  <si>
    <t>Обеспечение проведения выборов и референдумов</t>
  </si>
  <si>
    <t>84 0 00 00000</t>
  </si>
  <si>
    <t>Обеспечение функционирования Избирательной комиссии городского округа Эгвекинот</t>
  </si>
  <si>
    <t>84 1 00 00000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</si>
  <si>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</si>
  <si>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84 1 00 00090</t>
  </si>
  <si>
    <t>84 1 00 10110</t>
  </si>
  <si>
    <t>Контрольно-счетная палата городского округа Эгвекинот</t>
  </si>
  <si>
    <t>85 0 00 00000</t>
  </si>
  <si>
    <t>Обеспечение функционирования Контрольно-счетной палаты городского округа Эгвекинот</t>
  </si>
  <si>
    <t>85 1 00 00000</t>
  </si>
  <si>
    <t>85 1 00 00110</t>
  </si>
  <si>
    <t>85 1 00 10110</t>
  </si>
  <si>
    <t>Всего расходов</t>
  </si>
  <si>
    <t>Основное мероприятие «Модернизация (капитальный ремонт, реконструкция, поставка модульных зданий) для учреждений культуры»</t>
  </si>
  <si>
    <t>02 1 27 00000</t>
  </si>
  <si>
    <t>02 1 27 82050</t>
  </si>
  <si>
    <t>Модернизация (капитальный ремонт, реконструкция, поставка модульных зданий) для учреждений культуры  (Капитальные вложения в объекты государственной (муниципальной) собственности)</t>
  </si>
  <si>
    <t>01 0 01 00000</t>
  </si>
  <si>
    <t>01 0 01 20300</t>
  </si>
  <si>
    <t>Основное мероприятие «Информирование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проявлений»</t>
  </si>
  <si>
    <t>07 0 09 00000</t>
  </si>
  <si>
    <t>07 0 09 80270</t>
  </si>
  <si>
    <t>Основное мероприятие "Ремонт, модернизация и реконструкция автомобильных дорог и инженерных сооружений на них"</t>
  </si>
  <si>
    <t>Ремонт, модернизация и реконструкция автомобильных дорог и инженерных сооружений на них (Закупка товаров, работ и услуг для обеспечения государственных (муниципальных) нужд)</t>
  </si>
  <si>
    <t>05 2 01 80350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</si>
  <si>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</si>
  <si>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 (Иные бюджетные ассигнования)</t>
  </si>
  <si>
    <t>02 1 29 00000</t>
  </si>
  <si>
    <t>Основное мероприятие "Развитие системы дошкольного, общего и профессионального образования"</t>
  </si>
  <si>
    <t xml:space="preserve">Основное мероприятие "Оказание поддержки отдельным категориям детей и молодежи" </t>
  </si>
  <si>
    <t>02 1 29 S254Д</t>
  </si>
  <si>
    <t>Компенсация затрат проезда к месту обучения и обратно обучающимся в общеобразовательных организациях в пределах Чукотского автономного округа (Предоставление субсидий бюджетным, автономным учреждениям и иным некоммерческим организациям)</t>
  </si>
  <si>
    <t>02 1 28 00000</t>
  </si>
  <si>
    <t>02 1 28 S251Д</t>
  </si>
  <si>
    <t>02 1 28 S253Д</t>
  </si>
  <si>
    <t>Поддержка эколого-биологического воспитания обучающихся (Предоставление субсидий бюджетным, автономным учреждениям и иным некоммерческим организациям)</t>
  </si>
  <si>
    <t>02 1 28 S255Д</t>
  </si>
  <si>
    <t>Обеспечение безопасности образовательных организаций (Предоставление субсидий бюджетным, автономным учреждениям и иным некоммерческим организациям)</t>
  </si>
  <si>
    <t>Основное мероприятие "Проведение ремонтных работ в муниципальных образовательных организациях и учреждениях культуры"</t>
  </si>
  <si>
    <t>02 1 19 S2240</t>
  </si>
  <si>
    <t>Выполнение ремонтных работ в муниципальных учреждениях культуры и спорта (Предоставление субсидий бюджетным, автономным учреждениям и иным некоммерческим организациям)</t>
  </si>
  <si>
    <t>02 1 26 00000</t>
  </si>
  <si>
    <t>Основное мероприятие «Изготовление, доставка и установка скульптурной композиции памятника героям-летчикам "Алсиб" п.Эгвекинот»</t>
  </si>
  <si>
    <t>02 1 26 80070</t>
  </si>
  <si>
    <t>Изготовление, доставка и установка скульптурной композиции памятника героям-летчикам "Алсиб" п.Эгвекинот (Предоставление субсидий бюджетным, автономным учреждениям и иным некоммерческим организациям)</t>
  </si>
  <si>
    <t>84 2 00 00000</t>
  </si>
  <si>
    <t>Проведение выборов Главы и депутатов Совета депутатов городского округа Эгвекинот</t>
  </si>
  <si>
    <t>84 2 00 00230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</si>
  <si>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</si>
  <si>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Всего</t>
  </si>
  <si>
    <t>01 0 00 20300</t>
  </si>
  <si>
    <t>Субсидия муниципальному унитарному предприятию жилищно-коммунального хозяйства «Иультинское» на финансовое оздоровление предприятия (Иные бюджетные ассигнования)</t>
  </si>
  <si>
    <t>05 2 01 80360</t>
  </si>
  <si>
    <t>Сумма - всего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</si>
  <si>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</si>
  <si>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</si>
  <si>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</si>
  <si>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4</t>
  </si>
  <si>
    <t>5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</si>
  <si>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</si>
  <si>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</si>
  <si>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</si>
  <si>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</si>
  <si>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02 1 01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</si>
  <si>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</si>
  <si>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02 1 02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</si>
  <si>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</si>
  <si>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</si>
  <si>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>02 1 03</t>
  </si>
  <si>
    <t>02 1 04</t>
  </si>
  <si>
    <t>02 1 06</t>
  </si>
  <si>
    <t>02 1 07</t>
  </si>
  <si>
    <t>02 1 08</t>
  </si>
  <si>
    <t>02 1 09</t>
  </si>
  <si>
    <t>02 1 10</t>
  </si>
  <si>
    <t>02 1 11</t>
  </si>
  <si>
    <t>02 1 12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</si>
  <si>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</si>
  <si>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02 1 13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</si>
  <si>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</si>
  <si>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</si>
  <si>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>02 1 16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</si>
  <si>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</si>
  <si>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02 1 16 L4670</t>
  </si>
  <si>
    <t>02 1 18</t>
  </si>
  <si>
    <t>Поощрение талантливой молодежи (Предоставление субсидий бюджетным, автономным учреждениям и иным некоммерческим организациям)</t>
  </si>
  <si>
    <t>02 1 19</t>
  </si>
  <si>
    <t>02 1 20</t>
  </si>
  <si>
    <t>02 1 22</t>
  </si>
  <si>
    <t xml:space="preserve">02 1 23 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</si>
  <si>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</si>
  <si>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 xml:space="preserve">02 1 24 </t>
  </si>
  <si>
    <t>02 1 E2</t>
  </si>
  <si>
    <t>02 П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</si>
  <si>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</si>
  <si>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</si>
  <si>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03 1</t>
  </si>
  <si>
    <t>03 1 02</t>
  </si>
  <si>
    <t>04 1</t>
  </si>
  <si>
    <t>04 1 01</t>
  </si>
  <si>
    <t>04 1 02</t>
  </si>
  <si>
    <t>04 1 P5</t>
  </si>
  <si>
    <t>04 П</t>
  </si>
  <si>
    <t>05 1</t>
  </si>
  <si>
    <t>05 1 01</t>
  </si>
  <si>
    <t>05 2</t>
  </si>
  <si>
    <t>05 2 01</t>
  </si>
  <si>
    <t>Подпрограмма «Энергосбережение и повышение энергетической эффективности»</t>
  </si>
  <si>
    <t>05 3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</si>
  <si>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</si>
  <si>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</si>
  <si>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05 3 08</t>
  </si>
  <si>
    <t>05 3 08 81050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</si>
  <si>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</si>
  <si>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</si>
  <si>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</si>
  <si>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</si>
  <si>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</si>
  <si>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</si>
  <si>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</si>
  <si>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</si>
  <si>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</si>
  <si>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07 0 02</t>
  </si>
  <si>
    <t>07 0 03</t>
  </si>
  <si>
    <t>07 0 04</t>
  </si>
  <si>
    <t>07 0 05</t>
  </si>
  <si>
    <t>07 0 06</t>
  </si>
  <si>
    <t>07 0 07</t>
  </si>
  <si>
    <t>07 0 08</t>
  </si>
  <si>
    <t>07 0 12</t>
  </si>
  <si>
    <t xml:space="preserve">08 1 </t>
  </si>
  <si>
    <t>08 1 01</t>
  </si>
  <si>
    <t>08 2</t>
  </si>
  <si>
    <t>08 2 01</t>
  </si>
  <si>
    <t>08 3</t>
  </si>
  <si>
    <t>08 3 01</t>
  </si>
  <si>
    <t>09 1</t>
  </si>
  <si>
    <t>09 1 01</t>
  </si>
  <si>
    <t>09 1 02</t>
  </si>
  <si>
    <t>09 1 03</t>
  </si>
  <si>
    <t>09 2</t>
  </si>
  <si>
    <t>09 2 1</t>
  </si>
  <si>
    <t>09 2 1 81150</t>
  </si>
  <si>
    <t>09 2 2</t>
  </si>
  <si>
    <t>09 2 2 81160</t>
  </si>
  <si>
    <t>10 1</t>
  </si>
  <si>
    <t>10 1 01</t>
  </si>
  <si>
    <t>НЕПРОГРАММНЫЕ НАПРАВЛЕНИЯ ДЕЯТЕЛЬНОСТИ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</si>
  <si>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</si>
  <si>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</si>
  <si>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</si>
  <si>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</si>
  <si>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</si>
  <si>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</si>
  <si>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</si>
  <si>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</si>
  <si>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</si>
  <si>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</si>
  <si>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</t>
  </si>
  <si>
    <t>81 1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</si>
  <si>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</si>
  <si>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</si>
  <si>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</si>
  <si>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 00 M9929</t>
  </si>
  <si>
    <t>81 П 00 M9939</t>
  </si>
  <si>
    <t>Расходы на обеспечение деятельности (оказание услуг) архивных учреждений (Иные бюджетные ассигнования)</t>
  </si>
  <si>
    <t>81 П 00 M9949</t>
  </si>
  <si>
    <t>82</t>
  </si>
  <si>
    <t>82 9</t>
  </si>
  <si>
    <t>82 Д</t>
  </si>
  <si>
    <t>83</t>
  </si>
  <si>
    <t>83 1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</si>
  <si>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</si>
  <si>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84</t>
  </si>
  <si>
    <t>85</t>
  </si>
  <si>
    <t>85 1</t>
  </si>
  <si>
    <t xml:space="preserve">01 0 01 </t>
  </si>
  <si>
    <t>Основное мероприятие «Проведение ремонтных работ в муниципальных образовательных организациях и учреждениях культуры»</t>
  </si>
  <si>
    <t>02 1 21</t>
  </si>
  <si>
    <t>02 1 26</t>
  </si>
  <si>
    <t>02 1 27</t>
  </si>
  <si>
    <t>02 1 28</t>
  </si>
  <si>
    <t>02 1 29</t>
  </si>
  <si>
    <t>Основное мероприятие «Развитие системы дошкольного, общего и профессионального образования»</t>
  </si>
  <si>
    <t>Основное мероприятие «Оказание поддержки отдельным категориям детей и молодежи»</t>
  </si>
  <si>
    <t>84 2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</si>
  <si>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</si>
  <si>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</si>
  <si>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</si>
  <si>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</si>
  <si>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</si>
  <si>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в процентах к общей сумме доходов без учета безвозмездных перечислений - </t>
  </si>
  <si>
    <t xml:space="preserve"> (тыс. руб.)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</si>
  <si>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</si>
  <si>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</si>
  <si>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</si>
  <si>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</si>
  <si>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</si>
  <si>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</si>
  <si>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000 01 03 01 00 00 0000 700</t>
  </si>
  <si>
    <t xml:space="preserve"> 000 01 03 01 00 00 0000 800</t>
  </si>
  <si>
    <t xml:space="preserve"> 000 01 03 01 00 04 0000 810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</si>
  <si>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</si>
  <si>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</si>
  <si>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</si>
  <si>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</si>
  <si>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</si>
  <si>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</si>
  <si>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</si>
  <si>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</si>
  <si>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</si>
  <si>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</si>
  <si>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</si>
  <si>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</si>
  <si>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</si>
  <si>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</si>
  <si>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</si>
  <si>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</si>
  <si>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</si>
  <si>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</si>
  <si>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</si>
  <si>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</si>
  <si>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</si>
  <si>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</si>
  <si>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</si>
  <si>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</si>
  <si>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</si>
  <si>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</si>
  <si>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 Российской Федерации  в валюте Российской Федерации</t>
  </si>
  <si>
    <t xml:space="preserve">000 2 02 25304 04 0000 150
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</si>
  <si>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</si>
  <si>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</si>
  <si>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02 1 19 82040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</si>
  <si>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</si>
  <si>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</si>
  <si>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</si>
  <si>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82 9 00 69040</t>
  </si>
  <si>
    <t>Осуществление расходов на обслуживание муниципального долга (Обслуживание государственного (муниципального) долга)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</si>
  <si>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</si>
  <si>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</t>
  </si>
  <si>
    <t>Приложение 2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</si>
  <si>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</si>
  <si>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</si>
  <si>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</si>
  <si>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000 1 17 00000 00 0000 000</t>
  </si>
  <si>
    <t>000 1 17 15000 00 0000 150</t>
  </si>
  <si>
    <t>Инициативные платежи</t>
  </si>
  <si>
    <t>Инициативные платежи, зачисляемые в бюджеты городских округов</t>
  </si>
  <si>
    <t>000 1 17 15020 04 0000 150</t>
  </si>
  <si>
    <t>000 2 02 25576 04 0000 150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</si>
  <si>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</si>
  <si>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</si>
  <si>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000 2 02 49999 04 0000 150</t>
  </si>
  <si>
    <t>Основное мероприятие «Строительство (капитальный ремонт, модернизация, реконструкция, поставка модульных зданий) нежилых зданий, помещений»</t>
  </si>
  <si>
    <t>Строительство (капитальный ремонт, модернизация, реконструкция, поставка модульных зданий) нежилых зданий, помещений (Капитальные вложения в объекты государственной (муниципальной) собственности)</t>
  </si>
  <si>
    <t>Приобретение объектов недвижимого имущества в муниципальную собственность  (Капитальные вложения в объекты государственной (муниципальной) собственности)</t>
  </si>
  <si>
    <t>81 1 00 20050</t>
  </si>
  <si>
    <t>Резервный фонд Администрации городского округа Эгвекинот  (Закупка товаров, работ и услуг для обеспечения государственных (муниципальных) нужд)</t>
  </si>
  <si>
    <t>09 1 04 81180</t>
  </si>
  <si>
    <t>09 1 04 00000</t>
  </si>
  <si>
    <t>Основное мероприятие «Обеспечение первичными средствами пожаротушения домов муниципального жилищного фонда городского округа Эгвекинот»</t>
  </si>
  <si>
    <t>Обеспечение первичными средствами пожаротушения домов муниципального жилищного фонда городского округа Эгвекинот(Закупка товаров, работ и услуг для обеспечения государственных (муниципальных) нужд)</t>
  </si>
  <si>
    <t>06 2 03 80090</t>
  </si>
  <si>
    <t>06 2 03 00000</t>
  </si>
  <si>
    <t>Основное мероприятие «Развитие транспортной инфраструктуры»</t>
  </si>
  <si>
    <t>Развитие транспортной инфраструктуры (Закупка товаров, работ и услуг для обеспечения государственных (муниципальных) нужд)</t>
  </si>
  <si>
    <t>Федеральный проект "Жилье"</t>
  </si>
  <si>
    <t>Обеспечение мероприятий по развитию жилищного строительства(Капитальные вложения в объекты государственной (муниципальной) собственности)</t>
  </si>
  <si>
    <t>07 0 F1 00000</t>
  </si>
  <si>
    <t>07 0 F1 S2280</t>
  </si>
  <si>
    <t>82 9 00 S4040</t>
  </si>
  <si>
    <t>Возмещение субъектам предпринимательской деятельности части затрат по оплате коммунальных услуг в условиях ухудшения ситуации в связи с распростронением новой короновирусной инфекции (Иные бюджетные ассигнования)</t>
  </si>
  <si>
    <t>07 0 21 S2104</t>
  </si>
  <si>
    <t>Реализация проектов инициативного бюджетирования в городском округе Эгвекинот (Инициативный проект №2)(Предоставление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</si>
  <si>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№4)(Предоставление субсидий бюджетным, автономным учреждениям и иным некоммерческим организациям)</t>
  </si>
  <si>
    <t>Основное мероприятие «Проведение ремонтных работ в муниципальных учреждениях спорта»</t>
  </si>
  <si>
    <t>04 1 09 00000</t>
  </si>
  <si>
    <t>04 1 09 S2240</t>
  </si>
  <si>
    <t>Выполнение ремонтных работ в муниципальных учреждениях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</si>
  <si>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</si>
  <si>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№5)(Предоставление субсидий бюджетным, автономным учреждениям и иным некоммерческим организациям)</t>
  </si>
  <si>
    <t>04 1 09</t>
  </si>
  <si>
    <t>06 2 03</t>
  </si>
  <si>
    <t>Реализация проектов инициативного бюджетирования в городском округе Эгвекинот (Инициативный проект №6)(Закупка товаров, работ и услуг для обеспечения государственных (муниципальных) нужд)</t>
  </si>
  <si>
    <t xml:space="preserve">09 1 04 </t>
  </si>
  <si>
    <t xml:space="preserve">07 0 F1 </t>
  </si>
  <si>
    <t>Основное мероприятие «Субсидии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топлива»</t>
  </si>
  <si>
    <t>06 2 02 00000</t>
  </si>
  <si>
    <t>06 2 02 80080</t>
  </si>
  <si>
    <t>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топлива(Иные бюджетные ассигнования)</t>
  </si>
  <si>
    <t xml:space="preserve">06 2 02 </t>
  </si>
  <si>
    <t>Основное мероприятие «Финансовое обеспечение затрат по оплате лизинговых платежей по договору финансовой аренды (лизинга) дорожной техники»</t>
  </si>
  <si>
    <t>06 2 04 00000</t>
  </si>
  <si>
    <t>06 2 04 80380</t>
  </si>
  <si>
    <t>Финансовое обеспечение затрат по оплате лизинговых платежей по договору финансовой аренды (лизинга) дорожной техники (Иные бюджетные ассигнования)</t>
  </si>
  <si>
    <t xml:space="preserve">06 2 04 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</si>
  <si>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</si>
  <si>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</si>
  <si>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</si>
  <si>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</si>
  <si>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</si>
  <si>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Реализация проектов инициативного бюджетирования в городском округе Эгвекинот (Инициативный проект №6)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</si>
  <si>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 (Закупка товаров, работ и услуг для обеспечения государственных (муниципальных) нужд)</t>
  </si>
  <si>
    <t>09 1 05 00000</t>
  </si>
  <si>
    <t>09 1 05 81190</t>
  </si>
  <si>
    <t>Основное мероприятие «Экономическое стимулирование участия граждан в добровольной пожарной охране»</t>
  </si>
  <si>
    <t>Экономическое стимулирование участия граждан в добровольной пожарной охране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</si>
  <si>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(Социальное обеспечение и иные выплаты населению)</t>
  </si>
  <si>
    <t>02 1 28 S242Д</t>
  </si>
  <si>
    <t>Основное мероприятие "Сохранение и развитие традиционной народной культуры, нематериального культурного наследия народов Чукотского автономного округа"</t>
  </si>
  <si>
    <t>Организация и проведение юбилейных и праздничных мероприятий по сохранению и развитию культурного наследия народов Чукотского автономного округа (Предоставление субсидий бюджетным, автономным учреждениям и иным некоммерческим организациям)</t>
  </si>
  <si>
    <t>02 1 30 00000</t>
  </si>
  <si>
    <t>02 1 30 S2160</t>
  </si>
  <si>
    <t>02 1 A1 00000</t>
  </si>
  <si>
    <t>Федеральный проект "Культурная среда"</t>
  </si>
  <si>
    <t>02 1 A1 55190</t>
  </si>
  <si>
    <t>Государственная поддержка отрасли культуры (Предоставление субсидий бюджетным, автономным учреждениям и иным некоммерческим организациям)</t>
  </si>
  <si>
    <t xml:space="preserve">02 1 A1 54540 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</si>
  <si>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</si>
  <si>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85 1 00 00200</t>
  </si>
  <si>
    <t>02 1 30</t>
  </si>
  <si>
    <t>02 1 A1</t>
  </si>
  <si>
    <t>09 1 05</t>
  </si>
  <si>
    <t>от 23 декабря 2019 г. № 59</t>
  </si>
  <si>
    <t>(тыс.рублей)</t>
  </si>
  <si>
    <t xml:space="preserve">000 1 01 02080 01 0000 110
</t>
  </si>
  <si>
    <t xml:space="preserve">000 1 06 06042 04 0000 110
</t>
  </si>
  <si>
    <t>000 1 08 04000 01 0000 110</t>
  </si>
  <si>
    <t xml:space="preserve">000 1 09 00000 00 0000 000
</t>
  </si>
  <si>
    <t>ЗАДОЛЖЕННОСТЬ И ПЕРЕРАСЧЕТЫ ПО ОТМЕНЕННЫМ НАЛОГАМ, СБОРАМ И ИНЫМ ОБЯЗАТЕЛЬНЫМ ПЛАТЕЖАМ</t>
  </si>
  <si>
    <t xml:space="preserve">000 1 09 01000 00 0000 110
</t>
  </si>
  <si>
    <t>Налог на прибыль организаций, зачислявшийся до 1 января 2005 года в местные бюджеты</t>
  </si>
  <si>
    <t xml:space="preserve">000 1 09 01020 04 0000 110
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</si>
  <si>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</si>
  <si>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000 1 16 01053 01 0000 140
</t>
  </si>
  <si>
    <t xml:space="preserve">000 1 16 01203 01 0000 140
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</si>
  <si>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</si>
  <si>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</si>
  <si>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</si>
  <si>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</si>
  <si>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</si>
  <si>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</si>
  <si>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</si>
  <si>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000 2 02 25467 00 0000 150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</si>
  <si>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</si>
  <si>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000 2 02 25467 04 0000 150
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</si>
  <si>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</si>
  <si>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</si>
  <si>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</si>
  <si>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</si>
  <si>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000 2 02 25576 00 0000 150</t>
  </si>
  <si>
    <t>000 2 02 25590 00 0000 150</t>
  </si>
  <si>
    <t>Субсидии бюджетам на техническое оснащение муниципальных музеев</t>
  </si>
  <si>
    <t>000 2 02 25590 04 0000 150</t>
  </si>
  <si>
    <t>Субсидии бюджетам городских округов на техническое оснащение муниципальных музеев</t>
  </si>
  <si>
    <t>000 2 02 25597 00 0000 150</t>
  </si>
  <si>
    <t>Субсидии бюджетам на реконструкцию и капитальный ремонт муниципальных музеев</t>
  </si>
  <si>
    <t>000 2 02 25597 04 0000 150</t>
  </si>
  <si>
    <t>Субсидии бюджетам городских округов на реконструкцию и капитальный ремонт муниципальных музеев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</si>
  <si>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</si>
  <si>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</si>
  <si>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</si>
  <si>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</si>
  <si>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</si>
  <si>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</si>
  <si>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на поддержку мер по обеспечению сбалансированности бюджетов</t>
  </si>
  <si>
    <t>На реализацию мероприятий по поддержке творчества обучающихся инженерной направленности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</si>
  <si>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</si>
  <si>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</si>
  <si>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</si>
  <si>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предоставление мер социальной поддержки по оплате жилого помещения и коммунальных услуг работникам образовательных учреждений</t>
  </si>
  <si>
    <t>На предоставление мер социальной поддержки по оплате жилого помещения и коммунальных услуг работникам  учреждений культуры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</si>
  <si>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</si>
  <si>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«Безопасность населения в городском округе Эгвекинот»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</si>
  <si>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</si>
  <si>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</si>
  <si>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</si>
  <si>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«Стимулирование экономической активности населения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</si>
  <si>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</si>
  <si>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</si>
  <si>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</si>
  <si>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«Развитие физической культуры и спорта в городском округе Эгвекинот»</t>
  </si>
  <si>
    <t>Реализация проекта "1000 дворов" (Закупка товаров, работ и услуг для обеспечения государственных (муниципальных) нужд)</t>
  </si>
  <si>
    <t>Возмещение недополученных доходов, связанных с оказанием населению услуг бани по тарифам, не обеспечивающим возмещение издержек (Иные бюджетные ассигнования)</t>
  </si>
  <si>
    <t>05 2 01 80300</t>
  </si>
  <si>
    <t>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</si>
  <si>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t>05 2 01 S2290</t>
  </si>
  <si>
    <t>05 2 01 S2350</t>
  </si>
  <si>
    <t>05 2 01 81070</t>
  </si>
  <si>
    <t>05 2 01 81060</t>
  </si>
  <si>
    <t>Возмещение недополученных доходов в связи с оказанием услуг по содержанию и ремонту жилищного фонда (Иные бюджетные ассигнования)</t>
  </si>
  <si>
    <t>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</si>
  <si>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Подпрограмма «Пассажирские перевозки»</t>
  </si>
  <si>
    <t>Основное мероприятие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</si>
  <si>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</si>
  <si>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</si>
  <si>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07 0 07 00000</t>
  </si>
  <si>
    <t>07 0 07 80280</t>
  </si>
  <si>
    <t>07 0 08 82020</t>
  </si>
  <si>
    <t>07 0 10 S2106</t>
  </si>
  <si>
    <t>07 0 10 S2107</t>
  </si>
  <si>
    <t>07 0 10</t>
  </si>
  <si>
    <t>07 0 10 S2102</t>
  </si>
  <si>
    <t>07 0 10 S2103</t>
  </si>
  <si>
    <t>07 0 10 S2104</t>
  </si>
  <si>
    <t>07 0 10 S2105</t>
  </si>
  <si>
    <t>07 0 12 82060</t>
  </si>
  <si>
    <t>Основное мероприятие "Возмещение недополученных доходов, связанных с оказанием населению услуг бани по тарифам, не обеспечивающим возмещение издержек"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</si>
  <si>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  (Иные бюджетные ассигнования)</t>
  </si>
  <si>
    <t>Подпрограмма ««Финансовая поддержка субъектов предпринимательской деятельности, осуществляющих деятельность в сельской местности»</t>
  </si>
  <si>
    <t>Основное мероприятие «Субсидия на финансовую поддержку субъектов  предпринимательской деятельности, осуществляющих деятельность в сельской местности городского округа Эгвекинот»</t>
  </si>
  <si>
    <t>03 2 00 00000</t>
  </si>
  <si>
    <t>03 2 01 00000</t>
  </si>
  <si>
    <t>03 2 01 S2260</t>
  </si>
  <si>
    <t>03 2</t>
  </si>
  <si>
    <t>03 2 01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</si>
  <si>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</si>
  <si>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07 0 13 L5051</t>
  </si>
  <si>
    <t>07 0 13 00000</t>
  </si>
  <si>
    <t>02 1 А1 00000</t>
  </si>
  <si>
    <t>02 1 А1 55190</t>
  </si>
  <si>
    <t>02 1 31 00000</t>
  </si>
  <si>
    <t>02 1 31 80160</t>
  </si>
  <si>
    <t>Расходы бюджетных и автономных учреждений, не связанные с выполнением муниципального задания (Предоставление субсидий бюджетным, автономным учреждениям и иным некоммерческим организациям)</t>
  </si>
  <si>
    <t>Основное мероприятие «Расходы бюджетных и автономных учреждений, не связанные с выполнением муниципального задания»</t>
  </si>
  <si>
    <t>Строительство (капитальный ремонт, модернизация, реконструкция, поставка модульных зданий) нежилых зданий, помещений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</si>
  <si>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№3) (Закупка товаров, работ и услуг для обеспечения государственных (муниципальных) нужд)</t>
  </si>
  <si>
    <t>02 1 23 L304Д</t>
  </si>
  <si>
    <t>Реализация проектов инициативного бюджетирования в городском округе Эгвекинот (Инициативный проект №2)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</si>
  <si>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№7)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</si>
  <si>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№8)(Предоставление субсидий бюджетным, автономным учреждениям и иным некоммерческим организациям)</t>
  </si>
  <si>
    <t>07 0 10 S2108</t>
  </si>
  <si>
    <t>07 0 10 S2101</t>
  </si>
  <si>
    <t>Реализация проектов инициативного бюджетирования в городском округе Эгвекинот (Инициативный проект №1)(Предоставление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</si>
  <si>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№3)(Закупка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</si>
  <si>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№7)(Предоставление субсидий бюджетным, автономным учреждениям и иным некоммерческим организациям)</t>
  </si>
  <si>
    <t>Строительство (капитальный ремонт, модернизация, реконструкция, поставка модульных зданий) нежилых зданий, помещений(Закупка товаров, работ и услуг для обеспечения государственных (муниципальных) нужд)</t>
  </si>
  <si>
    <t>05 2 01 81080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</si>
  <si>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</si>
  <si>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</si>
  <si>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</si>
  <si>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</si>
  <si>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</si>
  <si>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80 1 00 41040</t>
  </si>
  <si>
    <t>80 1 00 4555Г</t>
  </si>
  <si>
    <t>Достижение показателей деятельности органов исполнительной власти субъектов Российской Федерации (Иные межбюджетные трансферты местным бюджетам за достижение показателей деятельности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</si>
  <si>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Достижение показателей деятельности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</si>
  <si>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80 2 00 10120</t>
  </si>
  <si>
    <t>80 2 00 4555Г</t>
  </si>
  <si>
    <t>80 2 00 41040</t>
  </si>
  <si>
    <t>82 9 00 20010</t>
  </si>
  <si>
    <t>Резервный фонд Правительства Чукотского автономного округа</t>
  </si>
  <si>
    <t>Резервный фонд Правительства Чукотского автономного округа (Иные бюджетные ассигнования)</t>
  </si>
  <si>
    <t xml:space="preserve">Резервный фонд Администрации городского округа Эгвекинот  </t>
  </si>
  <si>
    <t>07 0 11 00000</t>
  </si>
  <si>
    <t>07 0 11 S2370</t>
  </si>
  <si>
    <t>Основное мероприятие «Содействие развитию индивидуального жилищного строительства»</t>
  </si>
  <si>
    <t>Содействие развитию индивидуального жилищного строительства (Социальное обеспечение и иные выплаты населению)</t>
  </si>
  <si>
    <t>Обеспечение мероприятий по развитию жилищного строительства (Капитальные вложения в объекты государственной (муниципальной) собственности)</t>
  </si>
  <si>
    <t>81 1 00 41040</t>
  </si>
  <si>
    <t>81 1 00 4555Г</t>
  </si>
  <si>
    <t>Расходы бюджетных и автономных учреждений, не связанные с выполнением муниципального задания</t>
  </si>
  <si>
    <t>Проведение районных культурно-массовых мероприятий (Социальное обеспечение и иные выплаты населению)</t>
  </si>
  <si>
    <t>04 1 10 80160</t>
  </si>
  <si>
    <t>04 1 10 00000</t>
  </si>
  <si>
    <t>Основное мероприятие «Расходы бюджетных и автономных учреждений, не связанные с выполнением муниципального задания» (Предоставление субсидий бюджетным, автономным учреждениям и иным некоммерческим организациям)</t>
  </si>
  <si>
    <t>Расходы на обеспечение деятельности членов избирательной комиссии муниципального образования (Закупка товаров, работ и услуг для обеспечения государственных (муниципальных) нужд)</t>
  </si>
  <si>
    <t>84 1 00 41040</t>
  </si>
  <si>
    <t>85 1 00 41040</t>
  </si>
  <si>
    <r>
      <t xml:space="preserve">Расходы бюджетных и автономных учреждений, не связанные с выполнением муниципального </t>
    </r>
    <r>
      <rPr>
        <sz val="14"/>
        <rFont val="Times New Roman"/>
        <family val="1"/>
        <charset val="204"/>
      </rPr>
      <t>задания</t>
    </r>
    <r>
      <rPr>
        <sz val="12"/>
        <rFont val="Times New Roman"/>
        <family val="1"/>
        <charset val="204"/>
      </rPr>
      <t xml:space="preserve"> (Предоставление субсидий бюджетным, автономным учреждениям и иным некоммерческим организациям)</t>
    </r>
  </si>
  <si>
    <t>04 1 10</t>
  </si>
  <si>
    <t xml:space="preserve">Основное мероприятие «Расходы бюджетных и автономных учреждений, не связанные с выполнением муниципального задания» </t>
  </si>
  <si>
    <t>07 0 11</t>
  </si>
  <si>
    <t>07 0 13</t>
  </si>
  <si>
    <t>Иные межбюджетные трансферты за достижение показателей деятельности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</si>
  <si>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</si>
  <si>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 xml:space="preserve"> 000 01030100040000710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</si>
  <si>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</si>
  <si>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Основное мероприятия «Реализация проекта «1000 дворов»</t>
  </si>
  <si>
    <t>000 2 02 25098 00 0000 150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</si>
  <si>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</si>
  <si>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</si>
  <si>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</si>
  <si>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000 2 02 25243 00 0000 150</t>
  </si>
  <si>
    <t>Субсидии бюджетам на строительство и реконструкцию (модернизацию) объектов питьевого водоснабжения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</si>
  <si>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</si>
  <si>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</si>
  <si>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На финансовую поддержку субъектов предпринимательской деятельности, осуществляющих деятельность в сельской местности, осуществляющих "северный завоз" потребительских товаров</t>
  </si>
  <si>
    <t>На поддержку школьных театров</t>
  </si>
  <si>
    <t>000 1 16 10000 00 0000 140</t>
  </si>
  <si>
    <t>Ведомственная структура расходов бюджета городского округа Эгвекинот
на 2023 год</t>
  </si>
  <si>
    <t>Распределение бюджетных ассигнований на 2023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</si>
  <si>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80 2 00 89300</t>
  </si>
  <si>
    <t>03 1 01 00000</t>
  </si>
  <si>
    <t>07 0 10 S2100</t>
  </si>
  <si>
    <t>02 1 28 S256Д</t>
  </si>
  <si>
    <t>02 1 E2 5098Д</t>
  </si>
  <si>
    <t>02 1 A1 55900</t>
  </si>
  <si>
    <t>02 1 A1 55970</t>
  </si>
  <si>
    <t>02 1 A1 Z5970</t>
  </si>
  <si>
    <t>04 1 P5 Z2280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</si>
  <si>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</si>
  <si>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«Финансовая поддержка субъектов предпринимательской деятельности, осуществляющих  "северный завоз" потребительских товаров»</t>
  </si>
  <si>
    <t>Поддержка «северного завоза» потребительских товаров (Иные бюджетные ассигнования)</t>
  </si>
  <si>
    <t>Федеральный проект «Чистая вода»</t>
  </si>
  <si>
    <t>Строительство и реконструкция (модернизация) объектов питьевого водоснабжения 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</si>
  <si>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(Закупка товаров, работ и услуг для обеспечения государственных (муниципальных) нужд)</t>
  </si>
  <si>
    <t>Основное мероприятие "Приобретение оборудования и товарно-материальных ценностей для нужд муниципальных учреждений образования и культуры"</t>
  </si>
  <si>
    <t>Поддержка школьных театров  (Предоставление субсидий бюджетным, автономным учреждениям и иным некоммерческим организациям)</t>
  </si>
  <si>
    <t>Поддержка кадетского, юнармейского и Российского движений школьников в Чукотском автономном округе (Предоставление субсидий бюджетным, автономным учреждениям и иным некоммерческим организациям)</t>
  </si>
  <si>
    <t>Поддержка детского и юношеского туризма и краеведения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</si>
  <si>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(Предоставление субсидий бюджетным, автономным учреждениям и иным некоммерческим организациям)</t>
  </si>
  <si>
    <t>Техническое оснащение муниципальных музеев (Предоставление субсидий бюджетным, автономным учреждениям и иным некоммерческим организациям)</t>
  </si>
  <si>
    <t>Реконструкция и капитальный ремонт муниципальных музеев (Предоставление субсидий бюджетным, автономным учреждениям и иным некоммерческим организациям)</t>
  </si>
  <si>
    <t>Реконструкция и капитальный ремонт муниципальных музеев за счет средств окружного бюджета (Предоставление субсидий бюджетным, автономным учреждениям и иным некоммерческим организациям)</t>
  </si>
  <si>
    <t>Оснащение объектов спортивной инфраструктуры спортивно-технологическим оборудованием за счет средств окружного бюджета (Предоставление субсидий бюджетным, автономным учреждениям и иным некоммерческим организациям)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</si>
  <si>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</si>
  <si>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</si>
  <si>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</si>
  <si>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</si>
  <si>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федеальном бюджете в целях реализации национального проекта "Безопасные качественные дороги")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</si>
  <si>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</si>
  <si>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</si>
  <si>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</si>
  <si>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</si>
  <si>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</si>
  <si>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</si>
  <si>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</si>
  <si>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</si>
  <si>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</si>
  <si>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</si>
  <si>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</si>
  <si>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</si>
  <si>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</si>
  <si>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</si>
  <si>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</si>
  <si>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</si>
  <si>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</si>
  <si>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</si>
  <si>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</si>
  <si>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</si>
  <si>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</si>
  <si>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</si>
  <si>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</si>
  <si>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03 1 01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</si>
  <si>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</si>
  <si>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11 0 00 00000</t>
  </si>
  <si>
    <t>Муниципальная программа «Чистая вода в городском округе Эгвекинот»</t>
  </si>
  <si>
    <t>11 0 F5 00000</t>
  </si>
  <si>
    <t>11 0 F5</t>
  </si>
  <si>
    <t>11 0 F5 52430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</si>
  <si>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2023 год</t>
  </si>
  <si>
    <t>Основное мероприятие "Строительство, ремонт, модернизация и реконструкция инженерно-технических сетей"</t>
  </si>
  <si>
    <t>Строительство, 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</si>
  <si>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Основное мероприятие «Строительство, ремонт, модернизация и реконструкция инженерно-технических сетейй»</t>
  </si>
  <si>
    <t>Источники внутреннего финансирования дефицита бюджета 
городского округа Эгвекинот на 2023 год</t>
  </si>
  <si>
    <t>На содействие развитию индивидуального жилищного строительства</t>
  </si>
  <si>
    <t>На поддержку кадетского, юнармейского и Российского движений школьников в Чукотском автономном округе</t>
  </si>
  <si>
    <t>На поддержку детского и юношеского туризма и краеведения</t>
  </si>
  <si>
    <t>Приложение 5</t>
  </si>
  <si>
    <t>000 2 02 25179 00 0000 150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</si>
  <si>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</si>
  <si>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</si>
  <si>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</si>
  <si>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(Предоставление субсидий бюджетным, автономным учреждениям и иным некоммерческим организациям)</t>
  </si>
  <si>
    <t>от 16 декабря 2022 г. № 237</t>
  </si>
  <si>
    <t>000 2 02 25179 04 0000 150</t>
  </si>
  <si>
    <t>05 2 01 80390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</si>
  <si>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Закупка товаров, работ и услуг для обеспечения государственных (муниципальных) нужд)</t>
  </si>
  <si>
    <t>02 1 19 L5756</t>
  </si>
  <si>
    <t>02 3 EB 5179Д</t>
  </si>
  <si>
    <t>Подпрограмма «Патриотическое воспитание граждан городского округа Эгвекинот»</t>
  </si>
  <si>
    <t>02 3 00 00000</t>
  </si>
  <si>
    <t>Ремонт групп для детей с ограниченными возможностями здоровья детского сада "Алёнушка" п. Эгвекинот</t>
  </si>
  <si>
    <t>02 3 EB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</si>
  <si>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(Закупка товаров, работ и услуг для обеспечения государственных (муниципальных) нужд)</t>
  </si>
  <si>
    <t xml:space="preserve">02 3 </t>
  </si>
  <si>
    <t>000 2 02 45575 00 0000 150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</si>
  <si>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</si>
  <si>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</si>
  <si>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</si>
  <si>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</si>
  <si>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</si>
  <si>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000 2 18 04020 04 0000 150</t>
  </si>
  <si>
    <t>Доходы бюджетов городских округов от возврата автономными учреждениями остатков субсидий прошлых лет</t>
  </si>
  <si>
    <t>000 2 18 04030 04 0000 150</t>
  </si>
  <si>
    <t>Доходы бюджетов городских округов от возврата иными организациями остатков субсидий прошлых лет</t>
  </si>
  <si>
    <t>000 2 19 25519 04 0000 150</t>
  </si>
  <si>
    <t>Возврат остатков субсидий на поддержку отрасли культуры из бюджетов городских округов</t>
  </si>
  <si>
    <t>"Приложение 1</t>
  </si>
  <si>
    <t>"</t>
  </si>
  <si>
    <t>"Приложение 2</t>
  </si>
  <si>
    <t>02 3 EВ 00000</t>
  </si>
  <si>
    <t>02 3 EВ 5179Д</t>
  </si>
  <si>
    <t>Приложение 3</t>
  </si>
  <si>
    <t>"Приложение 3</t>
  </si>
  <si>
    <t>Приложение 4</t>
  </si>
  <si>
    <t>"Приложение  4</t>
  </si>
  <si>
    <t>"Приложение 6</t>
  </si>
  <si>
    <t>Возмещение затрат на доставку товарно-материальных ценностей в населенные пункты городского округа Эгвекинот (Иные бюджетные ассигнования)</t>
  </si>
  <si>
    <t>04 1 03 00000</t>
  </si>
  <si>
    <t>04 1 03 87530</t>
  </si>
  <si>
    <t>04 1 03</t>
  </si>
  <si>
    <t>05 2 01 80400</t>
  </si>
  <si>
    <t>Финансовое обеспечение затрат, связанных с проведением капитального ремонта, ремонта муниципального имущества находящегося в хозяйственном ведении Муниципального унитарного предприятия жилищно-коммунального хозяйства «Иультинское» в городском округе Эгвекинот (Иные бюджетные ассигнования)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</si>
  <si>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</si>
  <si>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</si>
  <si>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000 1 05 02010 02 0000 110</t>
  </si>
  <si>
    <t>Единый налог на вмененный доход для отдельных видов деятельности</t>
  </si>
  <si>
    <t>000 1 05 02000 02 0000 110</t>
  </si>
  <si>
    <t>07 0 14 00000</t>
  </si>
  <si>
    <t>07 0 14 82070</t>
  </si>
  <si>
    <t>Основное мероприятие «Мероприятия по текущему ремонту одноквартирных жилых домов городского округа Эгвекинот»</t>
  </si>
  <si>
    <t>Мероприятия по текущему ремонту одноквартирных жилых домов городского округа Эгвекинот</t>
  </si>
  <si>
    <t>Обустройство и восстановление воинских захоронений, находящихся в государственной (муниципальной) собственности (Закупка товаров, работ и услуг для обеспечения государственных (муниципальных) нужд)</t>
  </si>
  <si>
    <t>Основное мероприятие «Создание "умных" спортивных площадок»</t>
  </si>
  <si>
    <t>Создание "умных" спортивных площадок (Предоставление субсидий бюджетным, автономным учреждениям и иным некоммерческим организациям)</t>
  </si>
  <si>
    <t>Создание "умных" спортивных площадок(Предоставление субсидий бюджетным, автономным учреждениям и иным некоммерческим организациям)</t>
  </si>
  <si>
    <t>Финансовое обеспечение затрат, связанных с проведением капитального ремонта (заменой) ветхих сетей системы теплоснабжения, водоснабжения, водоотведения и электроснабжения, расположенных на территории городского округа Эгвекинот, в соответствии с решением Иультинского районного суда Чукотского автономного округа от 28 января 2019 г. № 2-4/2019  (Иные бюджетные ассигнования)</t>
  </si>
  <si>
    <t>Проведение выборов в городском округе Эгвекинот</t>
  </si>
  <si>
    <t>84 2 00 00240</t>
  </si>
  <si>
    <t>Выборы Главы городского округа Эгвекинот (Иные бюджетные ассигнования)</t>
  </si>
  <si>
    <t>Выборы в Совет депутатов городского округа Эгвекинот (Иные бюджетные ассигнования)</t>
  </si>
  <si>
    <t>07 0 14</t>
  </si>
  <si>
    <t>03 1 01 S2580</t>
  </si>
  <si>
    <t>Проведение ремонтных работ в муниципальных образовательных организациях и учреждениях культуры</t>
  </si>
  <si>
    <t>82 9 00 00270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</si>
  <si>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(Закупка товаров, работ и услуг для обеспечения государственных (муниципальных) нужд)</t>
  </si>
  <si>
    <t>05 3 00 00000</t>
  </si>
  <si>
    <t>05 3 01 00000</t>
  </si>
  <si>
    <t>05 3 01 81050</t>
  </si>
  <si>
    <t>02 3 02 80170</t>
  </si>
  <si>
    <t>02 3 02 00000</t>
  </si>
  <si>
    <t>05 2 01 80410</t>
  </si>
  <si>
    <t>Представительские расходы на организацию и проведение официальных мероприятий Администрацией городского округа Эгвекинот</t>
  </si>
  <si>
    <t>Представительские расходы на организацию и проведение официальных мероприятий Администрацией городского округа Эгвекинот (Закупка товаров, работ и услуг для обеспечения государственных (муниципальных) нужд)</t>
  </si>
  <si>
    <t>Финансовое обеспечение затрат, связанных с развитием водохозяйственного комплекса (Иные бюджетные ассигнования)</t>
  </si>
  <si>
    <t>Основное мероприятие «Приобретение и поставка приборов учета для муниципального жилищного фонда ГО Эгвекинот»</t>
  </si>
  <si>
    <t>Проведение ремонтных работ в муниципальных образовательных организациях и учреждениях культуры (Предоставление субсидий бюджетным, автономным учреждениям и иным некоммерческим организациям)</t>
  </si>
  <si>
    <t>Ремонт групп для детей с ограниченными возможностями здоровья детского сада "Алёнушка" п. Эгвекинот (Предоставление субсидий бюджетным, автономным учреждениям и иным некоммерческим организациям)</t>
  </si>
  <si>
    <t>Основное мероприятие «Увековечивание памяти погибших участников специальной военной операции»</t>
  </si>
  <si>
    <t>Увековечивание памяти погибших участников специальной военной операции (Предоставление субсидий бюджетным, автономным учреждениям и иным некоммерческим организациям)</t>
  </si>
  <si>
    <t>05 3 01</t>
  </si>
  <si>
    <t>Приобретение и поставка приборов учета для муниципального жилищного фонда ГО Эгвекинот (Социальное обеспечение и иные выплаты населению)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</si>
  <si>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 (Закупка товаров, работ и услуг для обеспечения государственных (муниципальных) нужд)</t>
  </si>
  <si>
    <t>от 12 октября 2023 г. № 10</t>
  </si>
  <si>
    <t xml:space="preserve">от 12 октября 2023 г. № 10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</si>
</sst>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\ _₽_-;\-* #,##0.0\ _₽_-;_-* &quot;-&quot;??\ _₽_-;_-@_-"/>
    <numFmt numFmtId="168" formatCode="_(* #,##0.00_);_(* \(#,##0.00\);_(* &quot;-&quot;??_);_(@_)"/>
    <numFmt numFmtId="169" formatCode="0.0%"/>
    <numFmt numFmtId="170" formatCode="0.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9"/>
      <color rgb="FF000000"/>
      <name val="Cambria"/>
      <family val="2"/>
    </font>
    <font>
      <sz val="10"/>
      <color rgb="FF000000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1" fontId="27" fillId="0" borderId="9">
      <alignment horizontal="center" vertical="center" shrinkToFit="1"/>
    </xf>
    <xf numFmtId="49" fontId="27" fillId="0" borderId="10">
      <alignment horizontal="left" vertical="center" wrapText="1" indent="1"/>
    </xf>
    <xf numFmtId="1" fontId="28" fillId="0" borderId="9">
      <alignment horizontal="center" vertical="top" shrinkToFit="1"/>
    </xf>
    <xf numFmtId="4" fontId="28" fillId="0" borderId="9">
      <alignment horizontal="right" vertical="top" shrinkToFit="1"/>
    </xf>
    <xf numFmtId="0" fontId="1" fillId="0" borderId="0"/>
    <xf numFmtId="43" fontId="1" fillId="0" borderId="0" applyFont="0" applyFill="0" applyBorder="0" applyAlignment="0" applyProtection="0"/>
    <xf numFmtId="0" fontId="29" fillId="0" borderId="0"/>
    <xf numFmtId="168" fontId="30" fillId="0" borderId="0" applyFont="0" applyFill="0" applyBorder="0" applyAlignment="0" applyProtection="0"/>
    <xf numFmtId="0" fontId="28" fillId="0" borderId="0">
      <alignment wrapText="1"/>
    </xf>
    <xf numFmtId="0" fontId="28" fillId="0" borderId="0"/>
    <xf numFmtId="0" fontId="33" fillId="0" borderId="0"/>
    <xf numFmtId="0" fontId="34" fillId="0" borderId="0">
      <alignment horizontal="center" wrapText="1"/>
    </xf>
    <xf numFmtId="0" fontId="34" fillId="0" borderId="0">
      <alignment horizontal="center"/>
    </xf>
    <xf numFmtId="0" fontId="28" fillId="0" borderId="0">
      <alignment horizontal="right"/>
    </xf>
    <xf numFmtId="0" fontId="28" fillId="0" borderId="9">
      <alignment horizontal="center" vertical="center" wrapText="1"/>
    </xf>
    <xf numFmtId="0" fontId="35" fillId="0" borderId="9">
      <alignment vertical="top" wrapText="1"/>
    </xf>
    <xf numFmtId="10" fontId="28" fillId="0" borderId="9">
      <alignment horizontal="right" vertical="top" shrinkToFit="1"/>
    </xf>
    <xf numFmtId="0" fontId="35" fillId="0" borderId="9">
      <alignment horizontal="left"/>
    </xf>
    <xf numFmtId="4" fontId="35" fillId="2" borderId="9">
      <alignment horizontal="right" vertical="top" shrinkToFit="1"/>
    </xf>
    <xf numFmtId="10" fontId="35" fillId="2" borderId="9">
      <alignment horizontal="right" vertical="top" shrinkToFit="1"/>
    </xf>
    <xf numFmtId="0" fontId="28" fillId="0" borderId="0">
      <alignment horizontal="left" wrapText="1"/>
    </xf>
    <xf numFmtId="0" fontId="33" fillId="0" borderId="0"/>
    <xf numFmtId="0" fontId="33" fillId="0" borderId="0"/>
    <xf numFmtId="0" fontId="36" fillId="0" borderId="0"/>
    <xf numFmtId="0" fontId="36" fillId="0" borderId="0"/>
    <xf numFmtId="0" fontId="33" fillId="0" borderId="0"/>
    <xf numFmtId="0" fontId="37" fillId="3" borderId="0"/>
    <xf numFmtId="1" fontId="28" fillId="0" borderId="9">
      <alignment horizontal="left" vertical="top" wrapText="1" indent="2"/>
    </xf>
    <xf numFmtId="0" fontId="28" fillId="0" borderId="0">
      <alignment vertical="top"/>
    </xf>
    <xf numFmtId="4" fontId="35" fillId="4" borderId="9">
      <alignment horizontal="right" vertical="top" shrinkToFit="1"/>
    </xf>
    <xf numFmtId="10" fontId="35" fillId="4" borderId="9">
      <alignment horizontal="right" vertical="top" shrinkToFit="1"/>
    </xf>
    <xf numFmtId="164" fontId="4" fillId="0" borderId="0" applyFont="0" applyFill="0" applyBorder="0" applyAlignment="0" applyProtection="0"/>
  </cellStyleXfs>
  <cellXfs count="227">
    <xf numFmtId="0" fontId="0" fillId="0" borderId="0" xfId="0"/>
    <xf numFmtId="0" fontId="6" fillId="0" borderId="0" xfId="3" applyFill="1"/>
    <xf numFmtId="0" fontId="6" fillId="0" borderId="0" xfId="3"/>
    <xf numFmtId="0" fontId="6" fillId="0" borderId="0" xfId="5" applyFont="1"/>
    <xf numFmtId="0" fontId="3" fillId="0" borderId="0" xfId="3" applyFont="1"/>
    <xf numFmtId="0" fontId="10" fillId="0" borderId="0" xfId="3" applyFont="1"/>
    <xf numFmtId="0" fontId="11" fillId="0" borderId="0" xfId="3" applyFont="1"/>
    <xf numFmtId="0" fontId="2" fillId="0" borderId="0" xfId="0" applyFont="1"/>
    <xf numFmtId="0" fontId="9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2" applyFont="1" applyFill="1" applyBorder="1" applyAlignment="1">
      <alignment vertical="top" wrapText="1"/>
    </xf>
    <xf numFmtId="49" fontId="9" fillId="0" borderId="2" xfId="2" applyNumberFormat="1" applyFont="1" applyFill="1" applyBorder="1" applyAlignment="1">
      <alignment vertical="top" wrapText="1"/>
    </xf>
    <xf numFmtId="0" fontId="9" fillId="0" borderId="2" xfId="2" applyFont="1" applyFill="1" applyBorder="1" applyAlignment="1">
      <alignment vertical="top" wrapText="1"/>
    </xf>
    <xf numFmtId="49" fontId="8" fillId="0" borderId="2" xfId="2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165" fontId="12" fillId="0" borderId="0" xfId="0" applyNumberFormat="1" applyFont="1" applyFill="1"/>
    <xf numFmtId="0" fontId="0" fillId="0" borderId="0" xfId="0" applyFont="1" applyFill="1"/>
    <xf numFmtId="0" fontId="18" fillId="0" borderId="0" xfId="0" applyFont="1" applyFill="1"/>
    <xf numFmtId="0" fontId="2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" fillId="0" borderId="0" xfId="7" applyFill="1"/>
    <xf numFmtId="0" fontId="12" fillId="0" borderId="0" xfId="7" applyFont="1" applyFill="1" applyAlignment="1">
      <alignment horizontal="left" vertical="top"/>
    </xf>
    <xf numFmtId="0" fontId="12" fillId="0" borderId="0" xfId="7" applyFont="1" applyFill="1" applyAlignment="1">
      <alignment horizontal="center"/>
    </xf>
    <xf numFmtId="0" fontId="8" fillId="0" borderId="0" xfId="7" applyFont="1" applyFill="1" applyAlignment="1">
      <alignment horizontal="right"/>
    </xf>
    <xf numFmtId="0" fontId="8" fillId="0" borderId="2" xfId="7" applyFont="1" applyFill="1" applyBorder="1" applyAlignment="1">
      <alignment horizontal="center" vertical="top" wrapText="1"/>
    </xf>
    <xf numFmtId="0" fontId="12" fillId="0" borderId="0" xfId="7" applyFont="1" applyFill="1"/>
    <xf numFmtId="165" fontId="8" fillId="0" borderId="2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165" fontId="8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7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166" fontId="7" fillId="0" borderId="0" xfId="1" applyNumberFormat="1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/>
    <xf numFmtId="165" fontId="5" fillId="0" borderId="2" xfId="0" applyNumberFormat="1" applyFont="1" applyFill="1" applyBorder="1"/>
    <xf numFmtId="165" fontId="7" fillId="0" borderId="2" xfId="0" applyNumberFormat="1" applyFont="1" applyBorder="1"/>
    <xf numFmtId="165" fontId="9" fillId="0" borderId="2" xfId="0" applyNumberFormat="1" applyFont="1" applyFill="1" applyBorder="1"/>
    <xf numFmtId="165" fontId="0" fillId="0" borderId="0" xfId="0" applyNumberFormat="1"/>
    <xf numFmtId="165" fontId="9" fillId="0" borderId="2" xfId="0" applyNumberFormat="1" applyFont="1" applyBorder="1"/>
    <xf numFmtId="0" fontId="7" fillId="0" borderId="2" xfId="0" applyFont="1" applyBorder="1" applyAlignment="1">
      <alignment vertical="top" wrapText="1"/>
    </xf>
    <xf numFmtId="165" fontId="8" fillId="0" borderId="2" xfId="0" applyNumberFormat="1" applyFont="1" applyBorder="1"/>
    <xf numFmtId="165" fontId="8" fillId="0" borderId="2" xfId="0" applyNumberFormat="1" applyFont="1" applyFill="1" applyBorder="1"/>
    <xf numFmtId="0" fontId="7" fillId="0" borderId="2" xfId="7" applyFont="1" applyFill="1" applyBorder="1" applyAlignment="1">
      <alignment vertical="top" wrapText="1"/>
    </xf>
    <xf numFmtId="165" fontId="8" fillId="0" borderId="2" xfId="7" applyNumberFormat="1" applyFont="1" applyFill="1" applyBorder="1"/>
    <xf numFmtId="0" fontId="9" fillId="0" borderId="2" xfId="7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49" fontId="8" fillId="0" borderId="2" xfId="7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7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left" vertical="top" wrapText="1"/>
    </xf>
    <xf numFmtId="49" fontId="8" fillId="0" borderId="2" xfId="5" applyNumberFormat="1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  <xf numFmtId="165" fontId="8" fillId="0" borderId="2" xfId="5" applyNumberFormat="1" applyFont="1" applyFill="1" applyBorder="1" applyAlignment="1">
      <alignment horizontal="right"/>
    </xf>
    <xf numFmtId="0" fontId="8" fillId="0" borderId="2" xfId="5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0" fontId="8" fillId="0" borderId="2" xfId="8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8" applyFont="1" applyFill="1" applyBorder="1" applyAlignment="1">
      <alignment horizontal="center" wrapText="1"/>
    </xf>
    <xf numFmtId="49" fontId="8" fillId="0" borderId="2" xfId="8" applyNumberFormat="1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/>
    </xf>
    <xf numFmtId="165" fontId="8" fillId="0" borderId="2" xfId="8" applyNumberFormat="1" applyFont="1" applyFill="1" applyBorder="1" applyAlignment="1">
      <alignment horizontal="right"/>
    </xf>
    <xf numFmtId="0" fontId="8" fillId="0" borderId="2" xfId="9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8" fillId="0" borderId="2" xfId="9" applyFont="1" applyFill="1" applyBorder="1" applyAlignment="1">
      <alignment horizontal="center" wrapText="1"/>
    </xf>
    <xf numFmtId="0" fontId="8" fillId="0" borderId="2" xfId="9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9" applyFont="1" applyFill="1" applyBorder="1" applyAlignment="1">
      <alignment horizontal="left" vertical="top" wrapText="1"/>
    </xf>
    <xf numFmtId="0" fontId="9" fillId="0" borderId="2" xfId="9" applyFont="1" applyFill="1" applyBorder="1" applyAlignment="1">
      <alignment horizontal="center" wrapText="1"/>
    </xf>
    <xf numFmtId="0" fontId="9" fillId="0" borderId="2" xfId="9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165" fontId="13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/>
    <xf numFmtId="0" fontId="7" fillId="0" borderId="2" xfId="7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center" wrapText="1"/>
    </xf>
    <xf numFmtId="49" fontId="25" fillId="0" borderId="2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49" fontId="26" fillId="0" borderId="2" xfId="0" applyNumberFormat="1" applyFont="1" applyFill="1" applyBorder="1" applyAlignment="1">
      <alignment horizontal="center" wrapText="1"/>
    </xf>
    <xf numFmtId="0" fontId="7" fillId="0" borderId="2" xfId="7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7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/>
    <xf numFmtId="0" fontId="9" fillId="0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justify" wrapText="1"/>
    </xf>
    <xf numFmtId="0" fontId="9" fillId="0" borderId="2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top"/>
    </xf>
    <xf numFmtId="0" fontId="8" fillId="0" borderId="2" xfId="2" applyFont="1" applyFill="1" applyBorder="1" applyAlignment="1">
      <alignment vertical="top"/>
    </xf>
    <xf numFmtId="0" fontId="3" fillId="0" borderId="0" xfId="3" applyFont="1" applyFill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 wrapText="1"/>
    </xf>
    <xf numFmtId="165" fontId="9" fillId="0" borderId="2" xfId="4" applyNumberFormat="1" applyFont="1" applyFill="1" applyBorder="1" applyAlignment="1">
      <alignment horizontal="center" vertical="center"/>
    </xf>
    <xf numFmtId="165" fontId="8" fillId="0" borderId="2" xfId="4" applyNumberFormat="1" applyFont="1" applyFill="1" applyBorder="1" applyAlignment="1">
      <alignment horizontal="center" vertical="center"/>
    </xf>
    <xf numFmtId="165" fontId="8" fillId="0" borderId="2" xfId="16" applyNumberFormat="1" applyFont="1" applyFill="1" applyBorder="1" applyAlignment="1" applyProtection="1">
      <alignment horizontal="center" vertical="center"/>
      <protection locked="0"/>
    </xf>
    <xf numFmtId="165" fontId="8" fillId="0" borderId="2" xfId="17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>
      <alignment vertical="top"/>
    </xf>
    <xf numFmtId="0" fontId="0" fillId="0" borderId="0" xfId="0" applyFont="1"/>
    <xf numFmtId="0" fontId="6" fillId="0" borderId="0" xfId="5" applyFont="1" applyFill="1"/>
    <xf numFmtId="49" fontId="8" fillId="0" borderId="0" xfId="6" applyNumberFormat="1" applyFont="1" applyFill="1" applyAlignment="1">
      <alignment vertical="top" wrapText="1"/>
    </xf>
    <xf numFmtId="165" fontId="9" fillId="0" borderId="2" xfId="6" applyNumberFormat="1" applyFont="1" applyFill="1" applyBorder="1" applyAlignment="1">
      <alignment horizontal="center" vertical="center"/>
    </xf>
    <xf numFmtId="0" fontId="3" fillId="0" borderId="0" xfId="3" applyFont="1" applyFill="1"/>
    <xf numFmtId="0" fontId="8" fillId="0" borderId="2" xfId="3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vertical="top"/>
    </xf>
    <xf numFmtId="0" fontId="8" fillId="0" borderId="2" xfId="7" applyFont="1" applyFill="1" applyBorder="1" applyAlignment="1">
      <alignment horizontal="center" vertical="center" wrapText="1"/>
    </xf>
    <xf numFmtId="165" fontId="8" fillId="0" borderId="2" xfId="6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right" vertical="center"/>
    </xf>
    <xf numFmtId="0" fontId="8" fillId="0" borderId="2" xfId="0" applyFont="1" applyFill="1" applyBorder="1" applyAlignment="1">
      <alignment horizontal="justify" vertical="top" wrapText="1"/>
    </xf>
    <xf numFmtId="165" fontId="9" fillId="0" borderId="2" xfId="17" applyNumberFormat="1" applyFont="1" applyFill="1" applyBorder="1" applyAlignment="1" applyProtection="1">
      <alignment horizontal="center" vertical="center"/>
      <protection locked="0"/>
    </xf>
    <xf numFmtId="0" fontId="8" fillId="0" borderId="2" xfId="5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" xfId="2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2" applyFont="1" applyFill="1" applyBorder="1" applyAlignment="1">
      <alignment vertical="top" wrapText="1"/>
    </xf>
    <xf numFmtId="0" fontId="8" fillId="0" borderId="0" xfId="3" applyFont="1" applyFill="1" applyAlignment="1">
      <alignment horizontal="center" vertical="center"/>
    </xf>
    <xf numFmtId="0" fontId="8" fillId="0" borderId="1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170" fontId="8" fillId="0" borderId="2" xfId="3" applyNumberFormat="1" applyFont="1" applyFill="1" applyBorder="1" applyAlignment="1">
      <alignment horizontal="center" vertical="center"/>
    </xf>
    <xf numFmtId="165" fontId="8" fillId="0" borderId="2" xfId="3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top" wrapText="1"/>
    </xf>
    <xf numFmtId="0" fontId="15" fillId="0" borderId="0" xfId="7" applyFont="1" applyFill="1" applyAlignment="1">
      <alignment horizontal="right"/>
    </xf>
    <xf numFmtId="0" fontId="20" fillId="0" borderId="2" xfId="2" applyFont="1" applyFill="1" applyBorder="1" applyAlignment="1">
      <alignment horizontal="center" wrapText="1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12" fillId="0" borderId="0" xfId="0" applyNumberFormat="1" applyFont="1"/>
    <xf numFmtId="165" fontId="8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7" fontId="8" fillId="0" borderId="2" xfId="15" applyNumberFormat="1" applyFont="1" applyFill="1" applyBorder="1" applyAlignment="1">
      <alignment horizontal="center" vertical="center"/>
    </xf>
    <xf numFmtId="165" fontId="9" fillId="0" borderId="2" xfId="3" applyNumberFormat="1" applyFont="1" applyFill="1" applyBorder="1" applyAlignment="1">
      <alignment horizontal="center" vertical="center"/>
    </xf>
    <xf numFmtId="166" fontId="0" fillId="0" borderId="0" xfId="1" applyNumberFormat="1" applyFont="1"/>
    <xf numFmtId="0" fontId="9" fillId="0" borderId="3" xfId="7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2" fillId="0" borderId="0" xfId="7" applyFont="1" applyFill="1" applyAlignment="1">
      <alignment horizontal="right"/>
    </xf>
    <xf numFmtId="169" fontId="7" fillId="0" borderId="0" xfId="0" applyNumberFormat="1" applyFont="1" applyFill="1" applyAlignment="1">
      <alignment horizontal="center" vertical="top" wrapText="1"/>
    </xf>
    <xf numFmtId="165" fontId="8" fillId="0" borderId="12" xfId="4" applyNumberFormat="1" applyFont="1" applyFill="1" applyBorder="1" applyAlignment="1">
      <alignment horizontal="center" vertical="center"/>
    </xf>
    <xf numFmtId="165" fontId="8" fillId="0" borderId="6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7" applyFont="1" applyFill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left" vertical="top" wrapText="1"/>
    </xf>
  </cellXfs>
  <cellStyles count="42">
    <cellStyle name="br" xfId="31"/>
    <cellStyle name="col" xfId="32"/>
    <cellStyle name="style0" xfId="33"/>
    <cellStyle name="td" xfId="34"/>
    <cellStyle name="tr" xfId="35"/>
    <cellStyle name="xl21" xfId="36"/>
    <cellStyle name="xl22" xfId="24"/>
    <cellStyle name="xl23" xfId="37"/>
    <cellStyle name="xl24" xfId="19"/>
    <cellStyle name="xl25" xfId="12"/>
    <cellStyle name="xl26" xfId="27"/>
    <cellStyle name="xl27" xfId="13"/>
    <cellStyle name="xl28" xfId="28"/>
    <cellStyle name="xl29" xfId="18"/>
    <cellStyle name="xl30" xfId="30"/>
    <cellStyle name="xl31" xfId="26"/>
    <cellStyle name="xl32" xfId="29"/>
    <cellStyle name="xl33" xfId="21"/>
    <cellStyle name="xl34" xfId="22"/>
    <cellStyle name="xl35" xfId="11"/>
    <cellStyle name="xl35 2" xfId="23"/>
    <cellStyle name="xl36" xfId="38"/>
    <cellStyle name="xl37" xfId="25"/>
    <cellStyle name="xl38" xfId="39"/>
    <cellStyle name="xl39" xfId="40"/>
    <cellStyle name="xl47" xfId="10"/>
    <cellStyle name="Обычный" xfId="0" builtinId="0"/>
    <cellStyle name="Обычный 2" xfId="7"/>
    <cellStyle name="Обычный 2 2" xfId="9"/>
    <cellStyle name="Обычный 2 2 2" xfId="8"/>
    <cellStyle name="Обычный 2 5" xfId="14"/>
    <cellStyle name="Обычный 3" xfId="3"/>
    <cellStyle name="Обычный 3 2" xfId="5"/>
    <cellStyle name="Обычный 4" xfId="2"/>
    <cellStyle name="Обычный 5" xfId="20"/>
    <cellStyle name="Обычный_ПРОГНОЗ на 2008 г по доходам с посел" xfId="16"/>
    <cellStyle name="Финансовый" xfId="1" builtinId="3"/>
    <cellStyle name="Финансовый 2" xfId="6"/>
    <cellStyle name="Финансовый 3" xfId="15"/>
    <cellStyle name="Финансовый 4" xfId="4"/>
    <cellStyle name="Финансовый 5" xfId="17"/>
    <cellStyle name="Финансовый 6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22"/>
  <sheetViews>
    <sheetView zoomScale="85" zoomScaleNormal="85" workbookViewId="0">
      <selection activeCell="C5" sqref="C5"/>
    </sheetView>
  </sheetViews>
  <sheetFormatPr defaultRowHeight="15.75"/>
  <cols>
    <col min="1" max="1" width="29.140625" style="1" customWidth="1"/>
    <col min="2" max="2" width="73.5703125" style="168" customWidth="1"/>
    <col min="3" max="3" width="15.7109375" style="157" customWidth="1"/>
    <col min="4" max="16384" width="9.140625" style="2"/>
  </cols>
  <sheetData>
    <row r="1" spans="1:3">
      <c r="C1" s="183" t="s">
        <v>878</v>
      </c>
    </row>
    <row r="2" spans="1:3">
      <c r="C2" s="183" t="s">
        <v>0</v>
      </c>
    </row>
    <row r="3" spans="1:3">
      <c r="C3" s="183" t="s">
        <v>1</v>
      </c>
    </row>
    <row r="4" spans="1:3">
      <c r="C4" s="183" t="s">
        <v>1284</v>
      </c>
    </row>
    <row r="6" spans="1:3" customFormat="1" ht="15.75" customHeight="1">
      <c r="A6" s="184"/>
      <c r="B6" s="184"/>
      <c r="C6" s="212" t="s">
        <v>1228</v>
      </c>
    </row>
    <row r="7" spans="1:3" customFormat="1" ht="15.75" customHeight="1">
      <c r="A7" s="184"/>
      <c r="B7" s="184"/>
      <c r="C7" s="212" t="s">
        <v>0</v>
      </c>
    </row>
    <row r="8" spans="1:3" customFormat="1" ht="15.75" customHeight="1">
      <c r="A8" s="184"/>
      <c r="B8" s="184"/>
      <c r="C8" s="212" t="s">
        <v>1</v>
      </c>
    </row>
    <row r="9" spans="1:3" customFormat="1" ht="15.75" customHeight="1">
      <c r="A9" s="184"/>
      <c r="B9" s="184"/>
      <c r="C9" s="212" t="s">
        <v>1204</v>
      </c>
    </row>
    <row r="10" spans="1:3" customFormat="1" ht="15.75" hidden="1" customHeight="1">
      <c r="A10" s="218"/>
      <c r="B10" s="218"/>
      <c r="C10" s="185"/>
    </row>
    <row r="11" spans="1:3" customFormat="1" ht="15.75" hidden="1" customHeight="1">
      <c r="A11" s="218" t="s">
        <v>2</v>
      </c>
      <c r="B11" s="218"/>
      <c r="C11" s="185"/>
    </row>
    <row r="12" spans="1:3" customFormat="1" ht="15.75" hidden="1" customHeight="1">
      <c r="A12" s="218" t="s">
        <v>0</v>
      </c>
      <c r="B12" s="218"/>
      <c r="C12" s="185"/>
    </row>
    <row r="13" spans="1:3" customFormat="1" ht="15.75" hidden="1" customHeight="1">
      <c r="A13" s="218" t="s">
        <v>1</v>
      </c>
      <c r="B13" s="218"/>
      <c r="C13" s="185"/>
    </row>
    <row r="14" spans="1:3" customFormat="1" ht="15.75" hidden="1" customHeight="1">
      <c r="A14" s="218" t="s">
        <v>962</v>
      </c>
      <c r="B14" s="218"/>
      <c r="C14" s="185"/>
    </row>
    <row r="15" spans="1:3" customFormat="1" ht="15.75" customHeight="1">
      <c r="A15" s="212"/>
      <c r="B15" s="212"/>
      <c r="C15" s="185"/>
    </row>
    <row r="16" spans="1:3" ht="18.75" customHeight="1">
      <c r="A16" s="219" t="s">
        <v>3</v>
      </c>
      <c r="B16" s="219"/>
      <c r="C16" s="219"/>
    </row>
    <row r="17" spans="1:3">
      <c r="A17" s="186"/>
      <c r="B17" s="186"/>
      <c r="C17" s="187"/>
    </row>
    <row r="18" spans="1:3" ht="21" customHeight="1">
      <c r="A18" s="188"/>
      <c r="B18" s="186"/>
      <c r="C18" s="189" t="s">
        <v>963</v>
      </c>
    </row>
    <row r="19" spans="1:3" ht="47.25">
      <c r="A19" s="146" t="s">
        <v>4</v>
      </c>
      <c r="B19" s="146" t="s">
        <v>5</v>
      </c>
      <c r="C19" s="146" t="s">
        <v>231</v>
      </c>
    </row>
    <row r="20" spans="1:3">
      <c r="A20" s="147">
        <v>1</v>
      </c>
      <c r="B20" s="147">
        <v>2</v>
      </c>
      <c r="C20" s="146">
        <v>3</v>
      </c>
    </row>
    <row r="21" spans="1:3">
      <c r="A21" s="148" t="s">
        <v>6</v>
      </c>
      <c r="B21" s="163" t="s">
        <v>7</v>
      </c>
      <c r="C21" s="158">
        <f>SUM(C22,C69)</f>
        <v>216401.6</v>
      </c>
    </row>
    <row r="22" spans="1:3">
      <c r="A22" s="148"/>
      <c r="B22" s="163" t="s">
        <v>8</v>
      </c>
      <c r="C22" s="158">
        <f>SUM(C23,C31,C41,C53,C61,C66)</f>
        <v>189214</v>
      </c>
    </row>
    <row r="23" spans="1:3">
      <c r="A23" s="148" t="s">
        <v>9</v>
      </c>
      <c r="B23" s="163" t="s">
        <v>10</v>
      </c>
      <c r="C23" s="158">
        <f>SUM(C24)</f>
        <v>155624.9</v>
      </c>
    </row>
    <row r="24" spans="1:3">
      <c r="A24" s="12" t="s">
        <v>11</v>
      </c>
      <c r="B24" s="12" t="s">
        <v>12</v>
      </c>
      <c r="C24" s="159">
        <f>SUM(C25:C30)</f>
        <v>155624.9</v>
      </c>
    </row>
    <row r="25" spans="1:3" ht="63">
      <c r="A25" s="10" t="s">
        <v>13</v>
      </c>
      <c r="B25" s="10" t="s">
        <v>1155</v>
      </c>
      <c r="C25" s="161">
        <v>156271.29999999999</v>
      </c>
    </row>
    <row r="26" spans="1:3" ht="110.25">
      <c r="A26" s="10" t="s">
        <v>14</v>
      </c>
      <c r="B26" s="10" t="s">
        <v>1156</v>
      </c>
      <c r="C26" s="161">
        <v>26.5</v>
      </c>
    </row>
    <row r="27" spans="1:3" ht="47.25">
      <c r="A27" s="10" t="s">
        <v>15</v>
      </c>
      <c r="B27" s="10" t="s">
        <v>16</v>
      </c>
      <c r="C27" s="161">
        <v>165.2</v>
      </c>
    </row>
    <row r="28" spans="1:3" ht="78.75">
      <c r="A28" s="10" t="s">
        <v>17</v>
      </c>
      <c r="B28" s="10" t="s">
        <v>18</v>
      </c>
      <c r="C28" s="161">
        <v>7.6</v>
      </c>
    </row>
    <row r="29" spans="1:3" ht="78.75">
      <c r="A29" s="10" t="s">
        <v>964</v>
      </c>
      <c r="B29" s="10" t="s">
        <v>1157</v>
      </c>
      <c r="C29" s="161">
        <v>-904.1</v>
      </c>
    </row>
    <row r="30" spans="1:3" ht="47.25">
      <c r="A30" s="10" t="s">
        <v>1244</v>
      </c>
      <c r="B30" s="10" t="s">
        <v>1245</v>
      </c>
      <c r="C30" s="161">
        <v>58.4</v>
      </c>
    </row>
    <row r="31" spans="1:3" ht="31.5">
      <c r="A31" s="12" t="s">
        <v>19</v>
      </c>
      <c r="B31" s="12" t="s">
        <v>20</v>
      </c>
      <c r="C31" s="159">
        <f>SUM(C32)</f>
        <v>5304.5999999999995</v>
      </c>
    </row>
    <row r="32" spans="1:3" ht="31.5">
      <c r="A32" s="12" t="s">
        <v>21</v>
      </c>
      <c r="B32" s="12" t="s">
        <v>22</v>
      </c>
      <c r="C32" s="159">
        <f>SUM(C33:C40)</f>
        <v>5304.5999999999995</v>
      </c>
    </row>
    <row r="33" spans="1:3" ht="94.5">
      <c r="A33" s="10" t="s">
        <v>23</v>
      </c>
      <c r="B33" s="10" t="s">
        <v>1158</v>
      </c>
      <c r="C33" s="161">
        <v>2280.5</v>
      </c>
    </row>
    <row r="34" spans="1:3" ht="110.25">
      <c r="A34" s="10" t="s">
        <v>24</v>
      </c>
      <c r="B34" s="10" t="s">
        <v>1159</v>
      </c>
      <c r="C34" s="161">
        <v>414.9</v>
      </c>
    </row>
    <row r="35" spans="1:3" ht="110.25">
      <c r="A35" s="10" t="s">
        <v>25</v>
      </c>
      <c r="B35" s="10" t="s">
        <v>1160</v>
      </c>
      <c r="C35" s="161">
        <v>11.9</v>
      </c>
    </row>
    <row r="36" spans="1:3" ht="110.25">
      <c r="A36" s="10" t="s">
        <v>26</v>
      </c>
      <c r="B36" s="10" t="s">
        <v>1161</v>
      </c>
      <c r="C36" s="161">
        <v>2.2000000000000002</v>
      </c>
    </row>
    <row r="37" spans="1:3" ht="110.25">
      <c r="A37" s="10" t="s">
        <v>27</v>
      </c>
      <c r="B37" s="10" t="s">
        <v>1162</v>
      </c>
      <c r="C37" s="161">
        <v>2631.4</v>
      </c>
    </row>
    <row r="38" spans="1:3" ht="110.25">
      <c r="A38" s="10" t="s">
        <v>28</v>
      </c>
      <c r="B38" s="10" t="s">
        <v>29</v>
      </c>
      <c r="C38" s="161">
        <v>478.8</v>
      </c>
    </row>
    <row r="39" spans="1:3" ht="94.5">
      <c r="A39" s="10" t="s">
        <v>30</v>
      </c>
      <c r="B39" s="10" t="s">
        <v>1163</v>
      </c>
      <c r="C39" s="161">
        <v>-292</v>
      </c>
    </row>
    <row r="40" spans="1:3" ht="94.5">
      <c r="A40" s="10" t="s">
        <v>31</v>
      </c>
      <c r="B40" s="10" t="s">
        <v>1164</v>
      </c>
      <c r="C40" s="161">
        <v>-223.1</v>
      </c>
    </row>
    <row r="41" spans="1:3">
      <c r="A41" s="12" t="s">
        <v>32</v>
      </c>
      <c r="B41" s="12" t="s">
        <v>33</v>
      </c>
      <c r="C41" s="159">
        <f>SUM(C42,C47,C49,C51)</f>
        <v>22121.5</v>
      </c>
    </row>
    <row r="42" spans="1:3" ht="31.5">
      <c r="A42" s="12" t="s">
        <v>34</v>
      </c>
      <c r="B42" s="12" t="s">
        <v>35</v>
      </c>
      <c r="C42" s="159">
        <f>SUM(C43,C45)</f>
        <v>20568.2</v>
      </c>
    </row>
    <row r="43" spans="1:3" ht="31.5">
      <c r="A43" s="10" t="s">
        <v>36</v>
      </c>
      <c r="B43" s="10" t="s">
        <v>37</v>
      </c>
      <c r="C43" s="160">
        <f>SUM(C44)</f>
        <v>14568.2</v>
      </c>
    </row>
    <row r="44" spans="1:3" s="3" customFormat="1" ht="31.5">
      <c r="A44" s="10" t="s">
        <v>38</v>
      </c>
      <c r="B44" s="10" t="s">
        <v>37</v>
      </c>
      <c r="C44" s="162">
        <v>14568.2</v>
      </c>
    </row>
    <row r="45" spans="1:3" s="3" customFormat="1" ht="31.5">
      <c r="A45" s="10" t="s">
        <v>39</v>
      </c>
      <c r="B45" s="10" t="s">
        <v>1165</v>
      </c>
      <c r="C45" s="160">
        <f>SUM(C46)</f>
        <v>6000</v>
      </c>
    </row>
    <row r="46" spans="1:3" ht="63">
      <c r="A46" s="10" t="s">
        <v>40</v>
      </c>
      <c r="B46" s="10" t="s">
        <v>1166</v>
      </c>
      <c r="C46" s="162">
        <v>6000</v>
      </c>
    </row>
    <row r="47" spans="1:3" s="6" customFormat="1" ht="31.5">
      <c r="A47" s="12" t="s">
        <v>1248</v>
      </c>
      <c r="B47" s="12" t="s">
        <v>1247</v>
      </c>
      <c r="C47" s="176">
        <f>C48</f>
        <v>-295.2</v>
      </c>
    </row>
    <row r="48" spans="1:3">
      <c r="A48" s="10" t="s">
        <v>1246</v>
      </c>
      <c r="B48" s="10" t="s">
        <v>1247</v>
      </c>
      <c r="C48" s="162">
        <v>-295.2</v>
      </c>
    </row>
    <row r="49" spans="1:3">
      <c r="A49" s="149" t="s">
        <v>41</v>
      </c>
      <c r="B49" s="12" t="s">
        <v>42</v>
      </c>
      <c r="C49" s="159">
        <f>SUM(C50)</f>
        <v>1308</v>
      </c>
    </row>
    <row r="50" spans="1:3">
      <c r="A50" s="9" t="s">
        <v>43</v>
      </c>
      <c r="B50" s="9" t="s">
        <v>44</v>
      </c>
      <c r="C50" s="162">
        <v>1308</v>
      </c>
    </row>
    <row r="51" spans="1:3" ht="31.5">
      <c r="A51" s="149" t="s">
        <v>45</v>
      </c>
      <c r="B51" s="12" t="s">
        <v>46</v>
      </c>
      <c r="C51" s="159">
        <f>SUM(C52)</f>
        <v>540.5</v>
      </c>
    </row>
    <row r="52" spans="1:3" ht="31.5">
      <c r="A52" s="150" t="s">
        <v>47</v>
      </c>
      <c r="B52" s="10" t="s">
        <v>48</v>
      </c>
      <c r="C52" s="162">
        <v>540.5</v>
      </c>
    </row>
    <row r="53" spans="1:3" s="4" customFormat="1">
      <c r="A53" s="149" t="s">
        <v>49</v>
      </c>
      <c r="B53" s="12" t="s">
        <v>50</v>
      </c>
      <c r="C53" s="159">
        <f>SUM(C54,C56)</f>
        <v>5532.5999999999995</v>
      </c>
    </row>
    <row r="54" spans="1:3">
      <c r="A54" s="149" t="s">
        <v>51</v>
      </c>
      <c r="B54" s="12" t="s">
        <v>52</v>
      </c>
      <c r="C54" s="159">
        <f>SUM(C55)</f>
        <v>186.2</v>
      </c>
    </row>
    <row r="55" spans="1:3" ht="47.25">
      <c r="A55" s="150" t="s">
        <v>53</v>
      </c>
      <c r="B55" s="10" t="s">
        <v>1167</v>
      </c>
      <c r="C55" s="162">
        <v>186.2</v>
      </c>
    </row>
    <row r="56" spans="1:3" s="4" customFormat="1">
      <c r="A56" s="151" t="s">
        <v>54</v>
      </c>
      <c r="B56" s="63" t="s">
        <v>55</v>
      </c>
      <c r="C56" s="159">
        <f t="shared" ref="C56" si="0">SUM(C57,C59)</f>
        <v>5346.4</v>
      </c>
    </row>
    <row r="57" spans="1:3">
      <c r="A57" s="151" t="s">
        <v>56</v>
      </c>
      <c r="B57" s="12" t="s">
        <v>57</v>
      </c>
      <c r="C57" s="159">
        <f>SUM(C58)</f>
        <v>5326.5</v>
      </c>
    </row>
    <row r="58" spans="1:3" ht="31.5">
      <c r="A58" s="152" t="s">
        <v>58</v>
      </c>
      <c r="B58" s="10" t="s">
        <v>59</v>
      </c>
      <c r="C58" s="162">
        <v>5326.5</v>
      </c>
    </row>
    <row r="59" spans="1:3" s="6" customFormat="1">
      <c r="A59" s="151" t="s">
        <v>60</v>
      </c>
      <c r="B59" s="163" t="s">
        <v>61</v>
      </c>
      <c r="C59" s="159">
        <f t="shared" ref="C59" si="1">SUM(C60)</f>
        <v>19.899999999999999</v>
      </c>
    </row>
    <row r="60" spans="1:3" ht="31.5">
      <c r="A60" s="152" t="s">
        <v>965</v>
      </c>
      <c r="B60" s="10" t="s">
        <v>62</v>
      </c>
      <c r="C60" s="162">
        <v>19.899999999999999</v>
      </c>
    </row>
    <row r="61" spans="1:3">
      <c r="A61" s="12" t="s">
        <v>63</v>
      </c>
      <c r="B61" s="12" t="s">
        <v>64</v>
      </c>
      <c r="C61" s="159">
        <f t="shared" ref="C61" si="2">SUM(C62,C64)</f>
        <v>630.4</v>
      </c>
    </row>
    <row r="62" spans="1:3" ht="31.5">
      <c r="A62" s="12" t="s">
        <v>65</v>
      </c>
      <c r="B62" s="12" t="s">
        <v>66</v>
      </c>
      <c r="C62" s="159">
        <f>SUM(C63:C63)</f>
        <v>580.4</v>
      </c>
    </row>
    <row r="63" spans="1:3" ht="47.25">
      <c r="A63" s="10" t="s">
        <v>67</v>
      </c>
      <c r="B63" s="10" t="s">
        <v>68</v>
      </c>
      <c r="C63" s="161">
        <v>580.4</v>
      </c>
    </row>
    <row r="64" spans="1:3" s="6" customFormat="1" ht="31.5">
      <c r="A64" s="12" t="s">
        <v>966</v>
      </c>
      <c r="B64" s="12" t="s">
        <v>66</v>
      </c>
      <c r="C64" s="159">
        <f t="shared" ref="C64" si="3">SUM(C65)</f>
        <v>50</v>
      </c>
    </row>
    <row r="65" spans="1:3" ht="63">
      <c r="A65" s="10" t="s">
        <v>217</v>
      </c>
      <c r="B65" s="10" t="s">
        <v>218</v>
      </c>
      <c r="C65" s="161">
        <v>50</v>
      </c>
    </row>
    <row r="66" spans="1:3" s="6" customFormat="1" ht="31.5" hidden="1">
      <c r="A66" s="12" t="s">
        <v>967</v>
      </c>
      <c r="B66" s="12" t="s">
        <v>968</v>
      </c>
      <c r="C66" s="159">
        <f t="shared" ref="C66:C67" si="4">SUM(C67)</f>
        <v>0</v>
      </c>
    </row>
    <row r="67" spans="1:3" s="6" customFormat="1" ht="31.5" hidden="1">
      <c r="A67" s="12" t="s">
        <v>969</v>
      </c>
      <c r="B67" s="12" t="s">
        <v>970</v>
      </c>
      <c r="C67" s="159">
        <f t="shared" si="4"/>
        <v>0</v>
      </c>
    </row>
    <row r="68" spans="1:3" ht="31.5" hidden="1">
      <c r="A68" s="10" t="s">
        <v>971</v>
      </c>
      <c r="B68" s="10" t="s">
        <v>972</v>
      </c>
      <c r="C68" s="160"/>
    </row>
    <row r="69" spans="1:3">
      <c r="A69" s="12"/>
      <c r="B69" s="12" t="s">
        <v>69</v>
      </c>
      <c r="C69" s="159">
        <f>SUM(C70,C81,C88,C91,C96,C114)</f>
        <v>27187.599999999999</v>
      </c>
    </row>
    <row r="70" spans="1:3" s="5" customFormat="1" ht="47.25">
      <c r="A70" s="12" t="s">
        <v>70</v>
      </c>
      <c r="B70" s="12" t="s">
        <v>71</v>
      </c>
      <c r="C70" s="159">
        <f>SUM(C71,C78)</f>
        <v>21638.9</v>
      </c>
    </row>
    <row r="71" spans="1:3" ht="98.25" customHeight="1">
      <c r="A71" s="12" t="s">
        <v>72</v>
      </c>
      <c r="B71" s="12" t="s">
        <v>73</v>
      </c>
      <c r="C71" s="159">
        <f>SUM(C72,C74,C76)</f>
        <v>14538.9</v>
      </c>
    </row>
    <row r="72" spans="1:3" ht="63">
      <c r="A72" s="12" t="s">
        <v>74</v>
      </c>
      <c r="B72" s="12" t="s">
        <v>75</v>
      </c>
      <c r="C72" s="159">
        <f>C73</f>
        <v>3700</v>
      </c>
    </row>
    <row r="73" spans="1:3" ht="78.75">
      <c r="A73" s="10" t="s">
        <v>76</v>
      </c>
      <c r="B73" s="10" t="s">
        <v>77</v>
      </c>
      <c r="C73" s="162">
        <v>3700</v>
      </c>
    </row>
    <row r="74" spans="1:3" ht="78.75">
      <c r="A74" s="12" t="s">
        <v>1077</v>
      </c>
      <c r="B74" s="12" t="s">
        <v>1078</v>
      </c>
      <c r="C74" s="176">
        <f>C75</f>
        <v>150</v>
      </c>
    </row>
    <row r="75" spans="1:3" ht="63">
      <c r="A75" s="10" t="s">
        <v>219</v>
      </c>
      <c r="B75" s="10" t="s">
        <v>1168</v>
      </c>
      <c r="C75" s="162">
        <v>150</v>
      </c>
    </row>
    <row r="76" spans="1:3" ht="47.25">
      <c r="A76" s="12" t="s">
        <v>1079</v>
      </c>
      <c r="B76" s="12" t="s">
        <v>1081</v>
      </c>
      <c r="C76" s="176">
        <f>C77</f>
        <v>10688.9</v>
      </c>
    </row>
    <row r="77" spans="1:3" ht="31.5">
      <c r="A77" s="10" t="s">
        <v>1080</v>
      </c>
      <c r="B77" s="10" t="s">
        <v>1169</v>
      </c>
      <c r="C77" s="162">
        <v>10688.9</v>
      </c>
    </row>
    <row r="78" spans="1:3" ht="78.75">
      <c r="A78" s="12" t="s">
        <v>78</v>
      </c>
      <c r="B78" s="12" t="s">
        <v>79</v>
      </c>
      <c r="C78" s="159">
        <f t="shared" ref="C78:C79" si="5">SUM(C79)</f>
        <v>7100</v>
      </c>
    </row>
    <row r="79" spans="1:3" ht="78.75">
      <c r="A79" s="10" t="s">
        <v>80</v>
      </c>
      <c r="B79" s="10" t="s">
        <v>81</v>
      </c>
      <c r="C79" s="160">
        <f t="shared" si="5"/>
        <v>7100</v>
      </c>
    </row>
    <row r="80" spans="1:3" ht="78.75">
      <c r="A80" s="10" t="s">
        <v>82</v>
      </c>
      <c r="B80" s="10" t="s">
        <v>83</v>
      </c>
      <c r="C80" s="162">
        <v>7100</v>
      </c>
    </row>
    <row r="81" spans="1:3">
      <c r="A81" s="12" t="s">
        <v>84</v>
      </c>
      <c r="B81" s="12" t="s">
        <v>85</v>
      </c>
      <c r="C81" s="159">
        <f t="shared" ref="C81" si="6">SUM(C82,C85)</f>
        <v>2491.3000000000002</v>
      </c>
    </row>
    <row r="82" spans="1:3" s="6" customFormat="1">
      <c r="A82" s="12" t="s">
        <v>86</v>
      </c>
      <c r="B82" s="12" t="s">
        <v>87</v>
      </c>
      <c r="C82" s="159">
        <f t="shared" ref="C82" si="7">SUM(C83:C84)</f>
        <v>614.4</v>
      </c>
    </row>
    <row r="83" spans="1:3" s="6" customFormat="1" ht="31.5">
      <c r="A83" s="10" t="s">
        <v>201</v>
      </c>
      <c r="B83" s="10" t="s">
        <v>200</v>
      </c>
      <c r="C83" s="162">
        <v>600</v>
      </c>
    </row>
    <row r="84" spans="1:3" s="6" customFormat="1">
      <c r="A84" s="10" t="s">
        <v>202</v>
      </c>
      <c r="B84" s="10" t="s">
        <v>204</v>
      </c>
      <c r="C84" s="162">
        <v>14.4</v>
      </c>
    </row>
    <row r="85" spans="1:3" s="6" customFormat="1">
      <c r="A85" s="12" t="s">
        <v>88</v>
      </c>
      <c r="B85" s="12" t="s">
        <v>89</v>
      </c>
      <c r="C85" s="159">
        <f t="shared" ref="C85" si="8">SUM(C86:C87)</f>
        <v>1876.9</v>
      </c>
    </row>
    <row r="86" spans="1:3">
      <c r="A86" s="10" t="s">
        <v>90</v>
      </c>
      <c r="B86" s="10" t="s">
        <v>91</v>
      </c>
      <c r="C86" s="162">
        <v>674.1</v>
      </c>
    </row>
    <row r="87" spans="1:3">
      <c r="A87" s="10" t="s">
        <v>203</v>
      </c>
      <c r="B87" s="10" t="s">
        <v>205</v>
      </c>
      <c r="C87" s="162">
        <v>1202.8</v>
      </c>
    </row>
    <row r="88" spans="1:3" customFormat="1" ht="31.5">
      <c r="A88" s="8" t="s">
        <v>92</v>
      </c>
      <c r="B88" s="8" t="s">
        <v>93</v>
      </c>
      <c r="C88" s="159">
        <f>C89</f>
        <v>500</v>
      </c>
    </row>
    <row r="89" spans="1:3" s="7" customFormat="1">
      <c r="A89" s="8" t="s">
        <v>94</v>
      </c>
      <c r="B89" s="153" t="s">
        <v>95</v>
      </c>
      <c r="C89" s="159">
        <f>SUM(C90)</f>
        <v>500</v>
      </c>
    </row>
    <row r="90" spans="1:3" customFormat="1">
      <c r="A90" s="9" t="s">
        <v>96</v>
      </c>
      <c r="B90" s="9" t="s">
        <v>97</v>
      </c>
      <c r="C90" s="162">
        <v>500</v>
      </c>
    </row>
    <row r="91" spans="1:3" customFormat="1" ht="31.5">
      <c r="A91" s="8" t="s">
        <v>98</v>
      </c>
      <c r="B91" s="8" t="s">
        <v>99</v>
      </c>
      <c r="C91" s="159">
        <f t="shared" ref="C91:C92" si="9">SUM(C92)</f>
        <v>2499.1</v>
      </c>
    </row>
    <row r="92" spans="1:3" customFormat="1" ht="78.75">
      <c r="A92" s="8" t="s">
        <v>100</v>
      </c>
      <c r="B92" s="8" t="s">
        <v>101</v>
      </c>
      <c r="C92" s="159">
        <f t="shared" si="9"/>
        <v>2499.1</v>
      </c>
    </row>
    <row r="93" spans="1:3" customFormat="1" ht="94.5">
      <c r="A93" s="8" t="s">
        <v>102</v>
      </c>
      <c r="B93" s="8" t="s">
        <v>103</v>
      </c>
      <c r="C93" s="159">
        <f>SUM(C94:C95)</f>
        <v>2499.1</v>
      </c>
    </row>
    <row r="94" spans="1:3" customFormat="1" ht="78.75">
      <c r="A94" s="9" t="s">
        <v>104</v>
      </c>
      <c r="B94" s="9" t="s">
        <v>1170</v>
      </c>
      <c r="C94" s="160">
        <v>2489.5</v>
      </c>
    </row>
    <row r="95" spans="1:3" customFormat="1" ht="47.25">
      <c r="A95" s="9" t="s">
        <v>220</v>
      </c>
      <c r="B95" s="9" t="s">
        <v>1171</v>
      </c>
      <c r="C95" s="160">
        <v>9.6</v>
      </c>
    </row>
    <row r="96" spans="1:3">
      <c r="A96" s="12" t="s">
        <v>105</v>
      </c>
      <c r="B96" s="12" t="s">
        <v>106</v>
      </c>
      <c r="C96" s="159">
        <f>SUM(C97,C103,C105,C108,C110)</f>
        <v>58.3</v>
      </c>
    </row>
    <row r="97" spans="1:3" customFormat="1" ht="31.5">
      <c r="A97" s="12" t="s">
        <v>107</v>
      </c>
      <c r="B97" s="12" t="s">
        <v>108</v>
      </c>
      <c r="C97" s="159">
        <f t="shared" ref="C97" si="10">SUM(C98:C102)</f>
        <v>4.0999999999999996</v>
      </c>
    </row>
    <row r="98" spans="1:3" s="164" customFormat="1" ht="78.75">
      <c r="A98" s="10" t="s">
        <v>973</v>
      </c>
      <c r="B98" s="10" t="s">
        <v>880</v>
      </c>
      <c r="C98" s="160">
        <v>1.3</v>
      </c>
    </row>
    <row r="99" spans="1:3" customFormat="1" ht="78.75" hidden="1">
      <c r="A99" s="10" t="s">
        <v>206</v>
      </c>
      <c r="B99" s="10" t="s">
        <v>1172</v>
      </c>
      <c r="C99" s="160"/>
    </row>
    <row r="100" spans="1:3" customFormat="1" ht="126" hidden="1">
      <c r="A100" s="10" t="s">
        <v>109</v>
      </c>
      <c r="B100" s="10" t="s">
        <v>1173</v>
      </c>
      <c r="C100" s="160"/>
    </row>
    <row r="101" spans="1:3" customFormat="1" ht="78.75" hidden="1">
      <c r="A101" s="10" t="s">
        <v>207</v>
      </c>
      <c r="B101" s="10" t="s">
        <v>1174</v>
      </c>
      <c r="C101" s="160"/>
    </row>
    <row r="102" spans="1:3" customFormat="1" ht="78.75">
      <c r="A102" s="10" t="s">
        <v>974</v>
      </c>
      <c r="B102" s="10" t="s">
        <v>1175</v>
      </c>
      <c r="C102" s="160">
        <v>2.8</v>
      </c>
    </row>
    <row r="103" spans="1:3" customFormat="1" ht="47.25" hidden="1">
      <c r="A103" s="12" t="s">
        <v>110</v>
      </c>
      <c r="B103" s="12" t="s">
        <v>111</v>
      </c>
      <c r="C103" s="159">
        <f>SUM(C104)</f>
        <v>0</v>
      </c>
    </row>
    <row r="104" spans="1:3" s="7" customFormat="1" ht="31.5" hidden="1">
      <c r="A104" s="10" t="s">
        <v>112</v>
      </c>
      <c r="B104" s="10" t="s">
        <v>113</v>
      </c>
      <c r="C104" s="160"/>
    </row>
    <row r="105" spans="1:3" ht="110.25">
      <c r="A105" s="12" t="s">
        <v>114</v>
      </c>
      <c r="B105" s="12" t="s">
        <v>115</v>
      </c>
      <c r="C105" s="159">
        <f>SUM(C106:C107)</f>
        <v>2.2000000000000002</v>
      </c>
    </row>
    <row r="106" spans="1:3" ht="63">
      <c r="A106" s="10" t="s">
        <v>208</v>
      </c>
      <c r="B106" s="10" t="s">
        <v>209</v>
      </c>
      <c r="C106" s="160">
        <v>2.2000000000000002</v>
      </c>
    </row>
    <row r="107" spans="1:3" ht="63" hidden="1">
      <c r="A107" s="10" t="s">
        <v>116</v>
      </c>
      <c r="B107" s="10" t="s">
        <v>117</v>
      </c>
      <c r="C107" s="160"/>
    </row>
    <row r="108" spans="1:3" ht="63">
      <c r="A108" s="12" t="s">
        <v>213</v>
      </c>
      <c r="B108" s="12" t="s">
        <v>210</v>
      </c>
      <c r="C108" s="159">
        <f>C109</f>
        <v>2</v>
      </c>
    </row>
    <row r="109" spans="1:3" ht="47.25">
      <c r="A109" s="10" t="s">
        <v>211</v>
      </c>
      <c r="B109" s="10" t="s">
        <v>212</v>
      </c>
      <c r="C109" s="160">
        <v>2</v>
      </c>
    </row>
    <row r="110" spans="1:3">
      <c r="A110" s="12" t="s">
        <v>1128</v>
      </c>
      <c r="B110" s="12" t="s">
        <v>214</v>
      </c>
      <c r="C110" s="159">
        <f>SUM(C111:C113)</f>
        <v>50</v>
      </c>
    </row>
    <row r="111" spans="1:3" ht="63">
      <c r="A111" s="10" t="s">
        <v>215</v>
      </c>
      <c r="B111" s="10" t="s">
        <v>216</v>
      </c>
      <c r="C111" s="160">
        <v>50</v>
      </c>
    </row>
    <row r="112" spans="1:3" ht="78.75" hidden="1">
      <c r="A112" s="10" t="s">
        <v>975</v>
      </c>
      <c r="B112" s="10" t="s">
        <v>976</v>
      </c>
      <c r="C112" s="160"/>
    </row>
    <row r="113" spans="1:3" ht="94.5" hidden="1">
      <c r="A113" s="10" t="s">
        <v>221</v>
      </c>
      <c r="B113" s="10" t="s">
        <v>222</v>
      </c>
      <c r="C113" s="160"/>
    </row>
    <row r="114" spans="1:3" hidden="1">
      <c r="A114" s="12" t="s">
        <v>883</v>
      </c>
      <c r="B114" s="12" t="s">
        <v>977</v>
      </c>
      <c r="C114" s="159">
        <f t="shared" ref="C114:C115" si="11">C115</f>
        <v>0</v>
      </c>
    </row>
    <row r="115" spans="1:3" hidden="1">
      <c r="A115" s="12" t="s">
        <v>884</v>
      </c>
      <c r="B115" s="12" t="s">
        <v>885</v>
      </c>
      <c r="C115" s="159">
        <f t="shared" si="11"/>
        <v>0</v>
      </c>
    </row>
    <row r="116" spans="1:3" hidden="1">
      <c r="A116" s="10" t="s">
        <v>887</v>
      </c>
      <c r="B116" s="10" t="s">
        <v>886</v>
      </c>
      <c r="C116" s="169"/>
    </row>
    <row r="117" spans="1:3">
      <c r="A117" s="12" t="s">
        <v>118</v>
      </c>
      <c r="B117" s="12" t="s">
        <v>119</v>
      </c>
      <c r="C117" s="159">
        <f>SUM(C118,C213,C216)</f>
        <v>1725131.1</v>
      </c>
    </row>
    <row r="118" spans="1:3" ht="31.5">
      <c r="A118" s="10" t="s">
        <v>120</v>
      </c>
      <c r="B118" s="10" t="s">
        <v>121</v>
      </c>
      <c r="C118" s="160">
        <f>SUM(C119,C126,C184,C203)</f>
        <v>1768249.3000000003</v>
      </c>
    </row>
    <row r="119" spans="1:3" s="6" customFormat="1">
      <c r="A119" s="12" t="s">
        <v>122</v>
      </c>
      <c r="B119" s="12" t="s">
        <v>123</v>
      </c>
      <c r="C119" s="159">
        <f>SUM(C120,C122,C124)</f>
        <v>744295.6</v>
      </c>
    </row>
    <row r="120" spans="1:3">
      <c r="A120" s="12" t="s">
        <v>124</v>
      </c>
      <c r="B120" s="12" t="s">
        <v>125</v>
      </c>
      <c r="C120" s="159">
        <f>SUM(C121)</f>
        <v>726010.4</v>
      </c>
    </row>
    <row r="121" spans="1:3" ht="31.5">
      <c r="A121" s="10" t="s">
        <v>126</v>
      </c>
      <c r="B121" s="10" t="s">
        <v>864</v>
      </c>
      <c r="C121" s="160">
        <v>726010.4</v>
      </c>
    </row>
    <row r="122" spans="1:3" ht="31.5" hidden="1">
      <c r="A122" s="12" t="s">
        <v>127</v>
      </c>
      <c r="B122" s="12" t="s">
        <v>1004</v>
      </c>
      <c r="C122" s="159">
        <f>C123</f>
        <v>0</v>
      </c>
    </row>
    <row r="123" spans="1:3" ht="31.5" hidden="1">
      <c r="A123" s="10" t="s">
        <v>128</v>
      </c>
      <c r="B123" s="10" t="s">
        <v>881</v>
      </c>
      <c r="C123" s="160">
        <v>0</v>
      </c>
    </row>
    <row r="124" spans="1:3" ht="31.5">
      <c r="A124" s="12" t="s">
        <v>978</v>
      </c>
      <c r="B124" s="12" t="s">
        <v>979</v>
      </c>
      <c r="C124" s="159">
        <f t="shared" ref="C124" si="12">SUM(C125)</f>
        <v>18285.2</v>
      </c>
    </row>
    <row r="125" spans="1:3" ht="31.5">
      <c r="A125" s="10" t="s">
        <v>980</v>
      </c>
      <c r="B125" s="10" t="s">
        <v>981</v>
      </c>
      <c r="C125" s="160">
        <v>18285.2</v>
      </c>
    </row>
    <row r="126" spans="1:3" ht="31.5">
      <c r="A126" s="12" t="s">
        <v>129</v>
      </c>
      <c r="B126" s="12" t="s">
        <v>130</v>
      </c>
      <c r="C126" s="159">
        <f>SUM(C127,C129,C131,C133,C135,C137,C139,C141,C143,C145,C147,C149,C151,C153,C155)</f>
        <v>250896.80000000002</v>
      </c>
    </row>
    <row r="127" spans="1:3" s="6" customFormat="1" ht="31.5">
      <c r="A127" s="11" t="s">
        <v>131</v>
      </c>
      <c r="B127" s="12" t="s">
        <v>132</v>
      </c>
      <c r="C127" s="159">
        <f>C128</f>
        <v>52258.2</v>
      </c>
    </row>
    <row r="128" spans="1:3" ht="31.5">
      <c r="A128" s="13" t="s">
        <v>133</v>
      </c>
      <c r="B128" s="10" t="s">
        <v>134</v>
      </c>
      <c r="C128" s="190">
        <v>52258.2</v>
      </c>
    </row>
    <row r="129" spans="1:3" s="6" customFormat="1" ht="47.25" hidden="1">
      <c r="A129" s="11" t="s">
        <v>135</v>
      </c>
      <c r="B129" s="12" t="s">
        <v>1176</v>
      </c>
      <c r="C129" s="159">
        <f>C130</f>
        <v>0</v>
      </c>
    </row>
    <row r="130" spans="1:3" ht="63" hidden="1">
      <c r="A130" s="13" t="s">
        <v>136</v>
      </c>
      <c r="B130" s="10" t="s">
        <v>1177</v>
      </c>
      <c r="C130" s="190">
        <v>0</v>
      </c>
    </row>
    <row r="131" spans="1:3" ht="63">
      <c r="A131" s="11" t="s">
        <v>1118</v>
      </c>
      <c r="B131" s="12" t="s">
        <v>1119</v>
      </c>
      <c r="C131" s="206">
        <f>SUM(C132)</f>
        <v>2795.9</v>
      </c>
    </row>
    <row r="132" spans="1:3" ht="63">
      <c r="A132" s="13" t="s">
        <v>1120</v>
      </c>
      <c r="B132" s="10" t="s">
        <v>1121</v>
      </c>
      <c r="C132" s="190">
        <v>2795.9</v>
      </c>
    </row>
    <row r="133" spans="1:3" ht="63">
      <c r="A133" s="11" t="s">
        <v>1199</v>
      </c>
      <c r="B133" s="12" t="s">
        <v>1200</v>
      </c>
      <c r="C133" s="206">
        <f>C134</f>
        <v>314.60000000000002</v>
      </c>
    </row>
    <row r="134" spans="1:3" ht="63">
      <c r="A134" s="13" t="s">
        <v>1205</v>
      </c>
      <c r="B134" s="10" t="s">
        <v>1201</v>
      </c>
      <c r="C134" s="207">
        <v>314.60000000000002</v>
      </c>
    </row>
    <row r="135" spans="1:3" s="6" customFormat="1" ht="31.5">
      <c r="A135" s="11" t="s">
        <v>137</v>
      </c>
      <c r="B135" s="12" t="s">
        <v>138</v>
      </c>
      <c r="C135" s="159">
        <f>C136</f>
        <v>5790.9</v>
      </c>
    </row>
    <row r="136" spans="1:3" ht="47.25">
      <c r="A136" s="13" t="s">
        <v>139</v>
      </c>
      <c r="B136" s="10" t="s">
        <v>140</v>
      </c>
      <c r="C136" s="190">
        <v>5790.9</v>
      </c>
    </row>
    <row r="137" spans="1:3" ht="31.5" hidden="1">
      <c r="A137" s="11" t="s">
        <v>1122</v>
      </c>
      <c r="B137" s="12" t="s">
        <v>1123</v>
      </c>
      <c r="C137" s="159">
        <f t="shared" ref="C137" si="13">SUM(C138)</f>
        <v>0</v>
      </c>
    </row>
    <row r="138" spans="1:3" ht="31.5" hidden="1">
      <c r="A138" s="13" t="s">
        <v>1124</v>
      </c>
      <c r="B138" s="10" t="s">
        <v>1125</v>
      </c>
      <c r="C138" s="190">
        <v>0</v>
      </c>
    </row>
    <row r="139" spans="1:3" ht="63">
      <c r="A139" s="11" t="s">
        <v>141</v>
      </c>
      <c r="B139" s="12" t="s">
        <v>142</v>
      </c>
      <c r="C139" s="159">
        <f t="shared" ref="C139" si="14">SUM(C140)</f>
        <v>3265.3</v>
      </c>
    </row>
    <row r="140" spans="1:3" ht="63">
      <c r="A140" s="13" t="s">
        <v>143</v>
      </c>
      <c r="B140" s="10" t="s">
        <v>144</v>
      </c>
      <c r="C140" s="190">
        <v>3265.3</v>
      </c>
    </row>
    <row r="141" spans="1:3" s="6" customFormat="1" ht="47.25">
      <c r="A141" s="11" t="s">
        <v>869</v>
      </c>
      <c r="B141" s="12" t="s">
        <v>870</v>
      </c>
      <c r="C141" s="159">
        <f>C142</f>
        <v>10592.7</v>
      </c>
    </row>
    <row r="142" spans="1:3" ht="63">
      <c r="A142" s="13" t="s">
        <v>868</v>
      </c>
      <c r="B142" s="10" t="s">
        <v>865</v>
      </c>
      <c r="C142" s="191">
        <v>10592.7</v>
      </c>
    </row>
    <row r="143" spans="1:3" s="6" customFormat="1" ht="47.25">
      <c r="A143" s="11" t="s">
        <v>982</v>
      </c>
      <c r="B143" s="12" t="s">
        <v>983</v>
      </c>
      <c r="C143" s="159">
        <f>C144</f>
        <v>1873.9</v>
      </c>
    </row>
    <row r="144" spans="1:3" ht="47.25">
      <c r="A144" s="13" t="s">
        <v>984</v>
      </c>
      <c r="B144" s="10" t="s">
        <v>882</v>
      </c>
      <c r="C144" s="192">
        <v>1873.9</v>
      </c>
    </row>
    <row r="145" spans="1:3" s="1" customFormat="1">
      <c r="A145" s="11" t="s">
        <v>985</v>
      </c>
      <c r="B145" s="12" t="s">
        <v>986</v>
      </c>
      <c r="C145" s="159">
        <f t="shared" ref="C145" si="15">C146</f>
        <v>32809.800000000003</v>
      </c>
    </row>
    <row r="146" spans="1:3" s="1" customFormat="1" ht="33.75" customHeight="1">
      <c r="A146" s="13" t="s">
        <v>987</v>
      </c>
      <c r="B146" s="10" t="s">
        <v>988</v>
      </c>
      <c r="C146" s="160">
        <v>32809.800000000003</v>
      </c>
    </row>
    <row r="147" spans="1:3" s="1" customFormat="1" ht="31.5" hidden="1">
      <c r="A147" s="11" t="s">
        <v>989</v>
      </c>
      <c r="B147" s="12" t="s">
        <v>1178</v>
      </c>
      <c r="C147" s="159">
        <f t="shared" ref="C147" si="16">C148</f>
        <v>0</v>
      </c>
    </row>
    <row r="148" spans="1:3" s="1" customFormat="1" ht="31.5" hidden="1">
      <c r="A148" s="13" t="s">
        <v>888</v>
      </c>
      <c r="B148" s="10" t="s">
        <v>1179</v>
      </c>
      <c r="C148" s="169">
        <v>0</v>
      </c>
    </row>
    <row r="149" spans="1:3" s="1" customFormat="1" ht="31.5">
      <c r="A149" s="11" t="s">
        <v>990</v>
      </c>
      <c r="B149" s="12" t="s">
        <v>991</v>
      </c>
      <c r="C149" s="159">
        <f t="shared" ref="C149" si="17">C150</f>
        <v>5260</v>
      </c>
    </row>
    <row r="150" spans="1:3" s="1" customFormat="1" ht="31.5">
      <c r="A150" s="13" t="s">
        <v>992</v>
      </c>
      <c r="B150" s="10" t="s">
        <v>993</v>
      </c>
      <c r="C150" s="208">
        <v>5260</v>
      </c>
    </row>
    <row r="151" spans="1:3" s="1" customFormat="1" ht="31.5">
      <c r="A151" s="11" t="s">
        <v>994</v>
      </c>
      <c r="B151" s="12" t="s">
        <v>995</v>
      </c>
      <c r="C151" s="159">
        <f t="shared" ref="C151" si="18">C152</f>
        <v>31835.4</v>
      </c>
    </row>
    <row r="152" spans="1:3" s="1" customFormat="1" ht="31.5">
      <c r="A152" s="13" t="s">
        <v>996</v>
      </c>
      <c r="B152" s="10" t="s">
        <v>997</v>
      </c>
      <c r="C152" s="208">
        <v>31835.4</v>
      </c>
    </row>
    <row r="153" spans="1:3" s="1" customFormat="1" ht="47.25" hidden="1">
      <c r="A153" s="11" t="s">
        <v>998</v>
      </c>
      <c r="B153" s="12" t="s">
        <v>999</v>
      </c>
      <c r="C153" s="159">
        <f t="shared" ref="C153" si="19">C154</f>
        <v>0</v>
      </c>
    </row>
    <row r="154" spans="1:3" s="1" customFormat="1" ht="63" hidden="1">
      <c r="A154" s="13" t="s">
        <v>889</v>
      </c>
      <c r="B154" s="10" t="s">
        <v>890</v>
      </c>
      <c r="C154" s="169"/>
    </row>
    <row r="155" spans="1:3">
      <c r="A155" s="12" t="s">
        <v>145</v>
      </c>
      <c r="B155" s="12" t="s">
        <v>146</v>
      </c>
      <c r="C155" s="159">
        <f>SUM(C156)</f>
        <v>104100.1</v>
      </c>
    </row>
    <row r="156" spans="1:3">
      <c r="A156" s="10" t="s">
        <v>147</v>
      </c>
      <c r="B156" s="10" t="s">
        <v>148</v>
      </c>
      <c r="C156" s="160">
        <f>SUM(C158:C183)</f>
        <v>104100.1</v>
      </c>
    </row>
    <row r="157" spans="1:3">
      <c r="A157" s="10" t="s">
        <v>149</v>
      </c>
      <c r="B157" s="10"/>
      <c r="C157" s="160"/>
    </row>
    <row r="158" spans="1:3" s="1" customFormat="1" ht="31.5">
      <c r="A158" s="10"/>
      <c r="B158" s="10" t="s">
        <v>150</v>
      </c>
      <c r="C158" s="191">
        <v>50000</v>
      </c>
    </row>
    <row r="159" spans="1:3" s="165" customFormat="1" ht="31.5">
      <c r="A159" s="10"/>
      <c r="B159" s="9" t="s">
        <v>151</v>
      </c>
      <c r="C159" s="160">
        <v>5396.8</v>
      </c>
    </row>
    <row r="160" spans="1:3" s="165" customFormat="1" ht="31.5">
      <c r="A160" s="10"/>
      <c r="B160" s="9" t="s">
        <v>152</v>
      </c>
      <c r="C160" s="191">
        <v>7974</v>
      </c>
    </row>
    <row r="161" spans="1:3" s="165" customFormat="1" ht="31.5" hidden="1">
      <c r="A161" s="10"/>
      <c r="B161" s="9" t="s">
        <v>153</v>
      </c>
      <c r="C161" s="160">
        <v>0</v>
      </c>
    </row>
    <row r="162" spans="1:3" s="165" customFormat="1" hidden="1">
      <c r="A162" s="10"/>
      <c r="B162" s="9" t="s">
        <v>154</v>
      </c>
      <c r="C162" s="160"/>
    </row>
    <row r="163" spans="1:3" s="1" customFormat="1" ht="31.5">
      <c r="A163" s="10"/>
      <c r="B163" s="10" t="s">
        <v>155</v>
      </c>
      <c r="C163" s="191">
        <v>6756.8</v>
      </c>
    </row>
    <row r="164" spans="1:3" s="1" customFormat="1" ht="31.5" hidden="1">
      <c r="A164" s="10"/>
      <c r="B164" s="193" t="s">
        <v>1005</v>
      </c>
      <c r="C164" s="191">
        <v>0</v>
      </c>
    </row>
    <row r="165" spans="1:3" s="1" customFormat="1" ht="31.5" hidden="1">
      <c r="A165" s="10"/>
      <c r="B165" s="10" t="s">
        <v>157</v>
      </c>
      <c r="C165" s="191">
        <v>0</v>
      </c>
    </row>
    <row r="166" spans="1:3" s="1" customFormat="1" ht="31.5" hidden="1">
      <c r="A166" s="10"/>
      <c r="B166" s="10" t="s">
        <v>158</v>
      </c>
      <c r="C166" s="191">
        <v>0</v>
      </c>
    </row>
    <row r="167" spans="1:3" s="1" customFormat="1" ht="31.5">
      <c r="A167" s="10"/>
      <c r="B167" s="10" t="s">
        <v>159</v>
      </c>
      <c r="C167" s="191">
        <v>500</v>
      </c>
    </row>
    <row r="168" spans="1:3" s="1" customFormat="1" ht="31.5">
      <c r="A168" s="10"/>
      <c r="B168" s="10" t="s">
        <v>160</v>
      </c>
      <c r="C168" s="191">
        <v>1000</v>
      </c>
    </row>
    <row r="169" spans="1:3" s="1" customFormat="1" ht="31.5">
      <c r="A169" s="10"/>
      <c r="B169" s="10" t="s">
        <v>161</v>
      </c>
      <c r="C169" s="160">
        <v>6795.4</v>
      </c>
    </row>
    <row r="170" spans="1:3" s="1" customFormat="1" ht="47.25" hidden="1">
      <c r="A170" s="10"/>
      <c r="B170" s="10" t="s">
        <v>1006</v>
      </c>
      <c r="C170" s="160">
        <v>0</v>
      </c>
    </row>
    <row r="171" spans="1:3" s="1" customFormat="1" ht="47.25">
      <c r="A171" s="10"/>
      <c r="B171" s="10" t="s">
        <v>935</v>
      </c>
      <c r="C171" s="191">
        <v>10837.3</v>
      </c>
    </row>
    <row r="172" spans="1:3" s="1" customFormat="1" hidden="1">
      <c r="A172" s="10"/>
      <c r="B172" s="10" t="s">
        <v>936</v>
      </c>
      <c r="C172" s="160">
        <v>0</v>
      </c>
    </row>
    <row r="173" spans="1:3" s="1" customFormat="1">
      <c r="A173" s="10"/>
      <c r="B173" s="10" t="s">
        <v>937</v>
      </c>
      <c r="C173" s="192">
        <v>5396.2</v>
      </c>
    </row>
    <row r="174" spans="1:3" s="1" customFormat="1" ht="47.25" hidden="1">
      <c r="A174" s="10"/>
      <c r="B174" s="10" t="s">
        <v>938</v>
      </c>
      <c r="C174" s="194">
        <v>0</v>
      </c>
    </row>
    <row r="175" spans="1:3" s="1" customFormat="1" ht="31.5" hidden="1">
      <c r="A175" s="10"/>
      <c r="B175" s="10" t="s">
        <v>156</v>
      </c>
      <c r="C175" s="191"/>
    </row>
    <row r="176" spans="1:3" s="1" customFormat="1" ht="31.5">
      <c r="A176" s="10"/>
      <c r="B176" s="9" t="s">
        <v>1007</v>
      </c>
      <c r="C176" s="216">
        <v>8148.6</v>
      </c>
    </row>
    <row r="177" spans="1:3" s="1" customFormat="1" ht="31.5" hidden="1">
      <c r="A177" s="10"/>
      <c r="B177" s="9" t="s">
        <v>1008</v>
      </c>
      <c r="C177" s="217"/>
    </row>
    <row r="178" spans="1:3" s="1" customFormat="1" ht="31.5">
      <c r="A178" s="10"/>
      <c r="B178" s="9" t="s">
        <v>1196</v>
      </c>
      <c r="C178" s="190">
        <v>510</v>
      </c>
    </row>
    <row r="179" spans="1:3" s="1" customFormat="1" hidden="1">
      <c r="A179" s="10"/>
      <c r="B179" s="196" t="s">
        <v>1197</v>
      </c>
      <c r="C179" s="190">
        <v>0</v>
      </c>
    </row>
    <row r="180" spans="1:3" s="1" customFormat="1" hidden="1">
      <c r="A180" s="10"/>
      <c r="B180" s="9" t="s">
        <v>1195</v>
      </c>
      <c r="C180" s="190">
        <v>0</v>
      </c>
    </row>
    <row r="181" spans="1:3" s="1" customFormat="1" ht="47.25" hidden="1">
      <c r="A181" s="10"/>
      <c r="B181" s="9" t="s">
        <v>1114</v>
      </c>
      <c r="C181" s="190">
        <v>0</v>
      </c>
    </row>
    <row r="182" spans="1:3" s="1" customFormat="1" ht="47.25">
      <c r="A182" s="10"/>
      <c r="B182" s="9" t="s">
        <v>1126</v>
      </c>
      <c r="C182" s="190">
        <v>585</v>
      </c>
    </row>
    <row r="183" spans="1:3" s="1" customFormat="1">
      <c r="A183" s="10"/>
      <c r="B183" s="9" t="s">
        <v>1127</v>
      </c>
      <c r="C183" s="190">
        <v>200</v>
      </c>
    </row>
    <row r="184" spans="1:3">
      <c r="A184" s="12" t="s">
        <v>162</v>
      </c>
      <c r="B184" s="12" t="s">
        <v>163</v>
      </c>
      <c r="C184" s="159">
        <f>SUM(C185,C187,C189,C191,C193)</f>
        <v>727251.8</v>
      </c>
    </row>
    <row r="185" spans="1:3" ht="78.75">
      <c r="A185" s="12" t="s">
        <v>164</v>
      </c>
      <c r="B185" s="12" t="s">
        <v>165</v>
      </c>
      <c r="C185" s="159">
        <f>SUM(C186)</f>
        <v>211.5</v>
      </c>
    </row>
    <row r="186" spans="1:3" ht="63">
      <c r="A186" s="10" t="s">
        <v>166</v>
      </c>
      <c r="B186" s="10" t="s">
        <v>167</v>
      </c>
      <c r="C186" s="204">
        <v>211.5</v>
      </c>
    </row>
    <row r="187" spans="1:3" s="6" customFormat="1" ht="63">
      <c r="A187" s="11" t="s">
        <v>168</v>
      </c>
      <c r="B187" s="12" t="s">
        <v>169</v>
      </c>
      <c r="C187" s="159">
        <f>C188</f>
        <v>11045.1</v>
      </c>
    </row>
    <row r="188" spans="1:3" ht="63">
      <c r="A188" s="13" t="s">
        <v>170</v>
      </c>
      <c r="B188" s="166" t="s">
        <v>171</v>
      </c>
      <c r="C188" s="191">
        <v>11045.1</v>
      </c>
    </row>
    <row r="189" spans="1:3" ht="63">
      <c r="A189" s="12" t="s">
        <v>172</v>
      </c>
      <c r="B189" s="12" t="s">
        <v>173</v>
      </c>
      <c r="C189" s="159">
        <f>SUM(C190)</f>
        <v>2.2000000000000002</v>
      </c>
    </row>
    <row r="190" spans="1:3" ht="63">
      <c r="A190" s="10" t="s">
        <v>174</v>
      </c>
      <c r="B190" s="10" t="s">
        <v>175</v>
      </c>
      <c r="C190" s="191">
        <v>2.2000000000000002</v>
      </c>
    </row>
    <row r="191" spans="1:3" ht="31.5">
      <c r="A191" s="12" t="s">
        <v>176</v>
      </c>
      <c r="B191" s="12" t="s">
        <v>177</v>
      </c>
      <c r="C191" s="159">
        <f>SUM(C192)</f>
        <v>916</v>
      </c>
    </row>
    <row r="192" spans="1:3" ht="31.5">
      <c r="A192" s="10" t="s">
        <v>178</v>
      </c>
      <c r="B192" s="10" t="s">
        <v>179</v>
      </c>
      <c r="C192" s="160">
        <v>916</v>
      </c>
    </row>
    <row r="193" spans="1:3">
      <c r="A193" s="12" t="s">
        <v>180</v>
      </c>
      <c r="B193" s="12" t="s">
        <v>181</v>
      </c>
      <c r="C193" s="159">
        <f>SUM(C194)</f>
        <v>715077</v>
      </c>
    </row>
    <row r="194" spans="1:3">
      <c r="A194" s="10" t="s">
        <v>182</v>
      </c>
      <c r="B194" s="10" t="s">
        <v>183</v>
      </c>
      <c r="C194" s="160">
        <f>SUM(C196:C202)</f>
        <v>715077</v>
      </c>
    </row>
    <row r="195" spans="1:3">
      <c r="A195" s="10" t="s">
        <v>149</v>
      </c>
      <c r="B195" s="10"/>
      <c r="C195" s="160"/>
    </row>
    <row r="196" spans="1:3">
      <c r="A196" s="10"/>
      <c r="B196" s="10" t="s">
        <v>184</v>
      </c>
      <c r="C196" s="160">
        <v>294.60000000000002</v>
      </c>
    </row>
    <row r="197" spans="1:3">
      <c r="A197" s="10"/>
      <c r="B197" s="10" t="s">
        <v>185</v>
      </c>
      <c r="C197" s="160">
        <v>318.10000000000002</v>
      </c>
    </row>
    <row r="198" spans="1:3">
      <c r="A198" s="10"/>
      <c r="B198" s="10" t="s">
        <v>186</v>
      </c>
      <c r="C198" s="160">
        <v>2038.7</v>
      </c>
    </row>
    <row r="199" spans="1:3" ht="47.25">
      <c r="A199" s="10"/>
      <c r="B199" s="10" t="s">
        <v>1009</v>
      </c>
      <c r="C199" s="191">
        <v>5242.8</v>
      </c>
    </row>
    <row r="200" spans="1:3" s="6" customFormat="1" ht="31.5">
      <c r="A200" s="10"/>
      <c r="B200" s="10" t="s">
        <v>1010</v>
      </c>
      <c r="C200" s="191">
        <v>1296</v>
      </c>
    </row>
    <row r="201" spans="1:3" ht="31.5" hidden="1">
      <c r="A201" s="10"/>
      <c r="B201" s="10" t="s">
        <v>187</v>
      </c>
      <c r="C201" s="160"/>
    </row>
    <row r="202" spans="1:3" ht="126">
      <c r="A202" s="10"/>
      <c r="B202" s="10" t="s">
        <v>188</v>
      </c>
      <c r="C202" s="160">
        <v>705886.8</v>
      </c>
    </row>
    <row r="203" spans="1:3">
      <c r="A203" s="12" t="s">
        <v>189</v>
      </c>
      <c r="B203" s="12" t="s">
        <v>190</v>
      </c>
      <c r="C203" s="159">
        <f>SUM(C204,C206,C208,C210)</f>
        <v>45805.1</v>
      </c>
    </row>
    <row r="204" spans="1:3" ht="63">
      <c r="A204" s="12" t="s">
        <v>191</v>
      </c>
      <c r="B204" s="12" t="s">
        <v>1180</v>
      </c>
      <c r="C204" s="159">
        <f t="shared" ref="C204:C206" si="20">SUM(C205)</f>
        <v>13593.1</v>
      </c>
    </row>
    <row r="205" spans="1:3" ht="63">
      <c r="A205" s="10" t="s">
        <v>192</v>
      </c>
      <c r="B205" s="10" t="s">
        <v>1181</v>
      </c>
      <c r="C205" s="160">
        <v>13593.1</v>
      </c>
    </row>
    <row r="206" spans="1:3" ht="31.5" hidden="1">
      <c r="A206" s="12" t="s">
        <v>1000</v>
      </c>
      <c r="B206" s="12" t="s">
        <v>1001</v>
      </c>
      <c r="C206" s="159">
        <f t="shared" si="20"/>
        <v>0</v>
      </c>
    </row>
    <row r="207" spans="1:3" ht="31.5" hidden="1">
      <c r="A207" s="10" t="s">
        <v>1002</v>
      </c>
      <c r="B207" s="10" t="s">
        <v>1003</v>
      </c>
      <c r="C207" s="160">
        <v>0</v>
      </c>
    </row>
    <row r="208" spans="1:3" ht="63">
      <c r="A208" s="12" t="s">
        <v>1216</v>
      </c>
      <c r="B208" s="12" t="s">
        <v>1217</v>
      </c>
      <c r="C208" s="159">
        <f t="shared" ref="C208" si="21">SUM(C209)</f>
        <v>28900</v>
      </c>
    </row>
    <row r="209" spans="1:3" ht="63">
      <c r="A209" s="10" t="s">
        <v>1218</v>
      </c>
      <c r="B209" s="10" t="s">
        <v>1219</v>
      </c>
      <c r="C209" s="173">
        <v>28900</v>
      </c>
    </row>
    <row r="210" spans="1:3" ht="31.5">
      <c r="A210" s="12" t="s">
        <v>891</v>
      </c>
      <c r="B210" s="12" t="s">
        <v>1182</v>
      </c>
      <c r="C210" s="167">
        <f>SUM(C211:C212)</f>
        <v>3312</v>
      </c>
    </row>
    <row r="211" spans="1:3" ht="47.25" hidden="1">
      <c r="A211" s="10"/>
      <c r="B211" s="10" t="s">
        <v>939</v>
      </c>
      <c r="C211" s="169">
        <v>0</v>
      </c>
    </row>
    <row r="212" spans="1:3" ht="31.5">
      <c r="A212" s="10"/>
      <c r="B212" s="10" t="s">
        <v>1113</v>
      </c>
      <c r="C212" s="195">
        <v>3312</v>
      </c>
    </row>
    <row r="213" spans="1:3" s="6" customFormat="1" ht="78.75">
      <c r="A213" s="12" t="s">
        <v>1220</v>
      </c>
      <c r="B213" s="12" t="s">
        <v>1221</v>
      </c>
      <c r="C213" s="209">
        <f>SUM(C214:C215)</f>
        <v>4872.9000000000005</v>
      </c>
    </row>
    <row r="214" spans="1:3" s="6" customFormat="1" ht="31.5">
      <c r="A214" s="10" t="s">
        <v>1222</v>
      </c>
      <c r="B214" s="10" t="s">
        <v>1223</v>
      </c>
      <c r="C214" s="195">
        <v>4657.3</v>
      </c>
    </row>
    <row r="215" spans="1:3" ht="31.5">
      <c r="A215" s="10" t="s">
        <v>1224</v>
      </c>
      <c r="B215" s="10" t="s">
        <v>1225</v>
      </c>
      <c r="C215" s="195">
        <v>215.6</v>
      </c>
    </row>
    <row r="216" spans="1:3" ht="47.25">
      <c r="A216" s="153" t="s">
        <v>193</v>
      </c>
      <c r="B216" s="8" t="s">
        <v>194</v>
      </c>
      <c r="C216" s="159">
        <f>SUM(C217:C218)</f>
        <v>-47991.100000000006</v>
      </c>
    </row>
    <row r="217" spans="1:3" ht="31.5">
      <c r="A217" s="175" t="s">
        <v>1226</v>
      </c>
      <c r="B217" s="175" t="s">
        <v>1227</v>
      </c>
      <c r="C217" s="160">
        <v>-4657.3</v>
      </c>
    </row>
    <row r="218" spans="1:3" ht="47.25">
      <c r="A218" s="175" t="s">
        <v>195</v>
      </c>
      <c r="B218" s="175" t="s">
        <v>196</v>
      </c>
      <c r="C218" s="160">
        <v>-43333.8</v>
      </c>
    </row>
    <row r="219" spans="1:3" s="4" customFormat="1">
      <c r="A219" s="12" t="s">
        <v>197</v>
      </c>
      <c r="B219" s="12"/>
      <c r="C219" s="159">
        <f>SUM(C21,C117)</f>
        <v>1941532.7000000002</v>
      </c>
    </row>
    <row r="220" spans="1:3">
      <c r="A220" s="10" t="s">
        <v>198</v>
      </c>
      <c r="B220" s="171"/>
      <c r="C220" s="169"/>
    </row>
    <row r="221" spans="1:3">
      <c r="A221" s="156" t="s">
        <v>199</v>
      </c>
      <c r="B221" s="171"/>
      <c r="C221" s="170">
        <f>C219-C184</f>
        <v>1214280.9000000001</v>
      </c>
    </row>
    <row r="222" spans="1:3">
      <c r="C222" s="174" t="s">
        <v>1229</v>
      </c>
    </row>
  </sheetData>
  <mergeCells count="7">
    <mergeCell ref="C176:C177"/>
    <mergeCell ref="A10:B10"/>
    <mergeCell ref="A11:B11"/>
    <mergeCell ref="A12:B12"/>
    <mergeCell ref="A13:B13"/>
    <mergeCell ref="A14:B14"/>
    <mergeCell ref="A16:C16"/>
  </mergeCells>
  <pageMargins left="0.78740157480314965" right="0.31496062992125984" top="0.39370078740157483" bottom="0.39370078740157483" header="0.11811023622047245" footer="0.31496062992125984"/>
  <pageSetup paperSize="9" scale="76" fitToHeight="7" orientation="portrait" r:id="rId1"/>
  <headerFooter differentFirst="1">
    <oddHeader xml:space="preserve">&amp;C&amp;P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01"/>
  <sheetViews>
    <sheetView zoomScale="85" zoomScaleNormal="85" workbookViewId="0">
      <selection activeCell="G5" sqref="G5"/>
    </sheetView>
  </sheetViews>
  <sheetFormatPr defaultRowHeight="15"/>
  <cols>
    <col min="1" max="1" width="65.7109375" style="30" customWidth="1"/>
    <col min="2" max="2" width="4" style="30" hidden="1" customWidth="1"/>
    <col min="3" max="4" width="3.7109375" style="31" customWidth="1"/>
    <col min="5" max="5" width="16.7109375" style="31" customWidth="1"/>
    <col min="6" max="6" width="4.7109375" style="31" customWidth="1"/>
    <col min="7" max="7" width="16.42578125" style="31" customWidth="1"/>
    <col min="8" max="8" width="9.28515625" style="34" bestFit="1" customWidth="1"/>
    <col min="9" max="10" width="9.85546875" style="29" bestFit="1" customWidth="1"/>
    <col min="11" max="256" width="9.140625" style="29"/>
    <col min="257" max="257" width="65.7109375" style="29" customWidth="1"/>
    <col min="258" max="258" width="0" style="29" hidden="1" customWidth="1"/>
    <col min="259" max="260" width="3.7109375" style="29" customWidth="1"/>
    <col min="261" max="261" width="16.7109375" style="29" customWidth="1"/>
    <col min="262" max="262" width="4.7109375" style="29" customWidth="1"/>
    <col min="263" max="263" width="12.7109375" style="29" customWidth="1"/>
    <col min="264" max="264" width="9.140625" style="29"/>
    <col min="265" max="265" width="9.85546875" style="29" bestFit="1" customWidth="1"/>
    <col min="266" max="512" width="9.140625" style="29"/>
    <col min="513" max="513" width="65.7109375" style="29" customWidth="1"/>
    <col min="514" max="514" width="0" style="29" hidden="1" customWidth="1"/>
    <col min="515" max="516" width="3.7109375" style="29" customWidth="1"/>
    <col min="517" max="517" width="16.7109375" style="29" customWidth="1"/>
    <col min="518" max="518" width="4.7109375" style="29" customWidth="1"/>
    <col min="519" max="519" width="12.7109375" style="29" customWidth="1"/>
    <col min="520" max="520" width="9.140625" style="29"/>
    <col min="521" max="521" width="9.85546875" style="29" bestFit="1" customWidth="1"/>
    <col min="522" max="768" width="9.140625" style="29"/>
    <col min="769" max="769" width="65.7109375" style="29" customWidth="1"/>
    <col min="770" max="770" width="0" style="29" hidden="1" customWidth="1"/>
    <col min="771" max="772" width="3.7109375" style="29" customWidth="1"/>
    <col min="773" max="773" width="16.7109375" style="29" customWidth="1"/>
    <col min="774" max="774" width="4.7109375" style="29" customWidth="1"/>
    <col min="775" max="775" width="12.7109375" style="29" customWidth="1"/>
    <col min="776" max="776" width="9.140625" style="29"/>
    <col min="777" max="777" width="9.85546875" style="29" bestFit="1" customWidth="1"/>
    <col min="778" max="1024" width="9.140625" style="29"/>
    <col min="1025" max="1025" width="65.7109375" style="29" customWidth="1"/>
    <col min="1026" max="1026" width="0" style="29" hidden="1" customWidth="1"/>
    <col min="1027" max="1028" width="3.7109375" style="29" customWidth="1"/>
    <col min="1029" max="1029" width="16.7109375" style="29" customWidth="1"/>
    <col min="1030" max="1030" width="4.7109375" style="29" customWidth="1"/>
    <col min="1031" max="1031" width="12.7109375" style="29" customWidth="1"/>
    <col min="1032" max="1032" width="9.140625" style="29"/>
    <col min="1033" max="1033" width="9.85546875" style="29" bestFit="1" customWidth="1"/>
    <col min="1034" max="1280" width="9.140625" style="29"/>
    <col min="1281" max="1281" width="65.7109375" style="29" customWidth="1"/>
    <col min="1282" max="1282" width="0" style="29" hidden="1" customWidth="1"/>
    <col min="1283" max="1284" width="3.7109375" style="29" customWidth="1"/>
    <col min="1285" max="1285" width="16.7109375" style="29" customWidth="1"/>
    <col min="1286" max="1286" width="4.7109375" style="29" customWidth="1"/>
    <col min="1287" max="1287" width="12.7109375" style="29" customWidth="1"/>
    <col min="1288" max="1288" width="9.140625" style="29"/>
    <col min="1289" max="1289" width="9.85546875" style="29" bestFit="1" customWidth="1"/>
    <col min="1290" max="1536" width="9.140625" style="29"/>
    <col min="1537" max="1537" width="65.7109375" style="29" customWidth="1"/>
    <col min="1538" max="1538" width="0" style="29" hidden="1" customWidth="1"/>
    <col min="1539" max="1540" width="3.7109375" style="29" customWidth="1"/>
    <col min="1541" max="1541" width="16.7109375" style="29" customWidth="1"/>
    <col min="1542" max="1542" width="4.7109375" style="29" customWidth="1"/>
    <col min="1543" max="1543" width="12.7109375" style="29" customWidth="1"/>
    <col min="1544" max="1544" width="9.140625" style="29"/>
    <col min="1545" max="1545" width="9.85546875" style="29" bestFit="1" customWidth="1"/>
    <col min="1546" max="1792" width="9.140625" style="29"/>
    <col min="1793" max="1793" width="65.7109375" style="29" customWidth="1"/>
    <col min="1794" max="1794" width="0" style="29" hidden="1" customWidth="1"/>
    <col min="1795" max="1796" width="3.7109375" style="29" customWidth="1"/>
    <col min="1797" max="1797" width="16.7109375" style="29" customWidth="1"/>
    <col min="1798" max="1798" width="4.7109375" style="29" customWidth="1"/>
    <col min="1799" max="1799" width="12.7109375" style="29" customWidth="1"/>
    <col min="1800" max="1800" width="9.140625" style="29"/>
    <col min="1801" max="1801" width="9.85546875" style="29" bestFit="1" customWidth="1"/>
    <col min="1802" max="2048" width="9.140625" style="29"/>
    <col min="2049" max="2049" width="65.7109375" style="29" customWidth="1"/>
    <col min="2050" max="2050" width="0" style="29" hidden="1" customWidth="1"/>
    <col min="2051" max="2052" width="3.7109375" style="29" customWidth="1"/>
    <col min="2053" max="2053" width="16.7109375" style="29" customWidth="1"/>
    <col min="2054" max="2054" width="4.7109375" style="29" customWidth="1"/>
    <col min="2055" max="2055" width="12.7109375" style="29" customWidth="1"/>
    <col min="2056" max="2056" width="9.140625" style="29"/>
    <col min="2057" max="2057" width="9.85546875" style="29" bestFit="1" customWidth="1"/>
    <col min="2058" max="2304" width="9.140625" style="29"/>
    <col min="2305" max="2305" width="65.7109375" style="29" customWidth="1"/>
    <col min="2306" max="2306" width="0" style="29" hidden="1" customWidth="1"/>
    <col min="2307" max="2308" width="3.7109375" style="29" customWidth="1"/>
    <col min="2309" max="2309" width="16.7109375" style="29" customWidth="1"/>
    <col min="2310" max="2310" width="4.7109375" style="29" customWidth="1"/>
    <col min="2311" max="2311" width="12.7109375" style="29" customWidth="1"/>
    <col min="2312" max="2312" width="9.140625" style="29"/>
    <col min="2313" max="2313" width="9.85546875" style="29" bestFit="1" customWidth="1"/>
    <col min="2314" max="2560" width="9.140625" style="29"/>
    <col min="2561" max="2561" width="65.7109375" style="29" customWidth="1"/>
    <col min="2562" max="2562" width="0" style="29" hidden="1" customWidth="1"/>
    <col min="2563" max="2564" width="3.7109375" style="29" customWidth="1"/>
    <col min="2565" max="2565" width="16.7109375" style="29" customWidth="1"/>
    <col min="2566" max="2566" width="4.7109375" style="29" customWidth="1"/>
    <col min="2567" max="2567" width="12.7109375" style="29" customWidth="1"/>
    <col min="2568" max="2568" width="9.140625" style="29"/>
    <col min="2569" max="2569" width="9.85546875" style="29" bestFit="1" customWidth="1"/>
    <col min="2570" max="2816" width="9.140625" style="29"/>
    <col min="2817" max="2817" width="65.7109375" style="29" customWidth="1"/>
    <col min="2818" max="2818" width="0" style="29" hidden="1" customWidth="1"/>
    <col min="2819" max="2820" width="3.7109375" style="29" customWidth="1"/>
    <col min="2821" max="2821" width="16.7109375" style="29" customWidth="1"/>
    <col min="2822" max="2822" width="4.7109375" style="29" customWidth="1"/>
    <col min="2823" max="2823" width="12.7109375" style="29" customWidth="1"/>
    <col min="2824" max="2824" width="9.140625" style="29"/>
    <col min="2825" max="2825" width="9.85546875" style="29" bestFit="1" customWidth="1"/>
    <col min="2826" max="3072" width="9.140625" style="29"/>
    <col min="3073" max="3073" width="65.7109375" style="29" customWidth="1"/>
    <col min="3074" max="3074" width="0" style="29" hidden="1" customWidth="1"/>
    <col min="3075" max="3076" width="3.7109375" style="29" customWidth="1"/>
    <col min="3077" max="3077" width="16.7109375" style="29" customWidth="1"/>
    <col min="3078" max="3078" width="4.7109375" style="29" customWidth="1"/>
    <col min="3079" max="3079" width="12.7109375" style="29" customWidth="1"/>
    <col min="3080" max="3080" width="9.140625" style="29"/>
    <col min="3081" max="3081" width="9.85546875" style="29" bestFit="1" customWidth="1"/>
    <col min="3082" max="3328" width="9.140625" style="29"/>
    <col min="3329" max="3329" width="65.7109375" style="29" customWidth="1"/>
    <col min="3330" max="3330" width="0" style="29" hidden="1" customWidth="1"/>
    <col min="3331" max="3332" width="3.7109375" style="29" customWidth="1"/>
    <col min="3333" max="3333" width="16.7109375" style="29" customWidth="1"/>
    <col min="3334" max="3334" width="4.7109375" style="29" customWidth="1"/>
    <col min="3335" max="3335" width="12.7109375" style="29" customWidth="1"/>
    <col min="3336" max="3336" width="9.140625" style="29"/>
    <col min="3337" max="3337" width="9.85546875" style="29" bestFit="1" customWidth="1"/>
    <col min="3338" max="3584" width="9.140625" style="29"/>
    <col min="3585" max="3585" width="65.7109375" style="29" customWidth="1"/>
    <col min="3586" max="3586" width="0" style="29" hidden="1" customWidth="1"/>
    <col min="3587" max="3588" width="3.7109375" style="29" customWidth="1"/>
    <col min="3589" max="3589" width="16.7109375" style="29" customWidth="1"/>
    <col min="3590" max="3590" width="4.7109375" style="29" customWidth="1"/>
    <col min="3591" max="3591" width="12.7109375" style="29" customWidth="1"/>
    <col min="3592" max="3592" width="9.140625" style="29"/>
    <col min="3593" max="3593" width="9.85546875" style="29" bestFit="1" customWidth="1"/>
    <col min="3594" max="3840" width="9.140625" style="29"/>
    <col min="3841" max="3841" width="65.7109375" style="29" customWidth="1"/>
    <col min="3842" max="3842" width="0" style="29" hidden="1" customWidth="1"/>
    <col min="3843" max="3844" width="3.7109375" style="29" customWidth="1"/>
    <col min="3845" max="3845" width="16.7109375" style="29" customWidth="1"/>
    <col min="3846" max="3846" width="4.7109375" style="29" customWidth="1"/>
    <col min="3847" max="3847" width="12.7109375" style="29" customWidth="1"/>
    <col min="3848" max="3848" width="9.140625" style="29"/>
    <col min="3849" max="3849" width="9.85546875" style="29" bestFit="1" customWidth="1"/>
    <col min="3850" max="4096" width="9.140625" style="29"/>
    <col min="4097" max="4097" width="65.7109375" style="29" customWidth="1"/>
    <col min="4098" max="4098" width="0" style="29" hidden="1" customWidth="1"/>
    <col min="4099" max="4100" width="3.7109375" style="29" customWidth="1"/>
    <col min="4101" max="4101" width="16.7109375" style="29" customWidth="1"/>
    <col min="4102" max="4102" width="4.7109375" style="29" customWidth="1"/>
    <col min="4103" max="4103" width="12.7109375" style="29" customWidth="1"/>
    <col min="4104" max="4104" width="9.140625" style="29"/>
    <col min="4105" max="4105" width="9.85546875" style="29" bestFit="1" customWidth="1"/>
    <col min="4106" max="4352" width="9.140625" style="29"/>
    <col min="4353" max="4353" width="65.7109375" style="29" customWidth="1"/>
    <col min="4354" max="4354" width="0" style="29" hidden="1" customWidth="1"/>
    <col min="4355" max="4356" width="3.7109375" style="29" customWidth="1"/>
    <col min="4357" max="4357" width="16.7109375" style="29" customWidth="1"/>
    <col min="4358" max="4358" width="4.7109375" style="29" customWidth="1"/>
    <col min="4359" max="4359" width="12.7109375" style="29" customWidth="1"/>
    <col min="4360" max="4360" width="9.140625" style="29"/>
    <col min="4361" max="4361" width="9.85546875" style="29" bestFit="1" customWidth="1"/>
    <col min="4362" max="4608" width="9.140625" style="29"/>
    <col min="4609" max="4609" width="65.7109375" style="29" customWidth="1"/>
    <col min="4610" max="4610" width="0" style="29" hidden="1" customWidth="1"/>
    <col min="4611" max="4612" width="3.7109375" style="29" customWidth="1"/>
    <col min="4613" max="4613" width="16.7109375" style="29" customWidth="1"/>
    <col min="4614" max="4614" width="4.7109375" style="29" customWidth="1"/>
    <col min="4615" max="4615" width="12.7109375" style="29" customWidth="1"/>
    <col min="4616" max="4616" width="9.140625" style="29"/>
    <col min="4617" max="4617" width="9.85546875" style="29" bestFit="1" customWidth="1"/>
    <col min="4618" max="4864" width="9.140625" style="29"/>
    <col min="4865" max="4865" width="65.7109375" style="29" customWidth="1"/>
    <col min="4866" max="4866" width="0" style="29" hidden="1" customWidth="1"/>
    <col min="4867" max="4868" width="3.7109375" style="29" customWidth="1"/>
    <col min="4869" max="4869" width="16.7109375" style="29" customWidth="1"/>
    <col min="4870" max="4870" width="4.7109375" style="29" customWidth="1"/>
    <col min="4871" max="4871" width="12.7109375" style="29" customWidth="1"/>
    <col min="4872" max="4872" width="9.140625" style="29"/>
    <col min="4873" max="4873" width="9.85546875" style="29" bestFit="1" customWidth="1"/>
    <col min="4874" max="5120" width="9.140625" style="29"/>
    <col min="5121" max="5121" width="65.7109375" style="29" customWidth="1"/>
    <col min="5122" max="5122" width="0" style="29" hidden="1" customWidth="1"/>
    <col min="5123" max="5124" width="3.7109375" style="29" customWidth="1"/>
    <col min="5125" max="5125" width="16.7109375" style="29" customWidth="1"/>
    <col min="5126" max="5126" width="4.7109375" style="29" customWidth="1"/>
    <col min="5127" max="5127" width="12.7109375" style="29" customWidth="1"/>
    <col min="5128" max="5128" width="9.140625" style="29"/>
    <col min="5129" max="5129" width="9.85546875" style="29" bestFit="1" customWidth="1"/>
    <col min="5130" max="5376" width="9.140625" style="29"/>
    <col min="5377" max="5377" width="65.7109375" style="29" customWidth="1"/>
    <col min="5378" max="5378" width="0" style="29" hidden="1" customWidth="1"/>
    <col min="5379" max="5380" width="3.7109375" style="29" customWidth="1"/>
    <col min="5381" max="5381" width="16.7109375" style="29" customWidth="1"/>
    <col min="5382" max="5382" width="4.7109375" style="29" customWidth="1"/>
    <col min="5383" max="5383" width="12.7109375" style="29" customWidth="1"/>
    <col min="5384" max="5384" width="9.140625" style="29"/>
    <col min="5385" max="5385" width="9.85546875" style="29" bestFit="1" customWidth="1"/>
    <col min="5386" max="5632" width="9.140625" style="29"/>
    <col min="5633" max="5633" width="65.7109375" style="29" customWidth="1"/>
    <col min="5634" max="5634" width="0" style="29" hidden="1" customWidth="1"/>
    <col min="5635" max="5636" width="3.7109375" style="29" customWidth="1"/>
    <col min="5637" max="5637" width="16.7109375" style="29" customWidth="1"/>
    <col min="5638" max="5638" width="4.7109375" style="29" customWidth="1"/>
    <col min="5639" max="5639" width="12.7109375" style="29" customWidth="1"/>
    <col min="5640" max="5640" width="9.140625" style="29"/>
    <col min="5641" max="5641" width="9.85546875" style="29" bestFit="1" customWidth="1"/>
    <col min="5642" max="5888" width="9.140625" style="29"/>
    <col min="5889" max="5889" width="65.7109375" style="29" customWidth="1"/>
    <col min="5890" max="5890" width="0" style="29" hidden="1" customWidth="1"/>
    <col min="5891" max="5892" width="3.7109375" style="29" customWidth="1"/>
    <col min="5893" max="5893" width="16.7109375" style="29" customWidth="1"/>
    <col min="5894" max="5894" width="4.7109375" style="29" customWidth="1"/>
    <col min="5895" max="5895" width="12.7109375" style="29" customWidth="1"/>
    <col min="5896" max="5896" width="9.140625" style="29"/>
    <col min="5897" max="5897" width="9.85546875" style="29" bestFit="1" customWidth="1"/>
    <col min="5898" max="6144" width="9.140625" style="29"/>
    <col min="6145" max="6145" width="65.7109375" style="29" customWidth="1"/>
    <col min="6146" max="6146" width="0" style="29" hidden="1" customWidth="1"/>
    <col min="6147" max="6148" width="3.7109375" style="29" customWidth="1"/>
    <col min="6149" max="6149" width="16.7109375" style="29" customWidth="1"/>
    <col min="6150" max="6150" width="4.7109375" style="29" customWidth="1"/>
    <col min="6151" max="6151" width="12.7109375" style="29" customWidth="1"/>
    <col min="6152" max="6152" width="9.140625" style="29"/>
    <col min="6153" max="6153" width="9.85546875" style="29" bestFit="1" customWidth="1"/>
    <col min="6154" max="6400" width="9.140625" style="29"/>
    <col min="6401" max="6401" width="65.7109375" style="29" customWidth="1"/>
    <col min="6402" max="6402" width="0" style="29" hidden="1" customWidth="1"/>
    <col min="6403" max="6404" width="3.7109375" style="29" customWidth="1"/>
    <col min="6405" max="6405" width="16.7109375" style="29" customWidth="1"/>
    <col min="6406" max="6406" width="4.7109375" style="29" customWidth="1"/>
    <col min="6407" max="6407" width="12.7109375" style="29" customWidth="1"/>
    <col min="6408" max="6408" width="9.140625" style="29"/>
    <col min="6409" max="6409" width="9.85546875" style="29" bestFit="1" customWidth="1"/>
    <col min="6410" max="6656" width="9.140625" style="29"/>
    <col min="6657" max="6657" width="65.7109375" style="29" customWidth="1"/>
    <col min="6658" max="6658" width="0" style="29" hidden="1" customWidth="1"/>
    <col min="6659" max="6660" width="3.7109375" style="29" customWidth="1"/>
    <col min="6661" max="6661" width="16.7109375" style="29" customWidth="1"/>
    <col min="6662" max="6662" width="4.7109375" style="29" customWidth="1"/>
    <col min="6663" max="6663" width="12.7109375" style="29" customWidth="1"/>
    <col min="6664" max="6664" width="9.140625" style="29"/>
    <col min="6665" max="6665" width="9.85546875" style="29" bestFit="1" customWidth="1"/>
    <col min="6666" max="6912" width="9.140625" style="29"/>
    <col min="6913" max="6913" width="65.7109375" style="29" customWidth="1"/>
    <col min="6914" max="6914" width="0" style="29" hidden="1" customWidth="1"/>
    <col min="6915" max="6916" width="3.7109375" style="29" customWidth="1"/>
    <col min="6917" max="6917" width="16.7109375" style="29" customWidth="1"/>
    <col min="6918" max="6918" width="4.7109375" style="29" customWidth="1"/>
    <col min="6919" max="6919" width="12.7109375" style="29" customWidth="1"/>
    <col min="6920" max="6920" width="9.140625" style="29"/>
    <col min="6921" max="6921" width="9.85546875" style="29" bestFit="1" customWidth="1"/>
    <col min="6922" max="7168" width="9.140625" style="29"/>
    <col min="7169" max="7169" width="65.7109375" style="29" customWidth="1"/>
    <col min="7170" max="7170" width="0" style="29" hidden="1" customWidth="1"/>
    <col min="7171" max="7172" width="3.7109375" style="29" customWidth="1"/>
    <col min="7173" max="7173" width="16.7109375" style="29" customWidth="1"/>
    <col min="7174" max="7174" width="4.7109375" style="29" customWidth="1"/>
    <col min="7175" max="7175" width="12.7109375" style="29" customWidth="1"/>
    <col min="7176" max="7176" width="9.140625" style="29"/>
    <col min="7177" max="7177" width="9.85546875" style="29" bestFit="1" customWidth="1"/>
    <col min="7178" max="7424" width="9.140625" style="29"/>
    <col min="7425" max="7425" width="65.7109375" style="29" customWidth="1"/>
    <col min="7426" max="7426" width="0" style="29" hidden="1" customWidth="1"/>
    <col min="7427" max="7428" width="3.7109375" style="29" customWidth="1"/>
    <col min="7429" max="7429" width="16.7109375" style="29" customWidth="1"/>
    <col min="7430" max="7430" width="4.7109375" style="29" customWidth="1"/>
    <col min="7431" max="7431" width="12.7109375" style="29" customWidth="1"/>
    <col min="7432" max="7432" width="9.140625" style="29"/>
    <col min="7433" max="7433" width="9.85546875" style="29" bestFit="1" customWidth="1"/>
    <col min="7434" max="7680" width="9.140625" style="29"/>
    <col min="7681" max="7681" width="65.7109375" style="29" customWidth="1"/>
    <col min="7682" max="7682" width="0" style="29" hidden="1" customWidth="1"/>
    <col min="7683" max="7684" width="3.7109375" style="29" customWidth="1"/>
    <col min="7685" max="7685" width="16.7109375" style="29" customWidth="1"/>
    <col min="7686" max="7686" width="4.7109375" style="29" customWidth="1"/>
    <col min="7687" max="7687" width="12.7109375" style="29" customWidth="1"/>
    <col min="7688" max="7688" width="9.140625" style="29"/>
    <col min="7689" max="7689" width="9.85546875" style="29" bestFit="1" customWidth="1"/>
    <col min="7690" max="7936" width="9.140625" style="29"/>
    <col min="7937" max="7937" width="65.7109375" style="29" customWidth="1"/>
    <col min="7938" max="7938" width="0" style="29" hidden="1" customWidth="1"/>
    <col min="7939" max="7940" width="3.7109375" style="29" customWidth="1"/>
    <col min="7941" max="7941" width="16.7109375" style="29" customWidth="1"/>
    <col min="7942" max="7942" width="4.7109375" style="29" customWidth="1"/>
    <col min="7943" max="7943" width="12.7109375" style="29" customWidth="1"/>
    <col min="7944" max="7944" width="9.140625" style="29"/>
    <col min="7945" max="7945" width="9.85546875" style="29" bestFit="1" customWidth="1"/>
    <col min="7946" max="8192" width="9.140625" style="29"/>
    <col min="8193" max="8193" width="65.7109375" style="29" customWidth="1"/>
    <col min="8194" max="8194" width="0" style="29" hidden="1" customWidth="1"/>
    <col min="8195" max="8196" width="3.7109375" style="29" customWidth="1"/>
    <col min="8197" max="8197" width="16.7109375" style="29" customWidth="1"/>
    <col min="8198" max="8198" width="4.7109375" style="29" customWidth="1"/>
    <col min="8199" max="8199" width="12.7109375" style="29" customWidth="1"/>
    <col min="8200" max="8200" width="9.140625" style="29"/>
    <col min="8201" max="8201" width="9.85546875" style="29" bestFit="1" customWidth="1"/>
    <col min="8202" max="8448" width="9.140625" style="29"/>
    <col min="8449" max="8449" width="65.7109375" style="29" customWidth="1"/>
    <col min="8450" max="8450" width="0" style="29" hidden="1" customWidth="1"/>
    <col min="8451" max="8452" width="3.7109375" style="29" customWidth="1"/>
    <col min="8453" max="8453" width="16.7109375" style="29" customWidth="1"/>
    <col min="8454" max="8454" width="4.7109375" style="29" customWidth="1"/>
    <col min="8455" max="8455" width="12.7109375" style="29" customWidth="1"/>
    <col min="8456" max="8456" width="9.140625" style="29"/>
    <col min="8457" max="8457" width="9.85546875" style="29" bestFit="1" customWidth="1"/>
    <col min="8458" max="8704" width="9.140625" style="29"/>
    <col min="8705" max="8705" width="65.7109375" style="29" customWidth="1"/>
    <col min="8706" max="8706" width="0" style="29" hidden="1" customWidth="1"/>
    <col min="8707" max="8708" width="3.7109375" style="29" customWidth="1"/>
    <col min="8709" max="8709" width="16.7109375" style="29" customWidth="1"/>
    <col min="8710" max="8710" width="4.7109375" style="29" customWidth="1"/>
    <col min="8711" max="8711" width="12.7109375" style="29" customWidth="1"/>
    <col min="8712" max="8712" width="9.140625" style="29"/>
    <col min="8713" max="8713" width="9.85546875" style="29" bestFit="1" customWidth="1"/>
    <col min="8714" max="8960" width="9.140625" style="29"/>
    <col min="8961" max="8961" width="65.7109375" style="29" customWidth="1"/>
    <col min="8962" max="8962" width="0" style="29" hidden="1" customWidth="1"/>
    <col min="8963" max="8964" width="3.7109375" style="29" customWidth="1"/>
    <col min="8965" max="8965" width="16.7109375" style="29" customWidth="1"/>
    <col min="8966" max="8966" width="4.7109375" style="29" customWidth="1"/>
    <col min="8967" max="8967" width="12.7109375" style="29" customWidth="1"/>
    <col min="8968" max="8968" width="9.140625" style="29"/>
    <col min="8969" max="8969" width="9.85546875" style="29" bestFit="1" customWidth="1"/>
    <col min="8970" max="9216" width="9.140625" style="29"/>
    <col min="9217" max="9217" width="65.7109375" style="29" customWidth="1"/>
    <col min="9218" max="9218" width="0" style="29" hidden="1" customWidth="1"/>
    <col min="9219" max="9220" width="3.7109375" style="29" customWidth="1"/>
    <col min="9221" max="9221" width="16.7109375" style="29" customWidth="1"/>
    <col min="9222" max="9222" width="4.7109375" style="29" customWidth="1"/>
    <col min="9223" max="9223" width="12.7109375" style="29" customWidth="1"/>
    <col min="9224" max="9224" width="9.140625" style="29"/>
    <col min="9225" max="9225" width="9.85546875" style="29" bestFit="1" customWidth="1"/>
    <col min="9226" max="9472" width="9.140625" style="29"/>
    <col min="9473" max="9473" width="65.7109375" style="29" customWidth="1"/>
    <col min="9474" max="9474" width="0" style="29" hidden="1" customWidth="1"/>
    <col min="9475" max="9476" width="3.7109375" style="29" customWidth="1"/>
    <col min="9477" max="9477" width="16.7109375" style="29" customWidth="1"/>
    <col min="9478" max="9478" width="4.7109375" style="29" customWidth="1"/>
    <col min="9479" max="9479" width="12.7109375" style="29" customWidth="1"/>
    <col min="9480" max="9480" width="9.140625" style="29"/>
    <col min="9481" max="9481" width="9.85546875" style="29" bestFit="1" customWidth="1"/>
    <col min="9482" max="9728" width="9.140625" style="29"/>
    <col min="9729" max="9729" width="65.7109375" style="29" customWidth="1"/>
    <col min="9730" max="9730" width="0" style="29" hidden="1" customWidth="1"/>
    <col min="9731" max="9732" width="3.7109375" style="29" customWidth="1"/>
    <col min="9733" max="9733" width="16.7109375" style="29" customWidth="1"/>
    <col min="9734" max="9734" width="4.7109375" style="29" customWidth="1"/>
    <col min="9735" max="9735" width="12.7109375" style="29" customWidth="1"/>
    <col min="9736" max="9736" width="9.140625" style="29"/>
    <col min="9737" max="9737" width="9.85546875" style="29" bestFit="1" customWidth="1"/>
    <col min="9738" max="9984" width="9.140625" style="29"/>
    <col min="9985" max="9985" width="65.7109375" style="29" customWidth="1"/>
    <col min="9986" max="9986" width="0" style="29" hidden="1" customWidth="1"/>
    <col min="9987" max="9988" width="3.7109375" style="29" customWidth="1"/>
    <col min="9989" max="9989" width="16.7109375" style="29" customWidth="1"/>
    <col min="9990" max="9990" width="4.7109375" style="29" customWidth="1"/>
    <col min="9991" max="9991" width="12.7109375" style="29" customWidth="1"/>
    <col min="9992" max="9992" width="9.140625" style="29"/>
    <col min="9993" max="9993" width="9.85546875" style="29" bestFit="1" customWidth="1"/>
    <col min="9994" max="10240" width="9.140625" style="29"/>
    <col min="10241" max="10241" width="65.7109375" style="29" customWidth="1"/>
    <col min="10242" max="10242" width="0" style="29" hidden="1" customWidth="1"/>
    <col min="10243" max="10244" width="3.7109375" style="29" customWidth="1"/>
    <col min="10245" max="10245" width="16.7109375" style="29" customWidth="1"/>
    <col min="10246" max="10246" width="4.7109375" style="29" customWidth="1"/>
    <col min="10247" max="10247" width="12.7109375" style="29" customWidth="1"/>
    <col min="10248" max="10248" width="9.140625" style="29"/>
    <col min="10249" max="10249" width="9.85546875" style="29" bestFit="1" customWidth="1"/>
    <col min="10250" max="10496" width="9.140625" style="29"/>
    <col min="10497" max="10497" width="65.7109375" style="29" customWidth="1"/>
    <col min="10498" max="10498" width="0" style="29" hidden="1" customWidth="1"/>
    <col min="10499" max="10500" width="3.7109375" style="29" customWidth="1"/>
    <col min="10501" max="10501" width="16.7109375" style="29" customWidth="1"/>
    <col min="10502" max="10502" width="4.7109375" style="29" customWidth="1"/>
    <col min="10503" max="10503" width="12.7109375" style="29" customWidth="1"/>
    <col min="10504" max="10504" width="9.140625" style="29"/>
    <col min="10505" max="10505" width="9.85546875" style="29" bestFit="1" customWidth="1"/>
    <col min="10506" max="10752" width="9.140625" style="29"/>
    <col min="10753" max="10753" width="65.7109375" style="29" customWidth="1"/>
    <col min="10754" max="10754" width="0" style="29" hidden="1" customWidth="1"/>
    <col min="10755" max="10756" width="3.7109375" style="29" customWidth="1"/>
    <col min="10757" max="10757" width="16.7109375" style="29" customWidth="1"/>
    <col min="10758" max="10758" width="4.7109375" style="29" customWidth="1"/>
    <col min="10759" max="10759" width="12.7109375" style="29" customWidth="1"/>
    <col min="10760" max="10760" width="9.140625" style="29"/>
    <col min="10761" max="10761" width="9.85546875" style="29" bestFit="1" customWidth="1"/>
    <col min="10762" max="11008" width="9.140625" style="29"/>
    <col min="11009" max="11009" width="65.7109375" style="29" customWidth="1"/>
    <col min="11010" max="11010" width="0" style="29" hidden="1" customWidth="1"/>
    <col min="11011" max="11012" width="3.7109375" style="29" customWidth="1"/>
    <col min="11013" max="11013" width="16.7109375" style="29" customWidth="1"/>
    <col min="11014" max="11014" width="4.7109375" style="29" customWidth="1"/>
    <col min="11015" max="11015" width="12.7109375" style="29" customWidth="1"/>
    <col min="11016" max="11016" width="9.140625" style="29"/>
    <col min="11017" max="11017" width="9.85546875" style="29" bestFit="1" customWidth="1"/>
    <col min="11018" max="11264" width="9.140625" style="29"/>
    <col min="11265" max="11265" width="65.7109375" style="29" customWidth="1"/>
    <col min="11266" max="11266" width="0" style="29" hidden="1" customWidth="1"/>
    <col min="11267" max="11268" width="3.7109375" style="29" customWidth="1"/>
    <col min="11269" max="11269" width="16.7109375" style="29" customWidth="1"/>
    <col min="11270" max="11270" width="4.7109375" style="29" customWidth="1"/>
    <col min="11271" max="11271" width="12.7109375" style="29" customWidth="1"/>
    <col min="11272" max="11272" width="9.140625" style="29"/>
    <col min="11273" max="11273" width="9.85546875" style="29" bestFit="1" customWidth="1"/>
    <col min="11274" max="11520" width="9.140625" style="29"/>
    <col min="11521" max="11521" width="65.7109375" style="29" customWidth="1"/>
    <col min="11522" max="11522" width="0" style="29" hidden="1" customWidth="1"/>
    <col min="11523" max="11524" width="3.7109375" style="29" customWidth="1"/>
    <col min="11525" max="11525" width="16.7109375" style="29" customWidth="1"/>
    <col min="11526" max="11526" width="4.7109375" style="29" customWidth="1"/>
    <col min="11527" max="11527" width="12.7109375" style="29" customWidth="1"/>
    <col min="11528" max="11528" width="9.140625" style="29"/>
    <col min="11529" max="11529" width="9.85546875" style="29" bestFit="1" customWidth="1"/>
    <col min="11530" max="11776" width="9.140625" style="29"/>
    <col min="11777" max="11777" width="65.7109375" style="29" customWidth="1"/>
    <col min="11778" max="11778" width="0" style="29" hidden="1" customWidth="1"/>
    <col min="11779" max="11780" width="3.7109375" style="29" customWidth="1"/>
    <col min="11781" max="11781" width="16.7109375" style="29" customWidth="1"/>
    <col min="11782" max="11782" width="4.7109375" style="29" customWidth="1"/>
    <col min="11783" max="11783" width="12.7109375" style="29" customWidth="1"/>
    <col min="11784" max="11784" width="9.140625" style="29"/>
    <col min="11785" max="11785" width="9.85546875" style="29" bestFit="1" customWidth="1"/>
    <col min="11786" max="12032" width="9.140625" style="29"/>
    <col min="12033" max="12033" width="65.7109375" style="29" customWidth="1"/>
    <col min="12034" max="12034" width="0" style="29" hidden="1" customWidth="1"/>
    <col min="12035" max="12036" width="3.7109375" style="29" customWidth="1"/>
    <col min="12037" max="12037" width="16.7109375" style="29" customWidth="1"/>
    <col min="12038" max="12038" width="4.7109375" style="29" customWidth="1"/>
    <col min="12039" max="12039" width="12.7109375" style="29" customWidth="1"/>
    <col min="12040" max="12040" width="9.140625" style="29"/>
    <col min="12041" max="12041" width="9.85546875" style="29" bestFit="1" customWidth="1"/>
    <col min="12042" max="12288" width="9.140625" style="29"/>
    <col min="12289" max="12289" width="65.7109375" style="29" customWidth="1"/>
    <col min="12290" max="12290" width="0" style="29" hidden="1" customWidth="1"/>
    <col min="12291" max="12292" width="3.7109375" style="29" customWidth="1"/>
    <col min="12293" max="12293" width="16.7109375" style="29" customWidth="1"/>
    <col min="12294" max="12294" width="4.7109375" style="29" customWidth="1"/>
    <col min="12295" max="12295" width="12.7109375" style="29" customWidth="1"/>
    <col min="12296" max="12296" width="9.140625" style="29"/>
    <col min="12297" max="12297" width="9.85546875" style="29" bestFit="1" customWidth="1"/>
    <col min="12298" max="12544" width="9.140625" style="29"/>
    <col min="12545" max="12545" width="65.7109375" style="29" customWidth="1"/>
    <col min="12546" max="12546" width="0" style="29" hidden="1" customWidth="1"/>
    <col min="12547" max="12548" width="3.7109375" style="29" customWidth="1"/>
    <col min="12549" max="12549" width="16.7109375" style="29" customWidth="1"/>
    <col min="12550" max="12550" width="4.7109375" style="29" customWidth="1"/>
    <col min="12551" max="12551" width="12.7109375" style="29" customWidth="1"/>
    <col min="12552" max="12552" width="9.140625" style="29"/>
    <col min="12553" max="12553" width="9.85546875" style="29" bestFit="1" customWidth="1"/>
    <col min="12554" max="12800" width="9.140625" style="29"/>
    <col min="12801" max="12801" width="65.7109375" style="29" customWidth="1"/>
    <col min="12802" max="12802" width="0" style="29" hidden="1" customWidth="1"/>
    <col min="12803" max="12804" width="3.7109375" style="29" customWidth="1"/>
    <col min="12805" max="12805" width="16.7109375" style="29" customWidth="1"/>
    <col min="12806" max="12806" width="4.7109375" style="29" customWidth="1"/>
    <col min="12807" max="12807" width="12.7109375" style="29" customWidth="1"/>
    <col min="12808" max="12808" width="9.140625" style="29"/>
    <col min="12809" max="12809" width="9.85546875" style="29" bestFit="1" customWidth="1"/>
    <col min="12810" max="13056" width="9.140625" style="29"/>
    <col min="13057" max="13057" width="65.7109375" style="29" customWidth="1"/>
    <col min="13058" max="13058" width="0" style="29" hidden="1" customWidth="1"/>
    <col min="13059" max="13060" width="3.7109375" style="29" customWidth="1"/>
    <col min="13061" max="13061" width="16.7109375" style="29" customWidth="1"/>
    <col min="13062" max="13062" width="4.7109375" style="29" customWidth="1"/>
    <col min="13063" max="13063" width="12.7109375" style="29" customWidth="1"/>
    <col min="13064" max="13064" width="9.140625" style="29"/>
    <col min="13065" max="13065" width="9.85546875" style="29" bestFit="1" customWidth="1"/>
    <col min="13066" max="13312" width="9.140625" style="29"/>
    <col min="13313" max="13313" width="65.7109375" style="29" customWidth="1"/>
    <col min="13314" max="13314" width="0" style="29" hidden="1" customWidth="1"/>
    <col min="13315" max="13316" width="3.7109375" style="29" customWidth="1"/>
    <col min="13317" max="13317" width="16.7109375" style="29" customWidth="1"/>
    <col min="13318" max="13318" width="4.7109375" style="29" customWidth="1"/>
    <col min="13319" max="13319" width="12.7109375" style="29" customWidth="1"/>
    <col min="13320" max="13320" width="9.140625" style="29"/>
    <col min="13321" max="13321" width="9.85546875" style="29" bestFit="1" customWidth="1"/>
    <col min="13322" max="13568" width="9.140625" style="29"/>
    <col min="13569" max="13569" width="65.7109375" style="29" customWidth="1"/>
    <col min="13570" max="13570" width="0" style="29" hidden="1" customWidth="1"/>
    <col min="13571" max="13572" width="3.7109375" style="29" customWidth="1"/>
    <col min="13573" max="13573" width="16.7109375" style="29" customWidth="1"/>
    <col min="13574" max="13574" width="4.7109375" style="29" customWidth="1"/>
    <col min="13575" max="13575" width="12.7109375" style="29" customWidth="1"/>
    <col min="13576" max="13576" width="9.140625" style="29"/>
    <col min="13577" max="13577" width="9.85546875" style="29" bestFit="1" customWidth="1"/>
    <col min="13578" max="13824" width="9.140625" style="29"/>
    <col min="13825" max="13825" width="65.7109375" style="29" customWidth="1"/>
    <col min="13826" max="13826" width="0" style="29" hidden="1" customWidth="1"/>
    <col min="13827" max="13828" width="3.7109375" style="29" customWidth="1"/>
    <col min="13829" max="13829" width="16.7109375" style="29" customWidth="1"/>
    <col min="13830" max="13830" width="4.7109375" style="29" customWidth="1"/>
    <col min="13831" max="13831" width="12.7109375" style="29" customWidth="1"/>
    <col min="13832" max="13832" width="9.140625" style="29"/>
    <col min="13833" max="13833" width="9.85546875" style="29" bestFit="1" customWidth="1"/>
    <col min="13834" max="14080" width="9.140625" style="29"/>
    <col min="14081" max="14081" width="65.7109375" style="29" customWidth="1"/>
    <col min="14082" max="14082" width="0" style="29" hidden="1" customWidth="1"/>
    <col min="14083" max="14084" width="3.7109375" style="29" customWidth="1"/>
    <col min="14085" max="14085" width="16.7109375" style="29" customWidth="1"/>
    <col min="14086" max="14086" width="4.7109375" style="29" customWidth="1"/>
    <col min="14087" max="14087" width="12.7109375" style="29" customWidth="1"/>
    <col min="14088" max="14088" width="9.140625" style="29"/>
    <col min="14089" max="14089" width="9.85546875" style="29" bestFit="1" customWidth="1"/>
    <col min="14090" max="14336" width="9.140625" style="29"/>
    <col min="14337" max="14337" width="65.7109375" style="29" customWidth="1"/>
    <col min="14338" max="14338" width="0" style="29" hidden="1" customWidth="1"/>
    <col min="14339" max="14340" width="3.7109375" style="29" customWidth="1"/>
    <col min="14341" max="14341" width="16.7109375" style="29" customWidth="1"/>
    <col min="14342" max="14342" width="4.7109375" style="29" customWidth="1"/>
    <col min="14343" max="14343" width="12.7109375" style="29" customWidth="1"/>
    <col min="14344" max="14344" width="9.140625" style="29"/>
    <col min="14345" max="14345" width="9.85546875" style="29" bestFit="1" customWidth="1"/>
    <col min="14346" max="14592" width="9.140625" style="29"/>
    <col min="14593" max="14593" width="65.7109375" style="29" customWidth="1"/>
    <col min="14594" max="14594" width="0" style="29" hidden="1" customWidth="1"/>
    <col min="14595" max="14596" width="3.7109375" style="29" customWidth="1"/>
    <col min="14597" max="14597" width="16.7109375" style="29" customWidth="1"/>
    <col min="14598" max="14598" width="4.7109375" style="29" customWidth="1"/>
    <col min="14599" max="14599" width="12.7109375" style="29" customWidth="1"/>
    <col min="14600" max="14600" width="9.140625" style="29"/>
    <col min="14601" max="14601" width="9.85546875" style="29" bestFit="1" customWidth="1"/>
    <col min="14602" max="14848" width="9.140625" style="29"/>
    <col min="14849" max="14849" width="65.7109375" style="29" customWidth="1"/>
    <col min="14850" max="14850" width="0" style="29" hidden="1" customWidth="1"/>
    <col min="14851" max="14852" width="3.7109375" style="29" customWidth="1"/>
    <col min="14853" max="14853" width="16.7109375" style="29" customWidth="1"/>
    <col min="14854" max="14854" width="4.7109375" style="29" customWidth="1"/>
    <col min="14855" max="14855" width="12.7109375" style="29" customWidth="1"/>
    <col min="14856" max="14856" width="9.140625" style="29"/>
    <col min="14857" max="14857" width="9.85546875" style="29" bestFit="1" customWidth="1"/>
    <col min="14858" max="15104" width="9.140625" style="29"/>
    <col min="15105" max="15105" width="65.7109375" style="29" customWidth="1"/>
    <col min="15106" max="15106" width="0" style="29" hidden="1" customWidth="1"/>
    <col min="15107" max="15108" width="3.7109375" style="29" customWidth="1"/>
    <col min="15109" max="15109" width="16.7109375" style="29" customWidth="1"/>
    <col min="15110" max="15110" width="4.7109375" style="29" customWidth="1"/>
    <col min="15111" max="15111" width="12.7109375" style="29" customWidth="1"/>
    <col min="15112" max="15112" width="9.140625" style="29"/>
    <col min="15113" max="15113" width="9.85546875" style="29" bestFit="1" customWidth="1"/>
    <col min="15114" max="15360" width="9.140625" style="29"/>
    <col min="15361" max="15361" width="65.7109375" style="29" customWidth="1"/>
    <col min="15362" max="15362" width="0" style="29" hidden="1" customWidth="1"/>
    <col min="15363" max="15364" width="3.7109375" style="29" customWidth="1"/>
    <col min="15365" max="15365" width="16.7109375" style="29" customWidth="1"/>
    <col min="15366" max="15366" width="4.7109375" style="29" customWidth="1"/>
    <col min="15367" max="15367" width="12.7109375" style="29" customWidth="1"/>
    <col min="15368" max="15368" width="9.140625" style="29"/>
    <col min="15369" max="15369" width="9.85546875" style="29" bestFit="1" customWidth="1"/>
    <col min="15370" max="15616" width="9.140625" style="29"/>
    <col min="15617" max="15617" width="65.7109375" style="29" customWidth="1"/>
    <col min="15618" max="15618" width="0" style="29" hidden="1" customWidth="1"/>
    <col min="15619" max="15620" width="3.7109375" style="29" customWidth="1"/>
    <col min="15621" max="15621" width="16.7109375" style="29" customWidth="1"/>
    <col min="15622" max="15622" width="4.7109375" style="29" customWidth="1"/>
    <col min="15623" max="15623" width="12.7109375" style="29" customWidth="1"/>
    <col min="15624" max="15624" width="9.140625" style="29"/>
    <col min="15625" max="15625" width="9.85546875" style="29" bestFit="1" customWidth="1"/>
    <col min="15626" max="15872" width="9.140625" style="29"/>
    <col min="15873" max="15873" width="65.7109375" style="29" customWidth="1"/>
    <col min="15874" max="15874" width="0" style="29" hidden="1" customWidth="1"/>
    <col min="15875" max="15876" width="3.7109375" style="29" customWidth="1"/>
    <col min="15877" max="15877" width="16.7109375" style="29" customWidth="1"/>
    <col min="15878" max="15878" width="4.7109375" style="29" customWidth="1"/>
    <col min="15879" max="15879" width="12.7109375" style="29" customWidth="1"/>
    <col min="15880" max="15880" width="9.140625" style="29"/>
    <col min="15881" max="15881" width="9.85546875" style="29" bestFit="1" customWidth="1"/>
    <col min="15882" max="16128" width="9.140625" style="29"/>
    <col min="16129" max="16129" width="65.7109375" style="29" customWidth="1"/>
    <col min="16130" max="16130" width="0" style="29" hidden="1" customWidth="1"/>
    <col min="16131" max="16132" width="3.7109375" style="29" customWidth="1"/>
    <col min="16133" max="16133" width="16.7109375" style="29" customWidth="1"/>
    <col min="16134" max="16134" width="4.7109375" style="29" customWidth="1"/>
    <col min="16135" max="16135" width="12.7109375" style="29" customWidth="1"/>
    <col min="16136" max="16136" width="9.140625" style="29"/>
    <col min="16137" max="16137" width="9.85546875" style="29" bestFit="1" customWidth="1"/>
    <col min="16138" max="16384" width="9.140625" style="29"/>
  </cols>
  <sheetData>
    <row r="1" spans="1:9" ht="15.75">
      <c r="G1" s="183" t="s">
        <v>879</v>
      </c>
    </row>
    <row r="2" spans="1:9" ht="15.75">
      <c r="G2" s="183" t="s">
        <v>0</v>
      </c>
    </row>
    <row r="3" spans="1:9" ht="15.75">
      <c r="G3" s="183" t="s">
        <v>1</v>
      </c>
    </row>
    <row r="4" spans="1:9" ht="15.75">
      <c r="G4" s="183" t="s">
        <v>1284</v>
      </c>
    </row>
    <row r="6" spans="1:9" s="16" customFormat="1" ht="15.75" customHeight="1">
      <c r="A6" s="218" t="s">
        <v>1230</v>
      </c>
      <c r="B6" s="218"/>
      <c r="C6" s="218"/>
      <c r="D6" s="218"/>
      <c r="E6" s="218"/>
      <c r="F6" s="218"/>
      <c r="G6" s="218"/>
      <c r="H6" s="15"/>
    </row>
    <row r="7" spans="1:9" s="16" customFormat="1" ht="15.75" customHeight="1">
      <c r="A7" s="218" t="s">
        <v>0</v>
      </c>
      <c r="B7" s="218"/>
      <c r="C7" s="218"/>
      <c r="D7" s="218"/>
      <c r="E7" s="218"/>
      <c r="F7" s="218"/>
      <c r="G7" s="218"/>
      <c r="H7" s="15"/>
    </row>
    <row r="8" spans="1:9" s="16" customFormat="1" ht="15.75" customHeight="1">
      <c r="A8" s="218" t="s">
        <v>1</v>
      </c>
      <c r="B8" s="218"/>
      <c r="C8" s="218"/>
      <c r="D8" s="218"/>
      <c r="E8" s="218"/>
      <c r="F8" s="218"/>
      <c r="G8" s="218"/>
      <c r="H8" s="15"/>
    </row>
    <row r="9" spans="1:9" s="16" customFormat="1" ht="15.75" customHeight="1">
      <c r="A9" s="218" t="s">
        <v>1204</v>
      </c>
      <c r="B9" s="218"/>
      <c r="C9" s="218"/>
      <c r="D9" s="218"/>
      <c r="E9" s="218"/>
      <c r="F9" s="218"/>
      <c r="G9" s="218"/>
      <c r="H9" s="15"/>
    </row>
    <row r="10" spans="1:9" s="16" customFormat="1">
      <c r="A10" s="112"/>
      <c r="B10" s="112"/>
      <c r="C10" s="113"/>
      <c r="D10" s="113"/>
      <c r="E10" s="113"/>
      <c r="F10" s="113"/>
      <c r="G10" s="114"/>
      <c r="H10" s="15"/>
    </row>
    <row r="11" spans="1:9" ht="56.25" customHeight="1">
      <c r="A11" s="220" t="s">
        <v>1130</v>
      </c>
      <c r="B11" s="220"/>
      <c r="C11" s="220"/>
      <c r="D11" s="220"/>
      <c r="E11" s="220"/>
      <c r="F11" s="220"/>
      <c r="G11" s="220"/>
    </row>
    <row r="12" spans="1:9">
      <c r="G12" s="197"/>
    </row>
    <row r="13" spans="1:9" ht="15.75">
      <c r="G13" s="32" t="s">
        <v>224</v>
      </c>
    </row>
    <row r="14" spans="1:9" ht="31.5">
      <c r="A14" s="172" t="s">
        <v>225</v>
      </c>
      <c r="B14" s="172"/>
      <c r="C14" s="172" t="s">
        <v>227</v>
      </c>
      <c r="D14" s="172" t="s">
        <v>228</v>
      </c>
      <c r="E14" s="172" t="s">
        <v>229</v>
      </c>
      <c r="F14" s="172" t="s">
        <v>230</v>
      </c>
      <c r="G14" s="172" t="s">
        <v>231</v>
      </c>
      <c r="I14" s="34"/>
    </row>
    <row r="15" spans="1:9" ht="15.75">
      <c r="A15" s="33">
        <v>1</v>
      </c>
      <c r="B15" s="33"/>
      <c r="C15" s="33">
        <v>2</v>
      </c>
      <c r="D15" s="33">
        <v>3</v>
      </c>
      <c r="E15" s="33">
        <v>4</v>
      </c>
      <c r="F15" s="33">
        <v>5</v>
      </c>
      <c r="G15" s="33">
        <v>6</v>
      </c>
      <c r="I15" s="34"/>
    </row>
    <row r="16" spans="1:9" ht="18.75">
      <c r="A16" s="63" t="s">
        <v>688</v>
      </c>
      <c r="B16" s="64">
        <v>801</v>
      </c>
      <c r="C16" s="66"/>
      <c r="D16" s="66"/>
      <c r="E16" s="66"/>
      <c r="F16" s="66"/>
      <c r="G16" s="67">
        <f>SUM(G17,G122,G160,G209,G270,G387,G433,G462,G496)</f>
        <v>2069301.9000000001</v>
      </c>
    </row>
    <row r="17" spans="1:14" ht="18.75">
      <c r="A17" s="63" t="s">
        <v>233</v>
      </c>
      <c r="B17" s="64">
        <v>801</v>
      </c>
      <c r="C17" s="65" t="s">
        <v>234</v>
      </c>
      <c r="D17" s="65" t="s">
        <v>235</v>
      </c>
      <c r="E17" s="64"/>
      <c r="F17" s="66"/>
      <c r="G17" s="67">
        <f>SUM(G18,G26,G30,G50,G54,G72,G77,G84)</f>
        <v>321680.29999999993</v>
      </c>
    </row>
    <row r="18" spans="1:14" ht="31.5">
      <c r="A18" s="63" t="s">
        <v>236</v>
      </c>
      <c r="B18" s="64">
        <v>801</v>
      </c>
      <c r="C18" s="65" t="s">
        <v>234</v>
      </c>
      <c r="D18" s="65" t="s">
        <v>237</v>
      </c>
      <c r="E18" s="64"/>
      <c r="F18" s="66"/>
      <c r="G18" s="67">
        <f>SUM(G19)</f>
        <v>6525.8</v>
      </c>
    </row>
    <row r="19" spans="1:14" ht="31.5">
      <c r="A19" s="68" t="s">
        <v>238</v>
      </c>
      <c r="B19" s="69">
        <v>801</v>
      </c>
      <c r="C19" s="70" t="s">
        <v>234</v>
      </c>
      <c r="D19" s="70" t="s">
        <v>237</v>
      </c>
      <c r="E19" s="69" t="s">
        <v>239</v>
      </c>
      <c r="F19" s="71"/>
      <c r="G19" s="35">
        <f>SUM(G20)</f>
        <v>6525.8</v>
      </c>
    </row>
    <row r="20" spans="1:14" ht="18.75">
      <c r="A20" s="68" t="s">
        <v>240</v>
      </c>
      <c r="B20" s="69">
        <v>801</v>
      </c>
      <c r="C20" s="70" t="s">
        <v>234</v>
      </c>
      <c r="D20" s="70" t="s">
        <v>237</v>
      </c>
      <c r="E20" s="69" t="s">
        <v>241</v>
      </c>
      <c r="F20" s="71"/>
      <c r="G20" s="35">
        <f>SUM(G21:G25)</f>
        <v>6525.8</v>
      </c>
    </row>
    <row r="21" spans="1:14" ht="78.75">
      <c r="A21" s="72" t="s">
        <v>242</v>
      </c>
      <c r="B21" s="69">
        <v>801</v>
      </c>
      <c r="C21" s="70" t="s">
        <v>234</v>
      </c>
      <c r="D21" s="70" t="s">
        <v>237</v>
      </c>
      <c r="E21" s="69" t="s">
        <v>243</v>
      </c>
      <c r="F21" s="69">
        <v>100</v>
      </c>
      <c r="G21" s="35">
        <v>6402.1</v>
      </c>
    </row>
    <row r="22" spans="1:14" ht="47.25" hidden="1">
      <c r="A22" s="73" t="s">
        <v>244</v>
      </c>
      <c r="B22" s="74">
        <v>801</v>
      </c>
      <c r="C22" s="70" t="s">
        <v>234</v>
      </c>
      <c r="D22" s="70" t="s">
        <v>237</v>
      </c>
      <c r="E22" s="69" t="s">
        <v>243</v>
      </c>
      <c r="F22" s="74">
        <v>200</v>
      </c>
      <c r="G22" s="35">
        <v>0</v>
      </c>
    </row>
    <row r="23" spans="1:14" ht="78.75">
      <c r="A23" s="72" t="s">
        <v>245</v>
      </c>
      <c r="B23" s="69">
        <v>801</v>
      </c>
      <c r="C23" s="70" t="s">
        <v>234</v>
      </c>
      <c r="D23" s="70" t="s">
        <v>237</v>
      </c>
      <c r="E23" s="69" t="s">
        <v>246</v>
      </c>
      <c r="F23" s="69">
        <v>100</v>
      </c>
      <c r="G23" s="35">
        <v>123.7</v>
      </c>
    </row>
    <row r="24" spans="1:14" ht="94.5" hidden="1">
      <c r="A24" s="72" t="s">
        <v>1085</v>
      </c>
      <c r="B24" s="69">
        <v>801</v>
      </c>
      <c r="C24" s="70" t="s">
        <v>234</v>
      </c>
      <c r="D24" s="70" t="s">
        <v>237</v>
      </c>
      <c r="E24" s="69" t="s">
        <v>1082</v>
      </c>
      <c r="F24" s="69">
        <v>100</v>
      </c>
      <c r="G24" s="35">
        <v>0</v>
      </c>
    </row>
    <row r="25" spans="1:14" ht="141.75" hidden="1">
      <c r="A25" s="72" t="s">
        <v>1084</v>
      </c>
      <c r="B25" s="69">
        <v>801</v>
      </c>
      <c r="C25" s="70" t="s">
        <v>234</v>
      </c>
      <c r="D25" s="70" t="s">
        <v>237</v>
      </c>
      <c r="E25" s="69" t="s">
        <v>1083</v>
      </c>
      <c r="F25" s="69">
        <v>100</v>
      </c>
      <c r="G25" s="35">
        <v>0</v>
      </c>
    </row>
    <row r="26" spans="1:14" s="16" customFormat="1" ht="47.25">
      <c r="A26" s="63" t="s">
        <v>631</v>
      </c>
      <c r="B26" s="64">
        <v>804</v>
      </c>
      <c r="C26" s="75" t="s">
        <v>234</v>
      </c>
      <c r="D26" s="76" t="s">
        <v>300</v>
      </c>
      <c r="E26" s="76"/>
      <c r="F26" s="77"/>
      <c r="G26" s="67">
        <f>SUM(G28)</f>
        <v>50</v>
      </c>
      <c r="H26" s="15"/>
      <c r="I26" s="15"/>
      <c r="J26" s="17"/>
      <c r="K26" s="15"/>
      <c r="L26" s="15"/>
      <c r="M26" s="15"/>
      <c r="N26" s="15"/>
    </row>
    <row r="27" spans="1:14" s="16" customFormat="1" ht="15.75">
      <c r="A27" s="68" t="s">
        <v>630</v>
      </c>
      <c r="B27" s="69">
        <v>804</v>
      </c>
      <c r="C27" s="78" t="s">
        <v>234</v>
      </c>
      <c r="D27" s="79" t="s">
        <v>300</v>
      </c>
      <c r="E27" s="79" t="s">
        <v>632</v>
      </c>
      <c r="F27" s="77"/>
      <c r="G27" s="35">
        <f>SUM(G28)</f>
        <v>50</v>
      </c>
      <c r="H27" s="15"/>
      <c r="I27" s="15"/>
      <c r="J27" s="17"/>
      <c r="K27" s="15"/>
      <c r="L27" s="15"/>
      <c r="M27" s="15"/>
      <c r="N27" s="15"/>
    </row>
    <row r="28" spans="1:14" s="16" customFormat="1" ht="31.5">
      <c r="A28" s="68" t="s">
        <v>633</v>
      </c>
      <c r="B28" s="69">
        <v>804</v>
      </c>
      <c r="C28" s="78" t="s">
        <v>234</v>
      </c>
      <c r="D28" s="79" t="s">
        <v>300</v>
      </c>
      <c r="E28" s="79" t="s">
        <v>634</v>
      </c>
      <c r="F28" s="77"/>
      <c r="G28" s="35">
        <f>SUM(G29)</f>
        <v>50</v>
      </c>
      <c r="H28" s="15"/>
      <c r="I28" s="15"/>
      <c r="J28" s="17"/>
      <c r="K28" s="15"/>
      <c r="L28" s="15"/>
      <c r="M28" s="15"/>
      <c r="N28" s="15"/>
    </row>
    <row r="29" spans="1:14" s="16" customFormat="1" ht="94.5">
      <c r="A29" s="72" t="s">
        <v>635</v>
      </c>
      <c r="B29" s="69">
        <v>804</v>
      </c>
      <c r="C29" s="78" t="s">
        <v>234</v>
      </c>
      <c r="D29" s="79" t="s">
        <v>300</v>
      </c>
      <c r="E29" s="79" t="s">
        <v>636</v>
      </c>
      <c r="F29" s="80">
        <v>100</v>
      </c>
      <c r="G29" s="35">
        <v>50</v>
      </c>
      <c r="H29" s="15"/>
      <c r="I29" s="15"/>
      <c r="J29" s="17"/>
      <c r="K29" s="15"/>
      <c r="L29" s="15"/>
      <c r="M29" s="15"/>
      <c r="N29" s="15"/>
    </row>
    <row r="30" spans="1:14" ht="47.25">
      <c r="A30" s="63" t="s">
        <v>247</v>
      </c>
      <c r="B30" s="64">
        <v>801</v>
      </c>
      <c r="C30" s="65" t="s">
        <v>234</v>
      </c>
      <c r="D30" s="65" t="s">
        <v>248</v>
      </c>
      <c r="E30" s="64"/>
      <c r="F30" s="64"/>
      <c r="G30" s="67">
        <f>SUM(G31,G45)</f>
        <v>98156.199999999983</v>
      </c>
    </row>
    <row r="31" spans="1:14" ht="31.5">
      <c r="A31" s="68" t="s">
        <v>238</v>
      </c>
      <c r="B31" s="69">
        <v>801</v>
      </c>
      <c r="C31" s="70" t="s">
        <v>234</v>
      </c>
      <c r="D31" s="70" t="s">
        <v>248</v>
      </c>
      <c r="E31" s="69" t="s">
        <v>239</v>
      </c>
      <c r="F31" s="71"/>
      <c r="G31" s="35">
        <f>SUM(G32)</f>
        <v>95922.199999999983</v>
      </c>
    </row>
    <row r="32" spans="1:14" ht="18.75">
      <c r="A32" s="68" t="s">
        <v>249</v>
      </c>
      <c r="B32" s="69">
        <v>801</v>
      </c>
      <c r="C32" s="70" t="s">
        <v>234</v>
      </c>
      <c r="D32" s="70" t="s">
        <v>248</v>
      </c>
      <c r="E32" s="69" t="s">
        <v>250</v>
      </c>
      <c r="F32" s="71"/>
      <c r="G32" s="35">
        <f>SUM(G33:G44)</f>
        <v>95922.199999999983</v>
      </c>
    </row>
    <row r="33" spans="1:14" ht="94.5">
      <c r="A33" s="72" t="s">
        <v>251</v>
      </c>
      <c r="B33" s="69">
        <v>801</v>
      </c>
      <c r="C33" s="70" t="s">
        <v>234</v>
      </c>
      <c r="D33" s="70" t="s">
        <v>248</v>
      </c>
      <c r="E33" s="69" t="s">
        <v>252</v>
      </c>
      <c r="F33" s="69">
        <v>100</v>
      </c>
      <c r="G33" s="35">
        <v>55810.2</v>
      </c>
    </row>
    <row r="34" spans="1:14" ht="47.25">
      <c r="A34" s="73" t="s">
        <v>253</v>
      </c>
      <c r="B34" s="74">
        <v>801</v>
      </c>
      <c r="C34" s="70" t="s">
        <v>234</v>
      </c>
      <c r="D34" s="70" t="s">
        <v>248</v>
      </c>
      <c r="E34" s="69" t="s">
        <v>252</v>
      </c>
      <c r="F34" s="74">
        <v>200</v>
      </c>
      <c r="G34" s="35">
        <v>3569.3</v>
      </c>
    </row>
    <row r="35" spans="1:14" ht="31.5">
      <c r="A35" s="72" t="s">
        <v>254</v>
      </c>
      <c r="B35" s="69">
        <v>801</v>
      </c>
      <c r="C35" s="70" t="s">
        <v>234</v>
      </c>
      <c r="D35" s="70" t="s">
        <v>248</v>
      </c>
      <c r="E35" s="69" t="s">
        <v>252</v>
      </c>
      <c r="F35" s="69">
        <v>800</v>
      </c>
      <c r="G35" s="35">
        <v>249</v>
      </c>
    </row>
    <row r="36" spans="1:14" ht="126">
      <c r="A36" s="72" t="s">
        <v>255</v>
      </c>
      <c r="B36" s="69">
        <v>801</v>
      </c>
      <c r="C36" s="70" t="s">
        <v>234</v>
      </c>
      <c r="D36" s="70" t="s">
        <v>248</v>
      </c>
      <c r="E36" s="69" t="s">
        <v>256</v>
      </c>
      <c r="F36" s="69">
        <v>100</v>
      </c>
      <c r="G36" s="35">
        <v>20943.2</v>
      </c>
    </row>
    <row r="37" spans="1:14" ht="94.5" hidden="1">
      <c r="A37" s="73" t="s">
        <v>257</v>
      </c>
      <c r="B37" s="69">
        <v>801</v>
      </c>
      <c r="C37" s="70" t="s">
        <v>234</v>
      </c>
      <c r="D37" s="70" t="s">
        <v>248</v>
      </c>
      <c r="E37" s="69" t="s">
        <v>256</v>
      </c>
      <c r="F37" s="69">
        <v>200</v>
      </c>
      <c r="G37" s="35">
        <v>0</v>
      </c>
    </row>
    <row r="38" spans="1:14" ht="78.75">
      <c r="A38" s="72" t="s">
        <v>245</v>
      </c>
      <c r="B38" s="69">
        <v>801</v>
      </c>
      <c r="C38" s="70" t="s">
        <v>234</v>
      </c>
      <c r="D38" s="70" t="s">
        <v>248</v>
      </c>
      <c r="E38" s="69" t="s">
        <v>258</v>
      </c>
      <c r="F38" s="69">
        <v>100</v>
      </c>
      <c r="G38" s="35">
        <v>2662.7</v>
      </c>
    </row>
    <row r="39" spans="1:14" ht="78.75">
      <c r="A39" s="72" t="s">
        <v>287</v>
      </c>
      <c r="B39" s="69">
        <v>801</v>
      </c>
      <c r="C39" s="70" t="s">
        <v>234</v>
      </c>
      <c r="D39" s="70" t="s">
        <v>248</v>
      </c>
      <c r="E39" s="69" t="s">
        <v>1086</v>
      </c>
      <c r="F39" s="69">
        <v>100</v>
      </c>
      <c r="G39" s="35">
        <v>147.4</v>
      </c>
    </row>
    <row r="40" spans="1:14" ht="94.5">
      <c r="A40" s="72" t="s">
        <v>1085</v>
      </c>
      <c r="B40" s="69">
        <v>801</v>
      </c>
      <c r="C40" s="70" t="s">
        <v>234</v>
      </c>
      <c r="D40" s="70" t="s">
        <v>248</v>
      </c>
      <c r="E40" s="69" t="s">
        <v>1088</v>
      </c>
      <c r="F40" s="69">
        <v>100</v>
      </c>
      <c r="G40" s="35">
        <v>9683.2999999999993</v>
      </c>
    </row>
    <row r="41" spans="1:14" ht="78.75">
      <c r="A41" s="72" t="s">
        <v>259</v>
      </c>
      <c r="B41" s="69">
        <v>801</v>
      </c>
      <c r="C41" s="70" t="s">
        <v>234</v>
      </c>
      <c r="D41" s="70" t="s">
        <v>248</v>
      </c>
      <c r="E41" s="69" t="s">
        <v>260</v>
      </c>
      <c r="F41" s="69">
        <v>100</v>
      </c>
      <c r="G41" s="35">
        <v>294.60000000000002</v>
      </c>
    </row>
    <row r="42" spans="1:14" ht="78.75">
      <c r="A42" s="72" t="s">
        <v>261</v>
      </c>
      <c r="B42" s="69">
        <v>801</v>
      </c>
      <c r="C42" s="70" t="s">
        <v>234</v>
      </c>
      <c r="D42" s="70" t="s">
        <v>248</v>
      </c>
      <c r="E42" s="69" t="s">
        <v>262</v>
      </c>
      <c r="F42" s="69">
        <v>100</v>
      </c>
      <c r="G42" s="35">
        <v>316.89999999999998</v>
      </c>
    </row>
    <row r="43" spans="1:14" ht="47.25">
      <c r="A43" s="72" t="s">
        <v>263</v>
      </c>
      <c r="B43" s="69">
        <v>801</v>
      </c>
      <c r="C43" s="70" t="s">
        <v>234</v>
      </c>
      <c r="D43" s="70" t="s">
        <v>248</v>
      </c>
      <c r="E43" s="69" t="s">
        <v>262</v>
      </c>
      <c r="F43" s="69">
        <v>200</v>
      </c>
      <c r="G43" s="35">
        <v>1.2</v>
      </c>
    </row>
    <row r="44" spans="1:14" ht="141.75">
      <c r="A44" s="72" t="s">
        <v>1084</v>
      </c>
      <c r="B44" s="69">
        <v>801</v>
      </c>
      <c r="C44" s="70" t="s">
        <v>234</v>
      </c>
      <c r="D44" s="70" t="s">
        <v>248</v>
      </c>
      <c r="E44" s="69" t="s">
        <v>1087</v>
      </c>
      <c r="F44" s="69">
        <v>100</v>
      </c>
      <c r="G44" s="35">
        <v>2244.4</v>
      </c>
    </row>
    <row r="45" spans="1:14" s="16" customFormat="1" ht="31.5">
      <c r="A45" s="68" t="s">
        <v>277</v>
      </c>
      <c r="B45" s="69">
        <v>803</v>
      </c>
      <c r="C45" s="70" t="s">
        <v>234</v>
      </c>
      <c r="D45" s="70" t="s">
        <v>248</v>
      </c>
      <c r="E45" s="69" t="s">
        <v>278</v>
      </c>
      <c r="F45" s="71"/>
      <c r="G45" s="35">
        <f>SUM(G46)</f>
        <v>2234</v>
      </c>
      <c r="H45" s="15"/>
      <c r="I45" s="15"/>
      <c r="J45" s="17"/>
      <c r="K45" s="15"/>
      <c r="L45" s="15"/>
      <c r="M45" s="15"/>
      <c r="N45" s="15"/>
    </row>
    <row r="46" spans="1:14" s="16" customFormat="1" ht="31.5">
      <c r="A46" s="68" t="s">
        <v>279</v>
      </c>
      <c r="B46" s="69">
        <v>803</v>
      </c>
      <c r="C46" s="70" t="s">
        <v>234</v>
      </c>
      <c r="D46" s="70" t="s">
        <v>248</v>
      </c>
      <c r="E46" s="69" t="s">
        <v>280</v>
      </c>
      <c r="F46" s="71"/>
      <c r="G46" s="35">
        <f>SUM(G47:G49)</f>
        <v>2234</v>
      </c>
      <c r="H46" s="15"/>
      <c r="I46" s="15"/>
      <c r="J46" s="17"/>
      <c r="K46" s="15"/>
      <c r="L46" s="15"/>
      <c r="M46" s="15"/>
      <c r="N46" s="15"/>
    </row>
    <row r="47" spans="1:14" s="16" customFormat="1" ht="94.5">
      <c r="A47" s="72" t="s">
        <v>1085</v>
      </c>
      <c r="B47" s="69">
        <v>802</v>
      </c>
      <c r="C47" s="70" t="s">
        <v>234</v>
      </c>
      <c r="D47" s="70" t="s">
        <v>248</v>
      </c>
      <c r="E47" s="69" t="s">
        <v>1098</v>
      </c>
      <c r="F47" s="69">
        <v>100</v>
      </c>
      <c r="G47" s="35">
        <v>195.3</v>
      </c>
      <c r="H47" s="15"/>
      <c r="I47" s="15"/>
      <c r="J47" s="17"/>
      <c r="K47" s="15"/>
      <c r="L47" s="15"/>
      <c r="M47" s="15"/>
      <c r="N47" s="15"/>
    </row>
    <row r="48" spans="1:14" s="16" customFormat="1" ht="94.5">
      <c r="A48" s="72" t="s">
        <v>480</v>
      </c>
      <c r="B48" s="69">
        <v>803</v>
      </c>
      <c r="C48" s="70" t="s">
        <v>234</v>
      </c>
      <c r="D48" s="70" t="s">
        <v>248</v>
      </c>
      <c r="E48" s="69" t="s">
        <v>481</v>
      </c>
      <c r="F48" s="69">
        <v>100</v>
      </c>
      <c r="G48" s="35">
        <v>2026.7</v>
      </c>
      <c r="H48" s="15"/>
      <c r="I48" s="15"/>
      <c r="J48" s="17"/>
      <c r="K48" s="15"/>
      <c r="L48" s="15"/>
      <c r="M48" s="15"/>
      <c r="N48" s="15"/>
    </row>
    <row r="49" spans="1:14" s="16" customFormat="1" ht="47.25">
      <c r="A49" s="68" t="s">
        <v>482</v>
      </c>
      <c r="B49" s="78">
        <v>803</v>
      </c>
      <c r="C49" s="70" t="s">
        <v>234</v>
      </c>
      <c r="D49" s="70" t="s">
        <v>248</v>
      </c>
      <c r="E49" s="69" t="s">
        <v>481</v>
      </c>
      <c r="F49" s="69">
        <v>200</v>
      </c>
      <c r="G49" s="35">
        <v>12</v>
      </c>
      <c r="H49" s="15"/>
      <c r="I49" s="15"/>
      <c r="J49" s="17"/>
      <c r="K49" s="15"/>
      <c r="L49" s="15"/>
      <c r="M49" s="15"/>
      <c r="N49" s="15"/>
    </row>
    <row r="50" spans="1:14" ht="15.75">
      <c r="A50" s="63" t="s">
        <v>264</v>
      </c>
      <c r="B50" s="64">
        <v>801</v>
      </c>
      <c r="C50" s="65" t="s">
        <v>234</v>
      </c>
      <c r="D50" s="65" t="s">
        <v>265</v>
      </c>
      <c r="E50" s="64"/>
      <c r="F50" s="64"/>
      <c r="G50" s="67">
        <f>SUM(G51)</f>
        <v>2.2000000000000002</v>
      </c>
    </row>
    <row r="51" spans="1:14" ht="15.75">
      <c r="A51" s="68" t="s">
        <v>266</v>
      </c>
      <c r="B51" s="69">
        <v>801</v>
      </c>
      <c r="C51" s="70" t="s">
        <v>234</v>
      </c>
      <c r="D51" s="70" t="s">
        <v>265</v>
      </c>
      <c r="E51" s="69" t="s">
        <v>267</v>
      </c>
      <c r="F51" s="69"/>
      <c r="G51" s="35">
        <f>SUM(G52)</f>
        <v>2.2000000000000002</v>
      </c>
    </row>
    <row r="52" spans="1:14" ht="15.75">
      <c r="A52" s="68" t="s">
        <v>268</v>
      </c>
      <c r="B52" s="69">
        <v>801</v>
      </c>
      <c r="C52" s="70" t="s">
        <v>234</v>
      </c>
      <c r="D52" s="70" t="s">
        <v>265</v>
      </c>
      <c r="E52" s="69" t="s">
        <v>269</v>
      </c>
      <c r="F52" s="69"/>
      <c r="G52" s="35">
        <f>SUM(G53)</f>
        <v>2.2000000000000002</v>
      </c>
    </row>
    <row r="53" spans="1:14" ht="78.75">
      <c r="A53" s="73" t="s">
        <v>270</v>
      </c>
      <c r="B53" s="69">
        <v>801</v>
      </c>
      <c r="C53" s="70" t="s">
        <v>234</v>
      </c>
      <c r="D53" s="70" t="s">
        <v>265</v>
      </c>
      <c r="E53" s="69" t="s">
        <v>271</v>
      </c>
      <c r="F53" s="69">
        <v>200</v>
      </c>
      <c r="G53" s="35">
        <v>2.2000000000000002</v>
      </c>
    </row>
    <row r="54" spans="1:14" s="16" customFormat="1" ht="47.25">
      <c r="A54" s="63" t="s">
        <v>439</v>
      </c>
      <c r="B54" s="75">
        <v>802</v>
      </c>
      <c r="C54" s="65" t="s">
        <v>234</v>
      </c>
      <c r="D54" s="65" t="s">
        <v>429</v>
      </c>
      <c r="E54" s="64"/>
      <c r="F54" s="64"/>
      <c r="G54" s="67">
        <f>SUM(G55,G66)</f>
        <v>55565.299999999996</v>
      </c>
      <c r="H54" s="15"/>
      <c r="I54" s="15"/>
      <c r="J54" s="17"/>
      <c r="K54" s="15"/>
      <c r="L54" s="15"/>
      <c r="M54" s="15"/>
      <c r="N54" s="15"/>
    </row>
    <row r="55" spans="1:14" s="16" customFormat="1" ht="31.5">
      <c r="A55" s="68" t="s">
        <v>277</v>
      </c>
      <c r="B55" s="69">
        <v>802</v>
      </c>
      <c r="C55" s="70" t="s">
        <v>234</v>
      </c>
      <c r="D55" s="70" t="s">
        <v>429</v>
      </c>
      <c r="E55" s="69" t="s">
        <v>278</v>
      </c>
      <c r="F55" s="71"/>
      <c r="G55" s="35">
        <f>SUM(G56)</f>
        <v>49346.1</v>
      </c>
      <c r="H55" s="15"/>
      <c r="I55" s="15"/>
      <c r="J55" s="17"/>
      <c r="K55" s="15"/>
      <c r="L55" s="15"/>
      <c r="M55" s="15"/>
      <c r="N55" s="15"/>
    </row>
    <row r="56" spans="1:14" s="16" customFormat="1" ht="31.5">
      <c r="A56" s="68" t="s">
        <v>279</v>
      </c>
      <c r="B56" s="69">
        <v>802</v>
      </c>
      <c r="C56" s="70" t="s">
        <v>234</v>
      </c>
      <c r="D56" s="70" t="s">
        <v>429</v>
      </c>
      <c r="E56" s="69" t="s">
        <v>280</v>
      </c>
      <c r="F56" s="71"/>
      <c r="G56" s="35">
        <f>SUM(G57:G65)</f>
        <v>49346.1</v>
      </c>
      <c r="H56" s="15"/>
      <c r="I56" s="15"/>
      <c r="J56" s="17"/>
      <c r="K56" s="15"/>
      <c r="L56" s="15"/>
      <c r="M56" s="15"/>
      <c r="N56" s="15"/>
    </row>
    <row r="57" spans="1:14" s="16" customFormat="1" ht="94.5">
      <c r="A57" s="72" t="s">
        <v>251</v>
      </c>
      <c r="B57" s="69">
        <v>802</v>
      </c>
      <c r="C57" s="70" t="s">
        <v>234</v>
      </c>
      <c r="D57" s="70" t="s">
        <v>429</v>
      </c>
      <c r="E57" s="69" t="s">
        <v>440</v>
      </c>
      <c r="F57" s="69">
        <v>100</v>
      </c>
      <c r="G57" s="35">
        <v>36522.9</v>
      </c>
      <c r="H57" s="17"/>
      <c r="I57" s="15"/>
      <c r="J57" s="17"/>
      <c r="K57" s="15"/>
      <c r="L57" s="15"/>
      <c r="M57" s="15"/>
      <c r="N57" s="15"/>
    </row>
    <row r="58" spans="1:14" s="16" customFormat="1" ht="47.25">
      <c r="A58" s="73" t="s">
        <v>253</v>
      </c>
      <c r="B58" s="74">
        <v>802</v>
      </c>
      <c r="C58" s="70" t="s">
        <v>234</v>
      </c>
      <c r="D58" s="70" t="s">
        <v>429</v>
      </c>
      <c r="E58" s="69" t="s">
        <v>440</v>
      </c>
      <c r="F58" s="74">
        <v>200</v>
      </c>
      <c r="G58" s="35">
        <v>2000</v>
      </c>
      <c r="H58" s="15"/>
      <c r="I58" s="15"/>
      <c r="J58" s="17"/>
      <c r="K58" s="15"/>
      <c r="L58" s="15"/>
      <c r="M58" s="15"/>
      <c r="N58" s="15"/>
    </row>
    <row r="59" spans="1:14" s="16" customFormat="1" ht="31.5">
      <c r="A59" s="72" t="s">
        <v>254</v>
      </c>
      <c r="B59" s="69">
        <v>802</v>
      </c>
      <c r="C59" s="70" t="s">
        <v>234</v>
      </c>
      <c r="D59" s="70" t="s">
        <v>429</v>
      </c>
      <c r="E59" s="69" t="s">
        <v>440</v>
      </c>
      <c r="F59" s="69">
        <v>800</v>
      </c>
      <c r="G59" s="35">
        <v>19.7</v>
      </c>
      <c r="H59" s="15"/>
      <c r="I59" s="15"/>
      <c r="J59" s="17"/>
      <c r="K59" s="15"/>
      <c r="L59" s="15"/>
      <c r="M59" s="15"/>
      <c r="N59" s="15"/>
    </row>
    <row r="60" spans="1:14" s="16" customFormat="1" ht="126">
      <c r="A60" s="72" t="s">
        <v>255</v>
      </c>
      <c r="B60" s="69">
        <v>802</v>
      </c>
      <c r="C60" s="70" t="s">
        <v>234</v>
      </c>
      <c r="D60" s="70" t="s">
        <v>429</v>
      </c>
      <c r="E60" s="69" t="s">
        <v>441</v>
      </c>
      <c r="F60" s="69">
        <v>100</v>
      </c>
      <c r="G60" s="35">
        <v>2496.5</v>
      </c>
      <c r="H60" s="15"/>
      <c r="I60" s="15"/>
      <c r="J60" s="17"/>
      <c r="K60" s="15"/>
      <c r="L60" s="15"/>
      <c r="M60" s="15"/>
      <c r="N60" s="15"/>
    </row>
    <row r="61" spans="1:14" s="16" customFormat="1" ht="94.5">
      <c r="A61" s="73" t="s">
        <v>257</v>
      </c>
      <c r="B61" s="69">
        <v>802</v>
      </c>
      <c r="C61" s="70" t="s">
        <v>234</v>
      </c>
      <c r="D61" s="70" t="s">
        <v>429</v>
      </c>
      <c r="E61" s="69" t="s">
        <v>441</v>
      </c>
      <c r="F61" s="69">
        <v>200</v>
      </c>
      <c r="G61" s="35"/>
      <c r="H61" s="15"/>
      <c r="I61" s="15"/>
      <c r="J61" s="17"/>
      <c r="K61" s="15"/>
      <c r="L61" s="15"/>
      <c r="M61" s="15"/>
      <c r="N61" s="15"/>
    </row>
    <row r="62" spans="1:14" s="16" customFormat="1" ht="78.75">
      <c r="A62" s="72" t="s">
        <v>245</v>
      </c>
      <c r="B62" s="69">
        <v>802</v>
      </c>
      <c r="C62" s="70" t="s">
        <v>234</v>
      </c>
      <c r="D62" s="70" t="s">
        <v>429</v>
      </c>
      <c r="E62" s="69" t="s">
        <v>442</v>
      </c>
      <c r="F62" s="69">
        <v>100</v>
      </c>
      <c r="G62" s="35">
        <v>2000</v>
      </c>
      <c r="H62" s="15"/>
      <c r="I62" s="15"/>
      <c r="J62" s="17"/>
      <c r="K62" s="15"/>
      <c r="L62" s="15"/>
      <c r="M62" s="15"/>
      <c r="N62" s="15"/>
    </row>
    <row r="63" spans="1:14" s="16" customFormat="1" ht="78.75" hidden="1">
      <c r="A63" s="72" t="s">
        <v>287</v>
      </c>
      <c r="B63" s="69">
        <v>802</v>
      </c>
      <c r="C63" s="70" t="s">
        <v>234</v>
      </c>
      <c r="D63" s="70" t="s">
        <v>429</v>
      </c>
      <c r="E63" s="69" t="s">
        <v>446</v>
      </c>
      <c r="F63" s="69">
        <v>100</v>
      </c>
      <c r="G63" s="35">
        <v>0</v>
      </c>
      <c r="H63" s="15"/>
      <c r="I63" s="15"/>
      <c r="J63" s="17"/>
      <c r="K63" s="15"/>
      <c r="L63" s="15"/>
      <c r="M63" s="15"/>
      <c r="N63" s="15"/>
    </row>
    <row r="64" spans="1:14" s="16" customFormat="1" ht="94.5">
      <c r="A64" s="72" t="s">
        <v>1085</v>
      </c>
      <c r="B64" s="69">
        <v>802</v>
      </c>
      <c r="C64" s="70" t="s">
        <v>234</v>
      </c>
      <c r="D64" s="70" t="s">
        <v>429</v>
      </c>
      <c r="E64" s="69" t="s">
        <v>1098</v>
      </c>
      <c r="F64" s="69">
        <v>100</v>
      </c>
      <c r="G64" s="35">
        <v>5667.1</v>
      </c>
      <c r="H64" s="15"/>
      <c r="I64" s="15"/>
      <c r="J64" s="17"/>
      <c r="K64" s="15"/>
      <c r="L64" s="15"/>
      <c r="M64" s="15"/>
      <c r="N64" s="15"/>
    </row>
    <row r="65" spans="1:14" s="16" customFormat="1" ht="127.5" customHeight="1">
      <c r="A65" s="72" t="s">
        <v>1084</v>
      </c>
      <c r="B65" s="69">
        <v>802</v>
      </c>
      <c r="C65" s="70" t="s">
        <v>234</v>
      </c>
      <c r="D65" s="70" t="s">
        <v>429</v>
      </c>
      <c r="E65" s="69" t="s">
        <v>1099</v>
      </c>
      <c r="F65" s="69">
        <v>100</v>
      </c>
      <c r="G65" s="35">
        <v>639.9</v>
      </c>
      <c r="H65" s="15"/>
      <c r="I65" s="15"/>
      <c r="J65" s="17"/>
      <c r="K65" s="15"/>
      <c r="L65" s="15"/>
      <c r="M65" s="15"/>
      <c r="N65" s="15"/>
    </row>
    <row r="66" spans="1:14" s="16" customFormat="1" ht="15.75">
      <c r="A66" s="68" t="s">
        <v>645</v>
      </c>
      <c r="B66" s="78">
        <v>806</v>
      </c>
      <c r="C66" s="70" t="s">
        <v>234</v>
      </c>
      <c r="D66" s="70" t="s">
        <v>429</v>
      </c>
      <c r="E66" s="69" t="s">
        <v>646</v>
      </c>
      <c r="F66" s="69"/>
      <c r="G66" s="35">
        <f>SUM(G67)</f>
        <v>6219.2</v>
      </c>
      <c r="H66" s="15"/>
      <c r="I66" s="15"/>
      <c r="J66" s="17"/>
      <c r="K66" s="15"/>
      <c r="L66" s="15"/>
      <c r="M66" s="15"/>
      <c r="N66" s="15"/>
    </row>
    <row r="67" spans="1:14" s="16" customFormat="1" ht="31.5">
      <c r="A67" s="68" t="s">
        <v>647</v>
      </c>
      <c r="B67" s="78">
        <v>806</v>
      </c>
      <c r="C67" s="70" t="s">
        <v>234</v>
      </c>
      <c r="D67" s="70" t="s">
        <v>429</v>
      </c>
      <c r="E67" s="69" t="s">
        <v>648</v>
      </c>
      <c r="F67" s="69"/>
      <c r="G67" s="35">
        <f>SUM(G68:G71)</f>
        <v>6219.2</v>
      </c>
      <c r="H67" s="15"/>
      <c r="I67" s="15"/>
      <c r="J67" s="17"/>
      <c r="K67" s="15"/>
      <c r="L67" s="15"/>
      <c r="M67" s="15"/>
      <c r="N67" s="15"/>
    </row>
    <row r="68" spans="1:14" s="16" customFormat="1" ht="94.5">
      <c r="A68" s="72" t="s">
        <v>251</v>
      </c>
      <c r="B68" s="78">
        <v>806</v>
      </c>
      <c r="C68" s="70" t="s">
        <v>234</v>
      </c>
      <c r="D68" s="70" t="s">
        <v>429</v>
      </c>
      <c r="E68" s="69" t="s">
        <v>649</v>
      </c>
      <c r="F68" s="69">
        <v>100</v>
      </c>
      <c r="G68" s="35">
        <v>5426.5</v>
      </c>
      <c r="H68" s="17"/>
      <c r="I68" s="15"/>
      <c r="J68" s="17"/>
      <c r="K68" s="15"/>
      <c r="L68" s="15"/>
      <c r="M68" s="15"/>
      <c r="N68" s="15"/>
    </row>
    <row r="69" spans="1:14" s="16" customFormat="1" ht="126">
      <c r="A69" s="72" t="s">
        <v>255</v>
      </c>
      <c r="B69" s="78">
        <v>806</v>
      </c>
      <c r="C69" s="70" t="s">
        <v>234</v>
      </c>
      <c r="D69" s="70" t="s">
        <v>429</v>
      </c>
      <c r="E69" s="69" t="s">
        <v>958</v>
      </c>
      <c r="F69" s="69">
        <v>100</v>
      </c>
      <c r="G69" s="35">
        <v>295.5</v>
      </c>
      <c r="H69" s="17"/>
      <c r="I69" s="15"/>
      <c r="J69" s="17"/>
      <c r="K69" s="15"/>
      <c r="L69" s="15"/>
      <c r="M69" s="15"/>
      <c r="N69" s="15"/>
    </row>
    <row r="70" spans="1:14" s="16" customFormat="1" ht="78.75">
      <c r="A70" s="72" t="s">
        <v>245</v>
      </c>
      <c r="B70" s="69">
        <v>806</v>
      </c>
      <c r="C70" s="70" t="s">
        <v>234</v>
      </c>
      <c r="D70" s="70" t="s">
        <v>429</v>
      </c>
      <c r="E70" s="69" t="s">
        <v>650</v>
      </c>
      <c r="F70" s="69">
        <v>100</v>
      </c>
      <c r="G70" s="35">
        <v>135</v>
      </c>
      <c r="H70" s="15"/>
      <c r="I70" s="15"/>
      <c r="J70" s="17"/>
      <c r="K70" s="15"/>
      <c r="L70" s="15"/>
      <c r="M70" s="15"/>
      <c r="N70" s="15"/>
    </row>
    <row r="71" spans="1:14" s="16" customFormat="1" ht="94.5">
      <c r="A71" s="72" t="s">
        <v>1085</v>
      </c>
      <c r="B71" s="69">
        <v>805</v>
      </c>
      <c r="C71" s="70" t="s">
        <v>234</v>
      </c>
      <c r="D71" s="70" t="s">
        <v>429</v>
      </c>
      <c r="E71" s="69" t="s">
        <v>1107</v>
      </c>
      <c r="F71" s="69">
        <v>100</v>
      </c>
      <c r="G71" s="35">
        <v>362.2</v>
      </c>
      <c r="H71" s="15"/>
      <c r="I71" s="15"/>
      <c r="J71" s="17"/>
      <c r="K71" s="17"/>
      <c r="L71" s="15"/>
      <c r="M71" s="15"/>
      <c r="N71" s="15"/>
    </row>
    <row r="72" spans="1:14" ht="15.75">
      <c r="A72" s="211" t="s">
        <v>638</v>
      </c>
      <c r="B72" s="64">
        <v>801</v>
      </c>
      <c r="C72" s="65" t="s">
        <v>234</v>
      </c>
      <c r="D72" s="65" t="s">
        <v>420</v>
      </c>
      <c r="E72" s="64"/>
      <c r="F72" s="64"/>
      <c r="G72" s="67">
        <f>G73</f>
        <v>5083</v>
      </c>
    </row>
    <row r="73" spans="1:14" ht="15.75">
      <c r="A73" s="73" t="s">
        <v>1258</v>
      </c>
      <c r="B73" s="69">
        <v>801</v>
      </c>
      <c r="C73" s="70" t="s">
        <v>234</v>
      </c>
      <c r="D73" s="70" t="s">
        <v>420</v>
      </c>
      <c r="E73" s="69" t="s">
        <v>639</v>
      </c>
      <c r="F73" s="69"/>
      <c r="G73" s="35">
        <f>G74</f>
        <v>5083</v>
      </c>
    </row>
    <row r="74" spans="1:14" ht="31.5">
      <c r="A74" s="73" t="s">
        <v>685</v>
      </c>
      <c r="B74" s="69">
        <v>801</v>
      </c>
      <c r="C74" s="70" t="s">
        <v>234</v>
      </c>
      <c r="D74" s="70" t="s">
        <v>420</v>
      </c>
      <c r="E74" s="69" t="s">
        <v>684</v>
      </c>
      <c r="F74" s="69"/>
      <c r="G74" s="35">
        <f>SUM(G75:G76)</f>
        <v>5083</v>
      </c>
    </row>
    <row r="75" spans="1:14" ht="31.5">
      <c r="A75" s="73" t="s">
        <v>1260</v>
      </c>
      <c r="B75" s="69">
        <v>801</v>
      </c>
      <c r="C75" s="70" t="s">
        <v>234</v>
      </c>
      <c r="D75" s="70" t="s">
        <v>420</v>
      </c>
      <c r="E75" s="69" t="s">
        <v>686</v>
      </c>
      <c r="F75" s="69">
        <v>800</v>
      </c>
      <c r="G75" s="35">
        <v>1037.3</v>
      </c>
    </row>
    <row r="76" spans="1:14" ht="31.5">
      <c r="A76" s="73" t="s">
        <v>1261</v>
      </c>
      <c r="B76" s="69">
        <v>801</v>
      </c>
      <c r="C76" s="70" t="s">
        <v>234</v>
      </c>
      <c r="D76" s="70" t="s">
        <v>420</v>
      </c>
      <c r="E76" s="69" t="s">
        <v>1259</v>
      </c>
      <c r="F76" s="69">
        <v>800</v>
      </c>
      <c r="G76" s="35">
        <v>4045.7</v>
      </c>
    </row>
    <row r="77" spans="1:14" s="16" customFormat="1" ht="15.75">
      <c r="A77" s="63" t="s">
        <v>443</v>
      </c>
      <c r="B77" s="75">
        <v>802</v>
      </c>
      <c r="C77" s="65" t="s">
        <v>234</v>
      </c>
      <c r="D77" s="65">
        <v>11</v>
      </c>
      <c r="E77" s="64"/>
      <c r="F77" s="64"/>
      <c r="G77" s="67">
        <f>SUM(G78,G81)</f>
        <v>1661.6</v>
      </c>
      <c r="H77" s="15"/>
      <c r="I77" s="15"/>
      <c r="J77" s="17"/>
      <c r="K77" s="15"/>
      <c r="L77" s="15"/>
      <c r="M77" s="15"/>
      <c r="N77" s="15"/>
    </row>
    <row r="78" spans="1:14" s="16" customFormat="1" ht="31.5" hidden="1">
      <c r="A78" s="68" t="s">
        <v>277</v>
      </c>
      <c r="B78" s="69">
        <v>802</v>
      </c>
      <c r="C78" s="70" t="s">
        <v>234</v>
      </c>
      <c r="D78" s="70" t="s">
        <v>444</v>
      </c>
      <c r="E78" s="69" t="s">
        <v>278</v>
      </c>
      <c r="F78" s="71"/>
      <c r="G78" s="35">
        <f>SUM(G79)</f>
        <v>0</v>
      </c>
      <c r="H78" s="15"/>
      <c r="I78" s="15"/>
      <c r="J78" s="17"/>
      <c r="K78" s="15"/>
      <c r="L78" s="15"/>
      <c r="M78" s="15"/>
      <c r="N78" s="15"/>
    </row>
    <row r="79" spans="1:14" s="16" customFormat="1" ht="31.5" hidden="1">
      <c r="A79" s="68" t="s">
        <v>279</v>
      </c>
      <c r="B79" s="69">
        <v>802</v>
      </c>
      <c r="C79" s="70" t="s">
        <v>234</v>
      </c>
      <c r="D79" s="70" t="s">
        <v>444</v>
      </c>
      <c r="E79" s="69" t="s">
        <v>280</v>
      </c>
      <c r="F79" s="71"/>
      <c r="G79" s="35">
        <f>SUM(G80)</f>
        <v>0</v>
      </c>
      <c r="H79" s="15"/>
      <c r="I79" s="15"/>
      <c r="J79" s="17"/>
      <c r="K79" s="15"/>
      <c r="L79" s="15"/>
      <c r="M79" s="15"/>
      <c r="N79" s="15"/>
    </row>
    <row r="80" spans="1:14" s="16" customFormat="1" ht="31.5" hidden="1">
      <c r="A80" s="68" t="s">
        <v>445</v>
      </c>
      <c r="B80" s="69">
        <v>802</v>
      </c>
      <c r="C80" s="70" t="s">
        <v>234</v>
      </c>
      <c r="D80" s="70" t="s">
        <v>444</v>
      </c>
      <c r="E80" s="69" t="s">
        <v>446</v>
      </c>
      <c r="F80" s="69">
        <v>800</v>
      </c>
      <c r="G80" s="35">
        <v>0</v>
      </c>
      <c r="H80" s="15"/>
      <c r="I80" s="15"/>
      <c r="J80" s="17"/>
      <c r="K80" s="15"/>
      <c r="L80" s="15"/>
      <c r="M80" s="15"/>
      <c r="N80" s="15"/>
    </row>
    <row r="81" spans="1:14" s="16" customFormat="1" ht="15.75">
      <c r="A81" s="68" t="s">
        <v>266</v>
      </c>
      <c r="B81" s="69">
        <v>802</v>
      </c>
      <c r="C81" s="70" t="s">
        <v>234</v>
      </c>
      <c r="D81" s="70" t="s">
        <v>444</v>
      </c>
      <c r="E81" s="69" t="s">
        <v>267</v>
      </c>
      <c r="F81" s="69"/>
      <c r="G81" s="35">
        <f>SUM(G82)</f>
        <v>1661.6</v>
      </c>
      <c r="H81" s="15"/>
      <c r="I81" s="15"/>
      <c r="J81" s="17"/>
      <c r="K81" s="15"/>
      <c r="L81" s="15"/>
      <c r="M81" s="15"/>
      <c r="N81" s="15"/>
    </row>
    <row r="82" spans="1:14" s="16" customFormat="1" ht="15.75">
      <c r="A82" s="68" t="s">
        <v>268</v>
      </c>
      <c r="B82" s="69">
        <v>802</v>
      </c>
      <c r="C82" s="70" t="s">
        <v>234</v>
      </c>
      <c r="D82" s="70" t="s">
        <v>444</v>
      </c>
      <c r="E82" s="69" t="s">
        <v>269</v>
      </c>
      <c r="F82" s="69"/>
      <c r="G82" s="35">
        <f>SUM(G83)</f>
        <v>1661.6</v>
      </c>
      <c r="H82" s="15"/>
      <c r="I82" s="15"/>
      <c r="J82" s="17"/>
      <c r="K82" s="15"/>
      <c r="L82" s="15"/>
      <c r="M82" s="15"/>
      <c r="N82" s="15"/>
    </row>
    <row r="83" spans="1:14" s="16" customFormat="1" ht="31.5">
      <c r="A83" s="68" t="s">
        <v>298</v>
      </c>
      <c r="B83" s="69">
        <v>802</v>
      </c>
      <c r="C83" s="70" t="s">
        <v>234</v>
      </c>
      <c r="D83" s="70" t="s">
        <v>444</v>
      </c>
      <c r="E83" s="69" t="s">
        <v>296</v>
      </c>
      <c r="F83" s="69">
        <v>800</v>
      </c>
      <c r="G83" s="35">
        <v>1661.6</v>
      </c>
      <c r="H83" s="17"/>
      <c r="I83" s="17"/>
      <c r="J83" s="17"/>
      <c r="K83" s="15"/>
      <c r="L83" s="15"/>
      <c r="M83" s="15"/>
      <c r="N83" s="15"/>
    </row>
    <row r="84" spans="1:14" ht="15.75">
      <c r="A84" s="63" t="s">
        <v>272</v>
      </c>
      <c r="B84" s="64">
        <v>801</v>
      </c>
      <c r="C84" s="65" t="s">
        <v>234</v>
      </c>
      <c r="D84" s="65">
        <v>13</v>
      </c>
      <c r="E84" s="64"/>
      <c r="F84" s="64"/>
      <c r="G84" s="67">
        <f>SUM(G85,G89,G93,G97,G112)</f>
        <v>154636.19999999998</v>
      </c>
    </row>
    <row r="85" spans="1:14" ht="47.25" hidden="1">
      <c r="A85" s="68" t="s">
        <v>872</v>
      </c>
      <c r="B85" s="69">
        <v>801</v>
      </c>
      <c r="C85" s="70" t="s">
        <v>234</v>
      </c>
      <c r="D85" s="70" t="s">
        <v>273</v>
      </c>
      <c r="E85" s="69" t="s">
        <v>431</v>
      </c>
      <c r="F85" s="69"/>
      <c r="G85" s="35">
        <f>G86</f>
        <v>0</v>
      </c>
    </row>
    <row r="86" spans="1:14" ht="47.25" hidden="1">
      <c r="A86" s="68" t="s">
        <v>432</v>
      </c>
      <c r="B86" s="69">
        <v>801</v>
      </c>
      <c r="C86" s="70" t="s">
        <v>234</v>
      </c>
      <c r="D86" s="70" t="s">
        <v>273</v>
      </c>
      <c r="E86" s="69" t="s">
        <v>489</v>
      </c>
      <c r="F86" s="69"/>
      <c r="G86" s="35">
        <f>G87</f>
        <v>0</v>
      </c>
    </row>
    <row r="87" spans="1:14" ht="47.25" hidden="1">
      <c r="A87" s="68" t="s">
        <v>652</v>
      </c>
      <c r="B87" s="69">
        <v>801</v>
      </c>
      <c r="C87" s="70" t="s">
        <v>234</v>
      </c>
      <c r="D87" s="70" t="s">
        <v>273</v>
      </c>
      <c r="E87" s="69" t="s">
        <v>653</v>
      </c>
      <c r="F87" s="69"/>
      <c r="G87" s="35">
        <f>G88</f>
        <v>0</v>
      </c>
    </row>
    <row r="88" spans="1:14" ht="63" hidden="1">
      <c r="A88" s="72" t="s">
        <v>655</v>
      </c>
      <c r="B88" s="69">
        <v>801</v>
      </c>
      <c r="C88" s="70" t="s">
        <v>234</v>
      </c>
      <c r="D88" s="70" t="s">
        <v>273</v>
      </c>
      <c r="E88" s="69" t="s">
        <v>654</v>
      </c>
      <c r="F88" s="69">
        <v>400</v>
      </c>
      <c r="G88" s="35"/>
    </row>
    <row r="89" spans="1:14" ht="31.5">
      <c r="A89" s="72" t="s">
        <v>1011</v>
      </c>
      <c r="B89" s="69">
        <v>801</v>
      </c>
      <c r="C89" s="70" t="s">
        <v>234</v>
      </c>
      <c r="D89" s="70" t="s">
        <v>273</v>
      </c>
      <c r="E89" s="69" t="s">
        <v>371</v>
      </c>
      <c r="F89" s="69"/>
      <c r="G89" s="35">
        <f>G90</f>
        <v>3000</v>
      </c>
    </row>
    <row r="90" spans="1:14" ht="47.25">
      <c r="A90" s="72" t="s">
        <v>892</v>
      </c>
      <c r="B90" s="69">
        <v>801</v>
      </c>
      <c r="C90" s="70" t="s">
        <v>234</v>
      </c>
      <c r="D90" s="70" t="s">
        <v>273</v>
      </c>
      <c r="E90" s="69" t="s">
        <v>386</v>
      </c>
      <c r="F90" s="69"/>
      <c r="G90" s="35">
        <f>SUM(G91:G92)</f>
        <v>3000</v>
      </c>
    </row>
    <row r="91" spans="1:14" ht="63">
      <c r="A91" s="72" t="s">
        <v>1064</v>
      </c>
      <c r="B91" s="69">
        <v>801</v>
      </c>
      <c r="C91" s="70" t="s">
        <v>234</v>
      </c>
      <c r="D91" s="70" t="s">
        <v>273</v>
      </c>
      <c r="E91" s="69" t="s">
        <v>1045</v>
      </c>
      <c r="F91" s="69">
        <v>200</v>
      </c>
      <c r="G91" s="35">
        <v>3000</v>
      </c>
    </row>
    <row r="92" spans="1:14" ht="63" hidden="1">
      <c r="A92" s="72" t="s">
        <v>893</v>
      </c>
      <c r="B92" s="69">
        <v>801</v>
      </c>
      <c r="C92" s="70" t="s">
        <v>234</v>
      </c>
      <c r="D92" s="70" t="s">
        <v>273</v>
      </c>
      <c r="E92" s="69" t="s">
        <v>1045</v>
      </c>
      <c r="F92" s="69">
        <v>400</v>
      </c>
      <c r="G92" s="35">
        <v>0</v>
      </c>
    </row>
    <row r="93" spans="1:14" ht="31.5">
      <c r="A93" s="68" t="s">
        <v>238</v>
      </c>
      <c r="B93" s="69">
        <v>801</v>
      </c>
      <c r="C93" s="70" t="s">
        <v>234</v>
      </c>
      <c r="D93" s="70" t="s">
        <v>273</v>
      </c>
      <c r="E93" s="69" t="s">
        <v>239</v>
      </c>
      <c r="F93" s="71"/>
      <c r="G93" s="35">
        <f>SUM(G94)</f>
        <v>773.9</v>
      </c>
    </row>
    <row r="94" spans="1:14" ht="18.75">
      <c r="A94" s="68" t="s">
        <v>249</v>
      </c>
      <c r="B94" s="69">
        <v>801</v>
      </c>
      <c r="C94" s="70" t="s">
        <v>234</v>
      </c>
      <c r="D94" s="70" t="s">
        <v>273</v>
      </c>
      <c r="E94" s="69" t="s">
        <v>250</v>
      </c>
      <c r="F94" s="71"/>
      <c r="G94" s="35">
        <f>SUM(G95:G96)</f>
        <v>773.9</v>
      </c>
    </row>
    <row r="95" spans="1:14" ht="63">
      <c r="A95" s="73" t="s">
        <v>274</v>
      </c>
      <c r="B95" s="69">
        <v>801</v>
      </c>
      <c r="C95" s="70" t="s">
        <v>234</v>
      </c>
      <c r="D95" s="70" t="s">
        <v>273</v>
      </c>
      <c r="E95" s="69" t="s">
        <v>275</v>
      </c>
      <c r="F95" s="69">
        <v>200</v>
      </c>
      <c r="G95" s="35">
        <v>463.9</v>
      </c>
    </row>
    <row r="96" spans="1:14" ht="47.25">
      <c r="A96" s="72" t="s">
        <v>276</v>
      </c>
      <c r="B96" s="69">
        <v>801</v>
      </c>
      <c r="C96" s="70" t="s">
        <v>234</v>
      </c>
      <c r="D96" s="70" t="s">
        <v>273</v>
      </c>
      <c r="E96" s="69" t="s">
        <v>275</v>
      </c>
      <c r="F96" s="69">
        <v>800</v>
      </c>
      <c r="G96" s="35">
        <v>310</v>
      </c>
    </row>
    <row r="97" spans="1:14" ht="31.5">
      <c r="A97" s="68" t="s">
        <v>277</v>
      </c>
      <c r="B97" s="69">
        <v>801</v>
      </c>
      <c r="C97" s="70" t="s">
        <v>234</v>
      </c>
      <c r="D97" s="70" t="s">
        <v>273</v>
      </c>
      <c r="E97" s="69" t="s">
        <v>278</v>
      </c>
      <c r="F97" s="71"/>
      <c r="G97" s="35">
        <f>SUM(G98,G102)</f>
        <v>149710.29999999999</v>
      </c>
    </row>
    <row r="98" spans="1:14" ht="31.5">
      <c r="A98" s="68" t="s">
        <v>279</v>
      </c>
      <c r="B98" s="69">
        <v>801</v>
      </c>
      <c r="C98" s="70" t="s">
        <v>234</v>
      </c>
      <c r="D98" s="70" t="s">
        <v>273</v>
      </c>
      <c r="E98" s="69" t="s">
        <v>280</v>
      </c>
      <c r="F98" s="71"/>
      <c r="G98" s="35">
        <f>SUM(G99:G101)</f>
        <v>22409.5</v>
      </c>
    </row>
    <row r="99" spans="1:14" ht="47.25">
      <c r="A99" s="73" t="s">
        <v>281</v>
      </c>
      <c r="B99" s="69">
        <v>801</v>
      </c>
      <c r="C99" s="70" t="s">
        <v>234</v>
      </c>
      <c r="D99" s="70" t="s">
        <v>273</v>
      </c>
      <c r="E99" s="69" t="s">
        <v>282</v>
      </c>
      <c r="F99" s="69">
        <v>200</v>
      </c>
      <c r="G99" s="35">
        <v>20511.900000000001</v>
      </c>
    </row>
    <row r="100" spans="1:14" ht="31.5">
      <c r="A100" s="73" t="s">
        <v>283</v>
      </c>
      <c r="B100" s="69">
        <v>801</v>
      </c>
      <c r="C100" s="70" t="s">
        <v>234</v>
      </c>
      <c r="D100" s="70" t="s">
        <v>273</v>
      </c>
      <c r="E100" s="69" t="s">
        <v>282</v>
      </c>
      <c r="F100" s="69">
        <v>800</v>
      </c>
      <c r="G100" s="35">
        <v>36.6</v>
      </c>
    </row>
    <row r="101" spans="1:14" ht="47.25">
      <c r="A101" s="73" t="s">
        <v>894</v>
      </c>
      <c r="B101" s="69">
        <v>801</v>
      </c>
      <c r="C101" s="70" t="s">
        <v>234</v>
      </c>
      <c r="D101" s="70" t="s">
        <v>273</v>
      </c>
      <c r="E101" s="69" t="s">
        <v>895</v>
      </c>
      <c r="F101" s="69">
        <v>400</v>
      </c>
      <c r="G101" s="35">
        <v>1861</v>
      </c>
    </row>
    <row r="102" spans="1:14" ht="31.5">
      <c r="A102" s="81" t="s">
        <v>284</v>
      </c>
      <c r="B102" s="69">
        <v>801</v>
      </c>
      <c r="C102" s="70" t="s">
        <v>234</v>
      </c>
      <c r="D102" s="70" t="s">
        <v>273</v>
      </c>
      <c r="E102" s="69" t="s">
        <v>285</v>
      </c>
      <c r="F102" s="69"/>
      <c r="G102" s="35">
        <f>SUM(G103:G111)</f>
        <v>127300.8</v>
      </c>
    </row>
    <row r="103" spans="1:14" ht="78.75">
      <c r="A103" s="81" t="s">
        <v>245</v>
      </c>
      <c r="B103" s="69">
        <v>801</v>
      </c>
      <c r="C103" s="70" t="s">
        <v>234</v>
      </c>
      <c r="D103" s="70" t="s">
        <v>273</v>
      </c>
      <c r="E103" s="69" t="s">
        <v>286</v>
      </c>
      <c r="F103" s="69">
        <v>100</v>
      </c>
      <c r="G103" s="35">
        <v>2250</v>
      </c>
    </row>
    <row r="104" spans="1:14" ht="78.75" hidden="1">
      <c r="A104" s="81" t="s">
        <v>287</v>
      </c>
      <c r="B104" s="69">
        <v>801</v>
      </c>
      <c r="C104" s="70" t="s">
        <v>234</v>
      </c>
      <c r="D104" s="70" t="s">
        <v>273</v>
      </c>
      <c r="E104" s="69" t="s">
        <v>288</v>
      </c>
      <c r="F104" s="69">
        <v>100</v>
      </c>
      <c r="G104" s="39">
        <v>0</v>
      </c>
    </row>
    <row r="105" spans="1:14" s="16" customFormat="1" ht="110.25">
      <c r="A105" s="72" t="s">
        <v>483</v>
      </c>
      <c r="B105" s="69">
        <v>803</v>
      </c>
      <c r="C105" s="70" t="s">
        <v>234</v>
      </c>
      <c r="D105" s="70" t="s">
        <v>273</v>
      </c>
      <c r="E105" s="69" t="s">
        <v>484</v>
      </c>
      <c r="F105" s="69">
        <v>100</v>
      </c>
      <c r="G105" s="39">
        <v>38934.6</v>
      </c>
      <c r="H105" s="15"/>
      <c r="I105" s="15"/>
      <c r="J105" s="17"/>
      <c r="K105" s="15"/>
      <c r="L105" s="15"/>
      <c r="M105" s="15"/>
      <c r="N105" s="15"/>
    </row>
    <row r="106" spans="1:14" s="16" customFormat="1" ht="63">
      <c r="A106" s="72" t="s">
        <v>485</v>
      </c>
      <c r="B106" s="69">
        <v>803</v>
      </c>
      <c r="C106" s="70" t="s">
        <v>234</v>
      </c>
      <c r="D106" s="70" t="s">
        <v>273</v>
      </c>
      <c r="E106" s="69" t="s">
        <v>484</v>
      </c>
      <c r="F106" s="69">
        <v>200</v>
      </c>
      <c r="G106" s="39">
        <v>8938.7000000000007</v>
      </c>
      <c r="H106" s="17"/>
      <c r="I106" s="15"/>
      <c r="J106" s="17"/>
      <c r="K106" s="15"/>
      <c r="L106" s="15"/>
      <c r="M106" s="15"/>
      <c r="N106" s="15"/>
    </row>
    <row r="107" spans="1:14" s="16" customFormat="1" ht="47.25">
      <c r="A107" s="72" t="s">
        <v>486</v>
      </c>
      <c r="B107" s="69">
        <v>803</v>
      </c>
      <c r="C107" s="70" t="s">
        <v>234</v>
      </c>
      <c r="D107" s="70" t="s">
        <v>273</v>
      </c>
      <c r="E107" s="69" t="s">
        <v>484</v>
      </c>
      <c r="F107" s="69">
        <v>800</v>
      </c>
      <c r="G107" s="39">
        <v>149.9</v>
      </c>
      <c r="H107" s="15"/>
      <c r="I107" s="15"/>
      <c r="J107" s="17"/>
      <c r="K107" s="15"/>
      <c r="L107" s="15"/>
      <c r="M107" s="15"/>
      <c r="N107" s="15"/>
    </row>
    <row r="108" spans="1:14" ht="110.25">
      <c r="A108" s="73" t="s">
        <v>289</v>
      </c>
      <c r="B108" s="69">
        <v>801</v>
      </c>
      <c r="C108" s="70" t="s">
        <v>234</v>
      </c>
      <c r="D108" s="70" t="s">
        <v>273</v>
      </c>
      <c r="E108" s="69" t="s">
        <v>290</v>
      </c>
      <c r="F108" s="69">
        <v>100</v>
      </c>
      <c r="G108" s="35">
        <v>31472.1</v>
      </c>
    </row>
    <row r="109" spans="1:14" ht="63">
      <c r="A109" s="73" t="s">
        <v>291</v>
      </c>
      <c r="B109" s="69">
        <v>801</v>
      </c>
      <c r="C109" s="70" t="s">
        <v>234</v>
      </c>
      <c r="D109" s="70" t="s">
        <v>273</v>
      </c>
      <c r="E109" s="69" t="s">
        <v>290</v>
      </c>
      <c r="F109" s="69">
        <v>200</v>
      </c>
      <c r="G109" s="35">
        <v>41675.300000000003</v>
      </c>
    </row>
    <row r="110" spans="1:14" ht="47.25">
      <c r="A110" s="73" t="s">
        <v>292</v>
      </c>
      <c r="B110" s="69">
        <v>801</v>
      </c>
      <c r="C110" s="70" t="s">
        <v>234</v>
      </c>
      <c r="D110" s="70" t="s">
        <v>273</v>
      </c>
      <c r="E110" s="69" t="s">
        <v>290</v>
      </c>
      <c r="F110" s="69">
        <v>800</v>
      </c>
      <c r="G110" s="35">
        <v>451.9</v>
      </c>
    </row>
    <row r="111" spans="1:14" ht="94.5">
      <c r="A111" s="68" t="s">
        <v>293</v>
      </c>
      <c r="B111" s="69">
        <v>801</v>
      </c>
      <c r="C111" s="70" t="s">
        <v>234</v>
      </c>
      <c r="D111" s="70" t="s">
        <v>273</v>
      </c>
      <c r="E111" s="69" t="s">
        <v>294</v>
      </c>
      <c r="F111" s="69">
        <v>100</v>
      </c>
      <c r="G111" s="35">
        <v>3428.3</v>
      </c>
    </row>
    <row r="112" spans="1:14" ht="15.75">
      <c r="A112" s="81" t="s">
        <v>266</v>
      </c>
      <c r="B112" s="69">
        <v>801</v>
      </c>
      <c r="C112" s="70" t="s">
        <v>234</v>
      </c>
      <c r="D112" s="70" t="s">
        <v>273</v>
      </c>
      <c r="E112" s="69" t="s">
        <v>267</v>
      </c>
      <c r="F112" s="69"/>
      <c r="G112" s="35">
        <f>SUM(G113)</f>
        <v>1152</v>
      </c>
    </row>
    <row r="113" spans="1:7" ht="15.75">
      <c r="A113" s="81" t="s">
        <v>268</v>
      </c>
      <c r="B113" s="69">
        <v>801</v>
      </c>
      <c r="C113" s="70" t="s">
        <v>234</v>
      </c>
      <c r="D113" s="70" t="s">
        <v>273</v>
      </c>
      <c r="E113" s="69" t="s">
        <v>269</v>
      </c>
      <c r="F113" s="69"/>
      <c r="G113" s="35">
        <f>SUM(G114,G116,G118)</f>
        <v>1152</v>
      </c>
    </row>
    <row r="114" spans="1:7" ht="47.25">
      <c r="A114" s="81" t="s">
        <v>1273</v>
      </c>
      <c r="B114" s="69">
        <v>801</v>
      </c>
      <c r="C114" s="70" t="s">
        <v>234</v>
      </c>
      <c r="D114" s="70" t="s">
        <v>273</v>
      </c>
      <c r="E114" s="69" t="s">
        <v>1265</v>
      </c>
      <c r="F114" s="69"/>
      <c r="G114" s="35">
        <f>SUM(G115)</f>
        <v>200</v>
      </c>
    </row>
    <row r="115" spans="1:7" ht="63">
      <c r="A115" s="81" t="s">
        <v>1274</v>
      </c>
      <c r="B115" s="69">
        <v>801</v>
      </c>
      <c r="C115" s="70" t="s">
        <v>234</v>
      </c>
      <c r="D115" s="70" t="s">
        <v>273</v>
      </c>
      <c r="E115" s="69" t="s">
        <v>1265</v>
      </c>
      <c r="F115" s="69">
        <v>200</v>
      </c>
      <c r="G115" s="35">
        <v>200</v>
      </c>
    </row>
    <row r="116" spans="1:7" ht="15.75" hidden="1">
      <c r="A116" s="81" t="s">
        <v>1090</v>
      </c>
      <c r="B116" s="69">
        <v>801</v>
      </c>
      <c r="C116" s="70" t="s">
        <v>234</v>
      </c>
      <c r="D116" s="70" t="s">
        <v>273</v>
      </c>
      <c r="E116" s="69" t="s">
        <v>1089</v>
      </c>
      <c r="F116" s="69"/>
      <c r="G116" s="35">
        <f>SUM(G117)</f>
        <v>0</v>
      </c>
    </row>
    <row r="117" spans="1:7" ht="31.5" hidden="1">
      <c r="A117" s="81" t="s">
        <v>1091</v>
      </c>
      <c r="B117" s="69">
        <v>801</v>
      </c>
      <c r="C117" s="70" t="s">
        <v>234</v>
      </c>
      <c r="D117" s="70" t="s">
        <v>273</v>
      </c>
      <c r="E117" s="69" t="s">
        <v>1089</v>
      </c>
      <c r="F117" s="69">
        <v>800</v>
      </c>
      <c r="G117" s="35">
        <v>0</v>
      </c>
    </row>
    <row r="118" spans="1:7" ht="15.75">
      <c r="A118" s="81" t="s">
        <v>1092</v>
      </c>
      <c r="B118" s="69">
        <v>801</v>
      </c>
      <c r="C118" s="70" t="s">
        <v>234</v>
      </c>
      <c r="D118" s="70" t="s">
        <v>273</v>
      </c>
      <c r="E118" s="69" t="s">
        <v>296</v>
      </c>
      <c r="F118" s="69"/>
      <c r="G118" s="35">
        <f>SUM(G119:G121)</f>
        <v>952</v>
      </c>
    </row>
    <row r="119" spans="1:7" ht="47.25">
      <c r="A119" s="72" t="s">
        <v>896</v>
      </c>
      <c r="B119" s="69">
        <v>801</v>
      </c>
      <c r="C119" s="70" t="s">
        <v>234</v>
      </c>
      <c r="D119" s="70" t="s">
        <v>273</v>
      </c>
      <c r="E119" s="69" t="s">
        <v>296</v>
      </c>
      <c r="F119" s="69">
        <v>200</v>
      </c>
      <c r="G119" s="35">
        <v>72</v>
      </c>
    </row>
    <row r="120" spans="1:7" ht="31.5">
      <c r="A120" s="72" t="s">
        <v>297</v>
      </c>
      <c r="B120" s="69">
        <v>801</v>
      </c>
      <c r="C120" s="70" t="s">
        <v>234</v>
      </c>
      <c r="D120" s="70" t="s">
        <v>273</v>
      </c>
      <c r="E120" s="69" t="s">
        <v>296</v>
      </c>
      <c r="F120" s="69">
        <v>300</v>
      </c>
      <c r="G120" s="35">
        <v>880</v>
      </c>
    </row>
    <row r="121" spans="1:7" ht="31.5" hidden="1">
      <c r="A121" s="72" t="s">
        <v>298</v>
      </c>
      <c r="B121" s="69">
        <v>801</v>
      </c>
      <c r="C121" s="70" t="s">
        <v>234</v>
      </c>
      <c r="D121" s="70" t="s">
        <v>273</v>
      </c>
      <c r="E121" s="69" t="s">
        <v>296</v>
      </c>
      <c r="F121" s="69">
        <v>800</v>
      </c>
      <c r="G121" s="35">
        <v>0</v>
      </c>
    </row>
    <row r="122" spans="1:7" ht="31.5">
      <c r="A122" s="63" t="s">
        <v>299</v>
      </c>
      <c r="B122" s="64">
        <v>801</v>
      </c>
      <c r="C122" s="65" t="s">
        <v>300</v>
      </c>
      <c r="D122" s="65" t="s">
        <v>235</v>
      </c>
      <c r="E122" s="69"/>
      <c r="F122" s="69"/>
      <c r="G122" s="67">
        <f>SUM(G123, G131,G152)</f>
        <v>16170.1</v>
      </c>
    </row>
    <row r="123" spans="1:7" ht="15.75">
      <c r="A123" s="63" t="s">
        <v>301</v>
      </c>
      <c r="B123" s="64">
        <v>801</v>
      </c>
      <c r="C123" s="65" t="s">
        <v>300</v>
      </c>
      <c r="D123" s="65" t="s">
        <v>248</v>
      </c>
      <c r="E123" s="64"/>
      <c r="F123" s="64"/>
      <c r="G123" s="67">
        <f>SUM(G124)</f>
        <v>2524.3999999999996</v>
      </c>
    </row>
    <row r="124" spans="1:7" ht="31.5">
      <c r="A124" s="68" t="s">
        <v>238</v>
      </c>
      <c r="B124" s="69">
        <v>801</v>
      </c>
      <c r="C124" s="70" t="s">
        <v>300</v>
      </c>
      <c r="D124" s="70" t="s">
        <v>248</v>
      </c>
      <c r="E124" s="69" t="s">
        <v>239</v>
      </c>
      <c r="F124" s="71"/>
      <c r="G124" s="35">
        <f>SUM(G125)</f>
        <v>2524.3999999999996</v>
      </c>
    </row>
    <row r="125" spans="1:7" ht="18.75">
      <c r="A125" s="68" t="s">
        <v>249</v>
      </c>
      <c r="B125" s="69">
        <v>801</v>
      </c>
      <c r="C125" s="70" t="s">
        <v>300</v>
      </c>
      <c r="D125" s="70" t="s">
        <v>248</v>
      </c>
      <c r="E125" s="69" t="s">
        <v>250</v>
      </c>
      <c r="F125" s="71"/>
      <c r="G125" s="35">
        <f>SUM(G126:G130)</f>
        <v>2524.3999999999996</v>
      </c>
    </row>
    <row r="126" spans="1:7" ht="94.5">
      <c r="A126" s="72" t="s">
        <v>1085</v>
      </c>
      <c r="B126" s="69">
        <v>801</v>
      </c>
      <c r="C126" s="70" t="s">
        <v>300</v>
      </c>
      <c r="D126" s="70" t="s">
        <v>248</v>
      </c>
      <c r="E126" s="69" t="s">
        <v>1088</v>
      </c>
      <c r="F126" s="69">
        <v>100</v>
      </c>
      <c r="G126" s="35">
        <v>195.3</v>
      </c>
    </row>
    <row r="127" spans="1:7" ht="157.5">
      <c r="A127" s="72" t="s">
        <v>302</v>
      </c>
      <c r="B127" s="69">
        <v>801</v>
      </c>
      <c r="C127" s="70" t="s">
        <v>300</v>
      </c>
      <c r="D127" s="70" t="s">
        <v>248</v>
      </c>
      <c r="E127" s="69" t="s">
        <v>303</v>
      </c>
      <c r="F127" s="69">
        <v>100</v>
      </c>
      <c r="G127" s="35">
        <v>916</v>
      </c>
    </row>
    <row r="128" spans="1:7" ht="110.25" hidden="1">
      <c r="A128" s="73" t="s">
        <v>304</v>
      </c>
      <c r="B128" s="69">
        <v>801</v>
      </c>
      <c r="C128" s="70" t="s">
        <v>300</v>
      </c>
      <c r="D128" s="70" t="s">
        <v>248</v>
      </c>
      <c r="E128" s="69" t="s">
        <v>303</v>
      </c>
      <c r="F128" s="69">
        <v>200</v>
      </c>
      <c r="G128" s="35"/>
    </row>
    <row r="129" spans="1:7" ht="157.5">
      <c r="A129" s="72" t="s">
        <v>1140</v>
      </c>
      <c r="B129" s="69">
        <v>801</v>
      </c>
      <c r="C129" s="70" t="s">
        <v>300</v>
      </c>
      <c r="D129" s="70" t="s">
        <v>248</v>
      </c>
      <c r="E129" s="69" t="s">
        <v>1131</v>
      </c>
      <c r="F129" s="69">
        <v>100</v>
      </c>
      <c r="G129" s="35">
        <v>1402.4</v>
      </c>
    </row>
    <row r="130" spans="1:7" ht="126">
      <c r="A130" s="72" t="s">
        <v>1266</v>
      </c>
      <c r="B130" s="69">
        <v>801</v>
      </c>
      <c r="C130" s="70" t="s">
        <v>300</v>
      </c>
      <c r="D130" s="70" t="s">
        <v>248</v>
      </c>
      <c r="E130" s="69" t="s">
        <v>1131</v>
      </c>
      <c r="F130" s="69">
        <v>200</v>
      </c>
      <c r="G130" s="35">
        <v>10.7</v>
      </c>
    </row>
    <row r="131" spans="1:7" ht="47.25">
      <c r="A131" s="63" t="s">
        <v>877</v>
      </c>
      <c r="B131" s="64">
        <v>801</v>
      </c>
      <c r="C131" s="65" t="s">
        <v>300</v>
      </c>
      <c r="D131" s="65" t="s">
        <v>320</v>
      </c>
      <c r="E131" s="64"/>
      <c r="F131" s="64"/>
      <c r="G131" s="67">
        <f>SUM(G132,G149)</f>
        <v>13535.7</v>
      </c>
    </row>
    <row r="132" spans="1:7" ht="31.5">
      <c r="A132" s="9" t="s">
        <v>1012</v>
      </c>
      <c r="B132" s="69">
        <v>801</v>
      </c>
      <c r="C132" s="70" t="s">
        <v>300</v>
      </c>
      <c r="D132" s="70" t="s">
        <v>320</v>
      </c>
      <c r="E132" s="69" t="s">
        <v>306</v>
      </c>
      <c r="F132" s="69"/>
      <c r="G132" s="35">
        <f>SUM(G133,G144)</f>
        <v>5150</v>
      </c>
    </row>
    <row r="133" spans="1:7" ht="31.5">
      <c r="A133" s="9" t="s">
        <v>321</v>
      </c>
      <c r="B133" s="69">
        <v>801</v>
      </c>
      <c r="C133" s="70" t="s">
        <v>300</v>
      </c>
      <c r="D133" s="70" t="s">
        <v>320</v>
      </c>
      <c r="E133" s="69" t="s">
        <v>322</v>
      </c>
      <c r="F133" s="69"/>
      <c r="G133" s="35">
        <f>SUM(G134,G136,G138,G140,G142)</f>
        <v>3625</v>
      </c>
    </row>
    <row r="134" spans="1:7" ht="47.25">
      <c r="A134" s="9" t="s">
        <v>323</v>
      </c>
      <c r="B134" s="69">
        <v>801</v>
      </c>
      <c r="C134" s="70" t="s">
        <v>300</v>
      </c>
      <c r="D134" s="70" t="s">
        <v>320</v>
      </c>
      <c r="E134" s="69" t="s">
        <v>324</v>
      </c>
      <c r="F134" s="69"/>
      <c r="G134" s="35">
        <f>SUM(G135)</f>
        <v>1500</v>
      </c>
    </row>
    <row r="135" spans="1:7" ht="47.25">
      <c r="A135" s="72" t="s">
        <v>325</v>
      </c>
      <c r="B135" s="69">
        <v>801</v>
      </c>
      <c r="C135" s="70" t="s">
        <v>300</v>
      </c>
      <c r="D135" s="70" t="s">
        <v>320</v>
      </c>
      <c r="E135" s="69" t="s">
        <v>326</v>
      </c>
      <c r="F135" s="69">
        <v>800</v>
      </c>
      <c r="G135" s="35">
        <v>1500</v>
      </c>
    </row>
    <row r="136" spans="1:7" ht="31.5">
      <c r="A136" s="9" t="s">
        <v>327</v>
      </c>
      <c r="B136" s="69">
        <v>801</v>
      </c>
      <c r="C136" s="70" t="s">
        <v>300</v>
      </c>
      <c r="D136" s="70" t="s">
        <v>320</v>
      </c>
      <c r="E136" s="69" t="s">
        <v>328</v>
      </c>
      <c r="F136" s="85"/>
      <c r="G136" s="35">
        <f>SUM(G137)</f>
        <v>360</v>
      </c>
    </row>
    <row r="137" spans="1:7" ht="63">
      <c r="A137" s="72" t="s">
        <v>329</v>
      </c>
      <c r="B137" s="69">
        <v>801</v>
      </c>
      <c r="C137" s="70" t="s">
        <v>300</v>
      </c>
      <c r="D137" s="70" t="s">
        <v>320</v>
      </c>
      <c r="E137" s="86" t="s">
        <v>330</v>
      </c>
      <c r="F137" s="85">
        <v>200</v>
      </c>
      <c r="G137" s="35">
        <v>360</v>
      </c>
    </row>
    <row r="138" spans="1:7" ht="47.25">
      <c r="A138" s="9" t="s">
        <v>331</v>
      </c>
      <c r="B138" s="69">
        <v>801</v>
      </c>
      <c r="C138" s="70" t="s">
        <v>300</v>
      </c>
      <c r="D138" s="70" t="s">
        <v>320</v>
      </c>
      <c r="E138" s="69" t="s">
        <v>332</v>
      </c>
      <c r="F138" s="85"/>
      <c r="G138" s="35">
        <f>SUM(G139)</f>
        <v>25</v>
      </c>
    </row>
    <row r="139" spans="1:7" ht="63">
      <c r="A139" s="72" t="s">
        <v>333</v>
      </c>
      <c r="B139" s="69">
        <v>801</v>
      </c>
      <c r="C139" s="70" t="s">
        <v>300</v>
      </c>
      <c r="D139" s="70" t="s">
        <v>320</v>
      </c>
      <c r="E139" s="86" t="s">
        <v>334</v>
      </c>
      <c r="F139" s="85">
        <v>200</v>
      </c>
      <c r="G139" s="35">
        <v>25</v>
      </c>
    </row>
    <row r="140" spans="1:7" ht="47.25">
      <c r="A140" s="72" t="s">
        <v>899</v>
      </c>
      <c r="B140" s="69">
        <v>801</v>
      </c>
      <c r="C140" s="70" t="s">
        <v>300</v>
      </c>
      <c r="D140" s="70" t="s">
        <v>320</v>
      </c>
      <c r="E140" s="86" t="s">
        <v>898</v>
      </c>
      <c r="F140" s="85"/>
      <c r="G140" s="35">
        <f>SUM(G141)</f>
        <v>840</v>
      </c>
    </row>
    <row r="141" spans="1:7" ht="63">
      <c r="A141" s="72" t="s">
        <v>900</v>
      </c>
      <c r="B141" s="69">
        <v>801</v>
      </c>
      <c r="C141" s="70" t="s">
        <v>300</v>
      </c>
      <c r="D141" s="70" t="s">
        <v>320</v>
      </c>
      <c r="E141" s="86" t="s">
        <v>897</v>
      </c>
      <c r="F141" s="85">
        <v>200</v>
      </c>
      <c r="G141" s="35">
        <v>840</v>
      </c>
    </row>
    <row r="142" spans="1:7" ht="31.5">
      <c r="A142" s="72" t="s">
        <v>944</v>
      </c>
      <c r="B142" s="69">
        <v>801</v>
      </c>
      <c r="C142" s="70" t="s">
        <v>300</v>
      </c>
      <c r="D142" s="70" t="s">
        <v>320</v>
      </c>
      <c r="E142" s="86" t="s">
        <v>942</v>
      </c>
      <c r="F142" s="85"/>
      <c r="G142" s="35">
        <f>SUM(G143)</f>
        <v>900</v>
      </c>
    </row>
    <row r="143" spans="1:7" ht="94.5">
      <c r="A143" s="72" t="s">
        <v>945</v>
      </c>
      <c r="B143" s="69">
        <v>801</v>
      </c>
      <c r="C143" s="70" t="s">
        <v>300</v>
      </c>
      <c r="D143" s="70" t="s">
        <v>320</v>
      </c>
      <c r="E143" s="86" t="s">
        <v>943</v>
      </c>
      <c r="F143" s="85">
        <v>100</v>
      </c>
      <c r="G143" s="35">
        <v>900</v>
      </c>
    </row>
    <row r="144" spans="1:7" ht="78.75">
      <c r="A144" s="72" t="s">
        <v>307</v>
      </c>
      <c r="B144" s="69">
        <v>801</v>
      </c>
      <c r="C144" s="70" t="s">
        <v>300</v>
      </c>
      <c r="D144" s="70" t="s">
        <v>320</v>
      </c>
      <c r="E144" s="82" t="s">
        <v>308</v>
      </c>
      <c r="F144" s="69"/>
      <c r="G144" s="35">
        <f>SUM(G145,G147)</f>
        <v>1525</v>
      </c>
    </row>
    <row r="145" spans="1:7" ht="78.75">
      <c r="A145" s="72" t="s">
        <v>309</v>
      </c>
      <c r="B145" s="69">
        <v>801</v>
      </c>
      <c r="C145" s="70" t="s">
        <v>300</v>
      </c>
      <c r="D145" s="70" t="s">
        <v>320</v>
      </c>
      <c r="E145" s="83" t="s">
        <v>310</v>
      </c>
      <c r="F145" s="69"/>
      <c r="G145" s="35">
        <f>SUM(G146)</f>
        <v>1500</v>
      </c>
    </row>
    <row r="146" spans="1:7" ht="94.5">
      <c r="A146" s="72" t="s">
        <v>311</v>
      </c>
      <c r="B146" s="69">
        <v>801</v>
      </c>
      <c r="C146" s="70" t="s">
        <v>300</v>
      </c>
      <c r="D146" s="70" t="s">
        <v>320</v>
      </c>
      <c r="E146" s="84" t="s">
        <v>312</v>
      </c>
      <c r="F146" s="85">
        <v>200</v>
      </c>
      <c r="G146" s="35">
        <v>1500</v>
      </c>
    </row>
    <row r="147" spans="1:7" ht="47.25">
      <c r="A147" s="9" t="s">
        <v>313</v>
      </c>
      <c r="B147" s="69">
        <v>801</v>
      </c>
      <c r="C147" s="70" t="s">
        <v>300</v>
      </c>
      <c r="D147" s="70" t="s">
        <v>320</v>
      </c>
      <c r="E147" s="69" t="s">
        <v>314</v>
      </c>
      <c r="F147" s="85"/>
      <c r="G147" s="35">
        <f>SUM(G148)</f>
        <v>25</v>
      </c>
    </row>
    <row r="148" spans="1:7" ht="63">
      <c r="A148" s="72" t="s">
        <v>315</v>
      </c>
      <c r="B148" s="69">
        <v>801</v>
      </c>
      <c r="C148" s="70" t="s">
        <v>300</v>
      </c>
      <c r="D148" s="70" t="s">
        <v>320</v>
      </c>
      <c r="E148" s="84" t="s">
        <v>316</v>
      </c>
      <c r="F148" s="85">
        <v>200</v>
      </c>
      <c r="G148" s="35">
        <v>25</v>
      </c>
    </row>
    <row r="149" spans="1:7" ht="31.5">
      <c r="A149" s="81" t="s">
        <v>284</v>
      </c>
      <c r="B149" s="69">
        <v>801</v>
      </c>
      <c r="C149" s="70" t="s">
        <v>300</v>
      </c>
      <c r="D149" s="70" t="s">
        <v>320</v>
      </c>
      <c r="E149" s="69" t="s">
        <v>285</v>
      </c>
      <c r="F149" s="69"/>
      <c r="G149" s="35">
        <f>SUM(G150:G151)</f>
        <v>8385.7000000000007</v>
      </c>
    </row>
    <row r="150" spans="1:7" ht="78.75">
      <c r="A150" s="81" t="s">
        <v>245</v>
      </c>
      <c r="B150" s="69">
        <v>801</v>
      </c>
      <c r="C150" s="70" t="s">
        <v>300</v>
      </c>
      <c r="D150" s="70" t="s">
        <v>320</v>
      </c>
      <c r="E150" s="69" t="s">
        <v>286</v>
      </c>
      <c r="F150" s="69">
        <v>100</v>
      </c>
      <c r="G150" s="35">
        <v>300</v>
      </c>
    </row>
    <row r="151" spans="1:7" ht="94.5">
      <c r="A151" s="72" t="s">
        <v>317</v>
      </c>
      <c r="B151" s="69">
        <v>801</v>
      </c>
      <c r="C151" s="70" t="s">
        <v>300</v>
      </c>
      <c r="D151" s="70" t="s">
        <v>320</v>
      </c>
      <c r="E151" s="69" t="s">
        <v>318</v>
      </c>
      <c r="F151" s="69">
        <v>100</v>
      </c>
      <c r="G151" s="35">
        <v>8085.7</v>
      </c>
    </row>
    <row r="152" spans="1:7" ht="31.5">
      <c r="A152" s="63" t="s">
        <v>335</v>
      </c>
      <c r="B152" s="64">
        <v>801</v>
      </c>
      <c r="C152" s="65" t="s">
        <v>300</v>
      </c>
      <c r="D152" s="65">
        <v>14</v>
      </c>
      <c r="E152" s="64"/>
      <c r="F152" s="64"/>
      <c r="G152" s="67">
        <f>SUM(G153,G156)</f>
        <v>110</v>
      </c>
    </row>
    <row r="153" spans="1:7" ht="47.25">
      <c r="A153" s="68" t="s">
        <v>1013</v>
      </c>
      <c r="B153" s="69">
        <v>801</v>
      </c>
      <c r="C153" s="70" t="s">
        <v>300</v>
      </c>
      <c r="D153" s="70">
        <v>14</v>
      </c>
      <c r="E153" s="69" t="s">
        <v>336</v>
      </c>
      <c r="F153" s="69"/>
      <c r="G153" s="35">
        <f>G154</f>
        <v>10</v>
      </c>
    </row>
    <row r="154" spans="1:7" ht="63">
      <c r="A154" s="87" t="s">
        <v>658</v>
      </c>
      <c r="B154" s="74">
        <v>801</v>
      </c>
      <c r="C154" s="70" t="s">
        <v>300</v>
      </c>
      <c r="D154" s="70">
        <v>14</v>
      </c>
      <c r="E154" s="69" t="s">
        <v>656</v>
      </c>
      <c r="F154" s="69"/>
      <c r="G154" s="35">
        <f>G155</f>
        <v>10</v>
      </c>
    </row>
    <row r="155" spans="1:7" ht="78.75">
      <c r="A155" s="73" t="s">
        <v>337</v>
      </c>
      <c r="B155" s="74">
        <v>801</v>
      </c>
      <c r="C155" s="88" t="s">
        <v>300</v>
      </c>
      <c r="D155" s="88">
        <v>14</v>
      </c>
      <c r="E155" s="74" t="s">
        <v>657</v>
      </c>
      <c r="F155" s="69">
        <v>200</v>
      </c>
      <c r="G155" s="35">
        <v>10</v>
      </c>
    </row>
    <row r="156" spans="1:7" ht="47.25">
      <c r="A156" s="9" t="s">
        <v>1014</v>
      </c>
      <c r="B156" s="69">
        <v>801</v>
      </c>
      <c r="C156" s="70" t="s">
        <v>300</v>
      </c>
      <c r="D156" s="70" t="s">
        <v>338</v>
      </c>
      <c r="E156" s="69" t="s">
        <v>339</v>
      </c>
      <c r="F156" s="85"/>
      <c r="G156" s="35">
        <f>SUM(G157)</f>
        <v>100</v>
      </c>
    </row>
    <row r="157" spans="1:7" ht="31.5">
      <c r="A157" s="9" t="s">
        <v>340</v>
      </c>
      <c r="B157" s="69">
        <v>801</v>
      </c>
      <c r="C157" s="70" t="s">
        <v>300</v>
      </c>
      <c r="D157" s="70" t="s">
        <v>338</v>
      </c>
      <c r="E157" s="69" t="s">
        <v>341</v>
      </c>
      <c r="F157" s="85"/>
      <c r="G157" s="35">
        <f>SUM(G158)</f>
        <v>100</v>
      </c>
    </row>
    <row r="158" spans="1:7" ht="47.25">
      <c r="A158" s="9" t="s">
        <v>342</v>
      </c>
      <c r="B158" s="69">
        <v>801</v>
      </c>
      <c r="C158" s="70" t="s">
        <v>300</v>
      </c>
      <c r="D158" s="70" t="s">
        <v>338</v>
      </c>
      <c r="E158" s="69" t="s">
        <v>343</v>
      </c>
      <c r="F158" s="85"/>
      <c r="G158" s="35">
        <f>SUM(G159)</f>
        <v>100</v>
      </c>
    </row>
    <row r="159" spans="1:7" ht="94.5">
      <c r="A159" s="72" t="s">
        <v>946</v>
      </c>
      <c r="B159" s="89">
        <v>801</v>
      </c>
      <c r="C159" s="90" t="s">
        <v>300</v>
      </c>
      <c r="D159" s="90" t="s">
        <v>338</v>
      </c>
      <c r="E159" s="91" t="s">
        <v>345</v>
      </c>
      <c r="F159" s="69">
        <v>300</v>
      </c>
      <c r="G159" s="35">
        <v>100</v>
      </c>
    </row>
    <row r="160" spans="1:7" ht="15.75">
      <c r="A160" s="63" t="s">
        <v>346</v>
      </c>
      <c r="B160" s="64">
        <v>801</v>
      </c>
      <c r="C160" s="65" t="s">
        <v>248</v>
      </c>
      <c r="D160" s="65" t="s">
        <v>235</v>
      </c>
      <c r="E160" s="64"/>
      <c r="F160" s="64"/>
      <c r="G160" s="67">
        <f>SUM(G161,G172,G188)</f>
        <v>142333.79999999999</v>
      </c>
    </row>
    <row r="161" spans="1:7" ht="15.75">
      <c r="A161" s="63" t="s">
        <v>347</v>
      </c>
      <c r="B161" s="64">
        <v>801</v>
      </c>
      <c r="C161" s="65" t="s">
        <v>248</v>
      </c>
      <c r="D161" s="65" t="s">
        <v>348</v>
      </c>
      <c r="E161" s="64"/>
      <c r="F161" s="64"/>
      <c r="G161" s="67">
        <f>SUM(G162)</f>
        <v>31047.7</v>
      </c>
    </row>
    <row r="162" spans="1:7" ht="31.5">
      <c r="A162" s="68" t="s">
        <v>1015</v>
      </c>
      <c r="B162" s="69">
        <v>801</v>
      </c>
      <c r="C162" s="70" t="s">
        <v>248</v>
      </c>
      <c r="D162" s="70" t="s">
        <v>348</v>
      </c>
      <c r="E162" s="69" t="s">
        <v>349</v>
      </c>
      <c r="F162" s="69"/>
      <c r="G162" s="35">
        <f>SUM(G163,G166)</f>
        <v>31047.7</v>
      </c>
    </row>
    <row r="163" spans="1:7" ht="15.75">
      <c r="A163" s="68" t="s">
        <v>1031</v>
      </c>
      <c r="B163" s="69">
        <v>801</v>
      </c>
      <c r="C163" s="70" t="s">
        <v>248</v>
      </c>
      <c r="D163" s="70" t="s">
        <v>348</v>
      </c>
      <c r="E163" s="69" t="s">
        <v>350</v>
      </c>
      <c r="F163" s="69"/>
      <c r="G163" s="35">
        <f>SUM(G164)</f>
        <v>23024.400000000001</v>
      </c>
    </row>
    <row r="164" spans="1:7" ht="15.75">
      <c r="A164" s="68" t="s">
        <v>1032</v>
      </c>
      <c r="B164" s="69">
        <v>801</v>
      </c>
      <c r="C164" s="70" t="s">
        <v>248</v>
      </c>
      <c r="D164" s="70" t="s">
        <v>348</v>
      </c>
      <c r="E164" s="69" t="s">
        <v>351</v>
      </c>
      <c r="F164" s="69"/>
      <c r="G164" s="35">
        <f>SUM(G165)</f>
        <v>23024.400000000001</v>
      </c>
    </row>
    <row r="165" spans="1:7" ht="47.25">
      <c r="A165" s="73" t="s">
        <v>352</v>
      </c>
      <c r="B165" s="69">
        <v>801</v>
      </c>
      <c r="C165" s="70" t="s">
        <v>248</v>
      </c>
      <c r="D165" s="70" t="s">
        <v>348</v>
      </c>
      <c r="E165" s="69" t="s">
        <v>353</v>
      </c>
      <c r="F165" s="69">
        <v>200</v>
      </c>
      <c r="G165" s="35">
        <v>23024.400000000001</v>
      </c>
    </row>
    <row r="166" spans="1:7" ht="31.5">
      <c r="A166" s="73" t="s">
        <v>1034</v>
      </c>
      <c r="B166" s="69">
        <v>801</v>
      </c>
      <c r="C166" s="70" t="s">
        <v>248</v>
      </c>
      <c r="D166" s="70" t="s">
        <v>348</v>
      </c>
      <c r="E166" s="69" t="s">
        <v>354</v>
      </c>
      <c r="F166" s="69"/>
      <c r="G166" s="35">
        <f>SUM(G167,G169)</f>
        <v>8023.3</v>
      </c>
    </row>
    <row r="167" spans="1:7" ht="15.75">
      <c r="A167" s="73" t="s">
        <v>355</v>
      </c>
      <c r="B167" s="69">
        <v>801</v>
      </c>
      <c r="C167" s="70" t="s">
        <v>248</v>
      </c>
      <c r="D167" s="70" t="s">
        <v>348</v>
      </c>
      <c r="E167" s="69" t="s">
        <v>356</v>
      </c>
      <c r="F167" s="69"/>
      <c r="G167" s="35">
        <f>SUM(G168)</f>
        <v>1221</v>
      </c>
    </row>
    <row r="168" spans="1:7" ht="47.25">
      <c r="A168" s="73" t="s">
        <v>357</v>
      </c>
      <c r="B168" s="69">
        <v>801</v>
      </c>
      <c r="C168" s="70" t="s">
        <v>248</v>
      </c>
      <c r="D168" s="70" t="s">
        <v>348</v>
      </c>
      <c r="E168" s="86" t="s">
        <v>358</v>
      </c>
      <c r="F168" s="69">
        <v>200</v>
      </c>
      <c r="G168" s="35">
        <v>1221</v>
      </c>
    </row>
    <row r="169" spans="1:7" ht="31.5">
      <c r="A169" s="73" t="s">
        <v>359</v>
      </c>
      <c r="B169" s="69">
        <v>801</v>
      </c>
      <c r="C169" s="70" t="s">
        <v>248</v>
      </c>
      <c r="D169" s="70" t="s">
        <v>348</v>
      </c>
      <c r="E169" s="86" t="s">
        <v>360</v>
      </c>
      <c r="F169" s="69"/>
      <c r="G169" s="35">
        <f>SUM(G170:G171)</f>
        <v>6802.3</v>
      </c>
    </row>
    <row r="170" spans="1:7" ht="47.25" hidden="1">
      <c r="A170" s="73" t="s">
        <v>361</v>
      </c>
      <c r="B170" s="69">
        <v>801</v>
      </c>
      <c r="C170" s="70" t="s">
        <v>248</v>
      </c>
      <c r="D170" s="70" t="s">
        <v>348</v>
      </c>
      <c r="E170" s="86" t="s">
        <v>362</v>
      </c>
      <c r="F170" s="69">
        <v>200</v>
      </c>
      <c r="G170" s="35">
        <v>0</v>
      </c>
    </row>
    <row r="171" spans="1:7" ht="63">
      <c r="A171" s="73" t="s">
        <v>363</v>
      </c>
      <c r="B171" s="69">
        <v>801</v>
      </c>
      <c r="C171" s="70" t="s">
        <v>248</v>
      </c>
      <c r="D171" s="70" t="s">
        <v>348</v>
      </c>
      <c r="E171" s="86" t="s">
        <v>364</v>
      </c>
      <c r="F171" s="69">
        <v>200</v>
      </c>
      <c r="G171" s="35">
        <v>6802.3</v>
      </c>
    </row>
    <row r="172" spans="1:7" ht="15.75">
      <c r="A172" s="63" t="s">
        <v>365</v>
      </c>
      <c r="B172" s="64">
        <v>801</v>
      </c>
      <c r="C172" s="65" t="s">
        <v>248</v>
      </c>
      <c r="D172" s="65" t="s">
        <v>305</v>
      </c>
      <c r="E172" s="64"/>
      <c r="F172" s="64"/>
      <c r="G172" s="67">
        <f>SUM(G173,G183)</f>
        <v>46480.100000000006</v>
      </c>
    </row>
    <row r="173" spans="1:7" ht="31.5">
      <c r="A173" s="68" t="s">
        <v>1015</v>
      </c>
      <c r="B173" s="69">
        <v>801</v>
      </c>
      <c r="C173" s="70" t="s">
        <v>248</v>
      </c>
      <c r="D173" s="70" t="s">
        <v>305</v>
      </c>
      <c r="E173" s="69" t="s">
        <v>349</v>
      </c>
      <c r="F173" s="69"/>
      <c r="G173" s="35">
        <f>SUM(G174)</f>
        <v>17953.900000000001</v>
      </c>
    </row>
    <row r="174" spans="1:7" ht="31.5">
      <c r="A174" s="68" t="s">
        <v>1033</v>
      </c>
      <c r="B174" s="69">
        <v>801</v>
      </c>
      <c r="C174" s="70" t="s">
        <v>248</v>
      </c>
      <c r="D174" s="70" t="s">
        <v>305</v>
      </c>
      <c r="E174" s="69" t="s">
        <v>366</v>
      </c>
      <c r="F174" s="69"/>
      <c r="G174" s="35">
        <f>SUM(G175,G177,G181,G179)</f>
        <v>17953.900000000001</v>
      </c>
    </row>
    <row r="175" spans="1:7" ht="31.5">
      <c r="A175" s="68" t="s">
        <v>367</v>
      </c>
      <c r="B175" s="69">
        <v>801</v>
      </c>
      <c r="C175" s="70" t="s">
        <v>248</v>
      </c>
      <c r="D175" s="70" t="s">
        <v>305</v>
      </c>
      <c r="E175" s="69" t="s">
        <v>368</v>
      </c>
      <c r="F175" s="69"/>
      <c r="G175" s="35">
        <f>SUM(G176)</f>
        <v>7338.6</v>
      </c>
    </row>
    <row r="176" spans="1:7" ht="47.25">
      <c r="A176" s="73" t="s">
        <v>369</v>
      </c>
      <c r="B176" s="69">
        <v>801</v>
      </c>
      <c r="C176" s="70" t="s">
        <v>248</v>
      </c>
      <c r="D176" s="70" t="s">
        <v>305</v>
      </c>
      <c r="E176" s="69" t="s">
        <v>370</v>
      </c>
      <c r="F176" s="69">
        <v>200</v>
      </c>
      <c r="G176" s="35">
        <v>7338.6</v>
      </c>
    </row>
    <row r="177" spans="1:14" ht="63">
      <c r="A177" s="73" t="s">
        <v>925</v>
      </c>
      <c r="B177" s="69">
        <v>801</v>
      </c>
      <c r="C177" s="70" t="s">
        <v>248</v>
      </c>
      <c r="D177" s="70" t="s">
        <v>305</v>
      </c>
      <c r="E177" s="69" t="s">
        <v>926</v>
      </c>
      <c r="F177" s="69"/>
      <c r="G177" s="35">
        <f>G178</f>
        <v>1000</v>
      </c>
    </row>
    <row r="178" spans="1:14" ht="63">
      <c r="A178" s="73" t="s">
        <v>928</v>
      </c>
      <c r="B178" s="69">
        <v>801</v>
      </c>
      <c r="C178" s="70" t="s">
        <v>248</v>
      </c>
      <c r="D178" s="70" t="s">
        <v>419</v>
      </c>
      <c r="E178" s="69" t="s">
        <v>927</v>
      </c>
      <c r="F178" s="69">
        <v>800</v>
      </c>
      <c r="G178" s="35">
        <v>1000</v>
      </c>
    </row>
    <row r="179" spans="1:14" ht="31.5" hidden="1">
      <c r="A179" s="73" t="s">
        <v>903</v>
      </c>
      <c r="B179" s="69">
        <v>801</v>
      </c>
      <c r="C179" s="70" t="s">
        <v>248</v>
      </c>
      <c r="D179" s="70" t="s">
        <v>305</v>
      </c>
      <c r="E179" s="69" t="s">
        <v>902</v>
      </c>
      <c r="F179" s="69"/>
      <c r="G179" s="35">
        <f>SUM(G180)</f>
        <v>0</v>
      </c>
    </row>
    <row r="180" spans="1:14" ht="47.25" hidden="1">
      <c r="A180" s="73" t="s">
        <v>904</v>
      </c>
      <c r="B180" s="69">
        <v>801</v>
      </c>
      <c r="C180" s="70" t="s">
        <v>248</v>
      </c>
      <c r="D180" s="70" t="s">
        <v>305</v>
      </c>
      <c r="E180" s="69" t="s">
        <v>901</v>
      </c>
      <c r="F180" s="69">
        <v>200</v>
      </c>
      <c r="G180" s="35"/>
    </row>
    <row r="181" spans="1:14" ht="47.25">
      <c r="A181" s="73" t="s">
        <v>930</v>
      </c>
      <c r="B181" s="69">
        <v>801</v>
      </c>
      <c r="C181" s="70" t="s">
        <v>248</v>
      </c>
      <c r="D181" s="70" t="s">
        <v>305</v>
      </c>
      <c r="E181" s="69" t="s">
        <v>931</v>
      </c>
      <c r="F181" s="69"/>
      <c r="G181" s="35">
        <f>SUM(G182)</f>
        <v>9615.2999999999993</v>
      </c>
    </row>
    <row r="182" spans="1:14" ht="47.25">
      <c r="A182" s="73" t="s">
        <v>933</v>
      </c>
      <c r="B182" s="69">
        <v>801</v>
      </c>
      <c r="C182" s="70" t="s">
        <v>248</v>
      </c>
      <c r="D182" s="70" t="s">
        <v>305</v>
      </c>
      <c r="E182" s="69" t="s">
        <v>932</v>
      </c>
      <c r="F182" s="69">
        <v>800</v>
      </c>
      <c r="G182" s="35">
        <v>9615.2999999999993</v>
      </c>
    </row>
    <row r="183" spans="1:14" ht="31.5">
      <c r="A183" s="68" t="s">
        <v>1011</v>
      </c>
      <c r="B183" s="69">
        <v>801</v>
      </c>
      <c r="C183" s="70" t="s">
        <v>248</v>
      </c>
      <c r="D183" s="70" t="s">
        <v>305</v>
      </c>
      <c r="E183" s="69" t="s">
        <v>371</v>
      </c>
      <c r="F183" s="69"/>
      <c r="G183" s="35">
        <f>G184+G186</f>
        <v>28526.2</v>
      </c>
    </row>
    <row r="184" spans="1:14" ht="15.75">
      <c r="A184" s="68" t="s">
        <v>372</v>
      </c>
      <c r="B184" s="69">
        <v>801</v>
      </c>
      <c r="C184" s="70" t="s">
        <v>248</v>
      </c>
      <c r="D184" s="70" t="s">
        <v>305</v>
      </c>
      <c r="E184" s="69" t="s">
        <v>373</v>
      </c>
      <c r="F184" s="69"/>
      <c r="G184" s="35">
        <f>SUM(G185)</f>
        <v>28526.2</v>
      </c>
    </row>
    <row r="185" spans="1:14" ht="63">
      <c r="A185" s="73" t="s">
        <v>374</v>
      </c>
      <c r="B185" s="69">
        <v>801</v>
      </c>
      <c r="C185" s="70" t="s">
        <v>248</v>
      </c>
      <c r="D185" s="70" t="s">
        <v>305</v>
      </c>
      <c r="E185" s="69" t="s">
        <v>375</v>
      </c>
      <c r="F185" s="69">
        <v>200</v>
      </c>
      <c r="G185" s="35">
        <v>28526.2</v>
      </c>
    </row>
    <row r="186" spans="1:14" ht="47.25" hidden="1">
      <c r="A186" s="68" t="s">
        <v>661</v>
      </c>
      <c r="B186" s="69">
        <v>801</v>
      </c>
      <c r="C186" s="70" t="s">
        <v>248</v>
      </c>
      <c r="D186" s="70" t="s">
        <v>305</v>
      </c>
      <c r="E186" s="69" t="s">
        <v>659</v>
      </c>
      <c r="F186" s="69"/>
      <c r="G186" s="35">
        <f>SUM(G187)</f>
        <v>0</v>
      </c>
    </row>
    <row r="187" spans="1:14" ht="47.25" hidden="1">
      <c r="A187" s="73" t="s">
        <v>662</v>
      </c>
      <c r="B187" s="69">
        <v>801</v>
      </c>
      <c r="C187" s="70" t="s">
        <v>248</v>
      </c>
      <c r="D187" s="70" t="s">
        <v>305</v>
      </c>
      <c r="E187" s="69" t="s">
        <v>660</v>
      </c>
      <c r="F187" s="69">
        <v>200</v>
      </c>
      <c r="G187" s="35"/>
    </row>
    <row r="188" spans="1:14" s="16" customFormat="1" ht="15.75">
      <c r="A188" s="63" t="s">
        <v>376</v>
      </c>
      <c r="B188" s="75">
        <v>802</v>
      </c>
      <c r="C188" s="65" t="s">
        <v>248</v>
      </c>
      <c r="D188" s="65">
        <v>12</v>
      </c>
      <c r="E188" s="64"/>
      <c r="F188" s="64"/>
      <c r="G188" s="67">
        <f>SUM(G189,G198,G205)</f>
        <v>64806</v>
      </c>
      <c r="H188" s="15"/>
      <c r="I188" s="15"/>
      <c r="J188" s="17"/>
      <c r="K188" s="15"/>
      <c r="L188" s="15"/>
      <c r="M188" s="15"/>
      <c r="N188" s="15"/>
    </row>
    <row r="189" spans="1:14" s="16" customFormat="1" ht="31.5">
      <c r="A189" s="68" t="s">
        <v>1016</v>
      </c>
      <c r="B189" s="78">
        <v>802</v>
      </c>
      <c r="C189" s="70" t="s">
        <v>248</v>
      </c>
      <c r="D189" s="70">
        <v>12</v>
      </c>
      <c r="E189" s="69" t="s">
        <v>449</v>
      </c>
      <c r="F189" s="69"/>
      <c r="G189" s="35">
        <f>SUM(G190,G195)</f>
        <v>6587.9</v>
      </c>
      <c r="H189" s="15"/>
      <c r="I189" s="15"/>
      <c r="J189" s="17"/>
      <c r="K189" s="15"/>
      <c r="L189" s="15"/>
      <c r="M189" s="15"/>
      <c r="N189" s="15"/>
    </row>
    <row r="190" spans="1:14" s="16" customFormat="1" ht="31.5">
      <c r="A190" s="68" t="s">
        <v>450</v>
      </c>
      <c r="B190" s="78">
        <v>802</v>
      </c>
      <c r="C190" s="70" t="s">
        <v>248</v>
      </c>
      <c r="D190" s="70">
        <v>12</v>
      </c>
      <c r="E190" s="69" t="s">
        <v>451</v>
      </c>
      <c r="F190" s="69"/>
      <c r="G190" s="35">
        <f>SUM(G191,G193)</f>
        <v>1185.5999999999999</v>
      </c>
      <c r="H190" s="15"/>
      <c r="I190" s="15"/>
      <c r="J190" s="17"/>
      <c r="K190" s="15"/>
      <c r="L190" s="15"/>
      <c r="M190" s="15"/>
      <c r="N190" s="15"/>
    </row>
    <row r="191" spans="1:14" s="16" customFormat="1" ht="47.25">
      <c r="A191" s="68" t="s">
        <v>1141</v>
      </c>
      <c r="B191" s="78">
        <v>802</v>
      </c>
      <c r="C191" s="70" t="s">
        <v>248</v>
      </c>
      <c r="D191" s="70" t="s">
        <v>377</v>
      </c>
      <c r="E191" s="69" t="s">
        <v>1132</v>
      </c>
      <c r="F191" s="69"/>
      <c r="G191" s="35">
        <f>SUM(G192)</f>
        <v>585.6</v>
      </c>
      <c r="H191" s="15"/>
      <c r="I191" s="15"/>
      <c r="J191" s="17"/>
      <c r="K191" s="15"/>
      <c r="L191" s="15"/>
      <c r="M191" s="15"/>
      <c r="N191" s="15"/>
    </row>
    <row r="192" spans="1:14" s="16" customFormat="1" ht="31.5">
      <c r="A192" s="68" t="s">
        <v>1142</v>
      </c>
      <c r="B192" s="78">
        <v>802</v>
      </c>
      <c r="C192" s="70" t="s">
        <v>248</v>
      </c>
      <c r="D192" s="70" t="s">
        <v>377</v>
      </c>
      <c r="E192" s="69" t="s">
        <v>1263</v>
      </c>
      <c r="F192" s="69">
        <v>800</v>
      </c>
      <c r="G192" s="35">
        <v>585.6</v>
      </c>
      <c r="H192" s="15"/>
      <c r="I192" s="15"/>
      <c r="J192" s="17"/>
      <c r="K192" s="15"/>
      <c r="L192" s="15"/>
      <c r="M192" s="15"/>
      <c r="N192" s="15"/>
    </row>
    <row r="193" spans="1:14" s="16" customFormat="1" ht="31.5">
      <c r="A193" s="68" t="s">
        <v>452</v>
      </c>
      <c r="B193" s="69">
        <v>802</v>
      </c>
      <c r="C193" s="70" t="s">
        <v>248</v>
      </c>
      <c r="D193" s="70">
        <v>12</v>
      </c>
      <c r="E193" s="69" t="s">
        <v>453</v>
      </c>
      <c r="F193" s="69"/>
      <c r="G193" s="35">
        <f>SUM(G194)</f>
        <v>600</v>
      </c>
      <c r="H193" s="15"/>
      <c r="I193" s="15"/>
      <c r="J193" s="17"/>
      <c r="K193" s="15"/>
      <c r="L193" s="15"/>
      <c r="M193" s="15"/>
      <c r="N193" s="15"/>
    </row>
    <row r="194" spans="1:14" s="16" customFormat="1" ht="31.5">
      <c r="A194" s="68" t="s">
        <v>454</v>
      </c>
      <c r="B194" s="78">
        <v>802</v>
      </c>
      <c r="C194" s="70" t="s">
        <v>248</v>
      </c>
      <c r="D194" s="70">
        <v>12</v>
      </c>
      <c r="E194" s="69" t="s">
        <v>455</v>
      </c>
      <c r="F194" s="69">
        <v>800</v>
      </c>
      <c r="G194" s="35">
        <v>600</v>
      </c>
      <c r="H194" s="15"/>
      <c r="I194" s="15"/>
      <c r="J194" s="17"/>
      <c r="K194" s="15"/>
      <c r="L194" s="15"/>
      <c r="M194" s="15"/>
      <c r="N194" s="15"/>
    </row>
    <row r="195" spans="1:14" s="16" customFormat="1" ht="47.25">
      <c r="A195" s="68" t="s">
        <v>1048</v>
      </c>
      <c r="B195" s="78">
        <v>802</v>
      </c>
      <c r="C195" s="70" t="s">
        <v>248</v>
      </c>
      <c r="D195" s="70" t="s">
        <v>377</v>
      </c>
      <c r="E195" s="69" t="s">
        <v>1050</v>
      </c>
      <c r="F195" s="69"/>
      <c r="G195" s="35">
        <f>G196</f>
        <v>5402.3</v>
      </c>
      <c r="H195" s="15"/>
      <c r="I195" s="15"/>
      <c r="J195" s="17"/>
      <c r="K195" s="15"/>
      <c r="L195" s="15"/>
      <c r="M195" s="15"/>
      <c r="N195" s="15"/>
    </row>
    <row r="196" spans="1:14" s="16" customFormat="1" ht="63">
      <c r="A196" s="68" t="s">
        <v>1049</v>
      </c>
      <c r="B196" s="78">
        <v>802</v>
      </c>
      <c r="C196" s="70" t="s">
        <v>248</v>
      </c>
      <c r="D196" s="70" t="s">
        <v>377</v>
      </c>
      <c r="E196" s="69" t="s">
        <v>1051</v>
      </c>
      <c r="F196" s="69"/>
      <c r="G196" s="35">
        <f>G197</f>
        <v>5402.3</v>
      </c>
      <c r="H196" s="15"/>
      <c r="I196" s="15"/>
      <c r="J196" s="17"/>
      <c r="K196" s="15"/>
      <c r="L196" s="15"/>
      <c r="M196" s="15"/>
      <c r="N196" s="15"/>
    </row>
    <row r="197" spans="1:14" s="16" customFormat="1" ht="47.25">
      <c r="A197" s="68" t="s">
        <v>473</v>
      </c>
      <c r="B197" s="78">
        <v>802</v>
      </c>
      <c r="C197" s="70" t="s">
        <v>248</v>
      </c>
      <c r="D197" s="70" t="s">
        <v>377</v>
      </c>
      <c r="E197" s="69" t="s">
        <v>1052</v>
      </c>
      <c r="F197" s="69">
        <v>800</v>
      </c>
      <c r="G197" s="35">
        <v>5402.3</v>
      </c>
      <c r="H197" s="15"/>
      <c r="I197" s="15"/>
      <c r="J197" s="17"/>
      <c r="K197" s="15"/>
      <c r="L197" s="15"/>
      <c r="M197" s="15"/>
      <c r="N197" s="15"/>
    </row>
    <row r="198" spans="1:14" s="16" customFormat="1" ht="31.5">
      <c r="A198" s="68" t="s">
        <v>1017</v>
      </c>
      <c r="B198" s="78">
        <v>802</v>
      </c>
      <c r="C198" s="70" t="s">
        <v>248</v>
      </c>
      <c r="D198" s="70">
        <v>12</v>
      </c>
      <c r="E198" s="69" t="s">
        <v>456</v>
      </c>
      <c r="F198" s="69"/>
      <c r="G198" s="35">
        <f>SUM(G199,G202)</f>
        <v>58032.1</v>
      </c>
      <c r="H198" s="15"/>
      <c r="I198" s="15"/>
      <c r="J198" s="17"/>
      <c r="K198" s="15"/>
      <c r="L198" s="15"/>
      <c r="M198" s="15"/>
      <c r="N198" s="15"/>
    </row>
    <row r="199" spans="1:14" s="16" customFormat="1" ht="31.5">
      <c r="A199" s="92" t="s">
        <v>457</v>
      </c>
      <c r="B199" s="177">
        <v>802</v>
      </c>
      <c r="C199" s="93" t="s">
        <v>248</v>
      </c>
      <c r="D199" s="93">
        <v>12</v>
      </c>
      <c r="E199" s="94" t="s">
        <v>458</v>
      </c>
      <c r="F199" s="94"/>
      <c r="G199" s="95">
        <f>G200</f>
        <v>7982</v>
      </c>
      <c r="H199" s="15"/>
      <c r="I199" s="15"/>
      <c r="J199" s="17"/>
      <c r="K199" s="15"/>
      <c r="L199" s="15"/>
      <c r="M199" s="15"/>
      <c r="N199" s="15"/>
    </row>
    <row r="200" spans="1:14" s="16" customFormat="1" ht="31.5">
      <c r="A200" s="96" t="s">
        <v>459</v>
      </c>
      <c r="B200" s="94">
        <v>802</v>
      </c>
      <c r="C200" s="93" t="s">
        <v>248</v>
      </c>
      <c r="D200" s="93">
        <v>12</v>
      </c>
      <c r="E200" s="94" t="s">
        <v>460</v>
      </c>
      <c r="F200" s="94"/>
      <c r="G200" s="95">
        <f>SUM(G201:G201)</f>
        <v>7982</v>
      </c>
      <c r="H200" s="15"/>
      <c r="I200" s="15"/>
      <c r="J200" s="17"/>
      <c r="K200" s="15"/>
      <c r="L200" s="15"/>
      <c r="M200" s="15"/>
      <c r="N200" s="15"/>
    </row>
    <row r="201" spans="1:14" s="16" customFormat="1" ht="31.5">
      <c r="A201" s="96" t="s">
        <v>461</v>
      </c>
      <c r="B201" s="177">
        <v>802</v>
      </c>
      <c r="C201" s="93" t="s">
        <v>248</v>
      </c>
      <c r="D201" s="93">
        <v>12</v>
      </c>
      <c r="E201" s="94" t="s">
        <v>462</v>
      </c>
      <c r="F201" s="94">
        <v>800</v>
      </c>
      <c r="G201" s="95">
        <v>7982</v>
      </c>
      <c r="H201" s="15"/>
      <c r="I201" s="15"/>
      <c r="J201" s="17"/>
      <c r="K201" s="15"/>
      <c r="L201" s="15"/>
      <c r="M201" s="15"/>
      <c r="N201" s="15"/>
    </row>
    <row r="202" spans="1:14" s="16" customFormat="1" ht="47.25">
      <c r="A202" s="68" t="s">
        <v>463</v>
      </c>
      <c r="B202" s="78">
        <v>802</v>
      </c>
      <c r="C202" s="70" t="s">
        <v>248</v>
      </c>
      <c r="D202" s="70">
        <v>12</v>
      </c>
      <c r="E202" s="69" t="s">
        <v>464</v>
      </c>
      <c r="F202" s="69"/>
      <c r="G202" s="35">
        <f>SUM(G203)</f>
        <v>50050.1</v>
      </c>
      <c r="H202" s="15"/>
      <c r="I202" s="15"/>
      <c r="J202" s="17"/>
      <c r="K202" s="15"/>
      <c r="L202" s="15"/>
      <c r="M202" s="15"/>
      <c r="N202" s="15"/>
    </row>
    <row r="203" spans="1:14" s="16" customFormat="1" ht="47.25">
      <c r="A203" s="68" t="s">
        <v>465</v>
      </c>
      <c r="B203" s="69">
        <v>802</v>
      </c>
      <c r="C203" s="70" t="s">
        <v>248</v>
      </c>
      <c r="D203" s="70">
        <v>12</v>
      </c>
      <c r="E203" s="69" t="s">
        <v>466</v>
      </c>
      <c r="F203" s="69"/>
      <c r="G203" s="35">
        <f>SUM(G204:G204)</f>
        <v>50050.1</v>
      </c>
      <c r="H203" s="15"/>
      <c r="I203" s="15"/>
      <c r="J203" s="17"/>
      <c r="K203" s="15"/>
      <c r="L203" s="15"/>
      <c r="M203" s="15"/>
      <c r="N203" s="15"/>
    </row>
    <row r="204" spans="1:14" s="18" customFormat="1" ht="47.25">
      <c r="A204" s="68" t="s">
        <v>467</v>
      </c>
      <c r="B204" s="78">
        <v>802</v>
      </c>
      <c r="C204" s="70" t="s">
        <v>248</v>
      </c>
      <c r="D204" s="70">
        <v>12</v>
      </c>
      <c r="E204" s="69" t="s">
        <v>468</v>
      </c>
      <c r="F204" s="69">
        <v>800</v>
      </c>
      <c r="G204" s="35">
        <v>50050.1</v>
      </c>
      <c r="H204" s="15"/>
      <c r="I204" s="15"/>
      <c r="J204" s="17"/>
      <c r="K204" s="15"/>
      <c r="L204" s="15"/>
      <c r="M204" s="15"/>
      <c r="N204" s="15"/>
    </row>
    <row r="205" spans="1:14" s="16" customFormat="1" ht="15.75">
      <c r="A205" s="68" t="s">
        <v>266</v>
      </c>
      <c r="B205" s="69">
        <v>802</v>
      </c>
      <c r="C205" s="70" t="s">
        <v>248</v>
      </c>
      <c r="D205" s="70">
        <v>12</v>
      </c>
      <c r="E205" s="69" t="s">
        <v>267</v>
      </c>
      <c r="F205" s="69"/>
      <c r="G205" s="35">
        <f>SUM(G206)</f>
        <v>186</v>
      </c>
      <c r="H205" s="15"/>
      <c r="I205" s="15"/>
      <c r="J205" s="17"/>
      <c r="K205" s="15"/>
      <c r="L205" s="15"/>
      <c r="M205" s="15"/>
      <c r="N205" s="15"/>
    </row>
    <row r="206" spans="1:14" s="16" customFormat="1" ht="15.75">
      <c r="A206" s="68" t="s">
        <v>268</v>
      </c>
      <c r="B206" s="69">
        <v>802</v>
      </c>
      <c r="C206" s="70" t="s">
        <v>248</v>
      </c>
      <c r="D206" s="70">
        <v>12</v>
      </c>
      <c r="E206" s="69" t="s">
        <v>269</v>
      </c>
      <c r="F206" s="69"/>
      <c r="G206" s="35">
        <f>SUM(G207:G208)</f>
        <v>186</v>
      </c>
      <c r="H206" s="15"/>
      <c r="I206" s="15"/>
      <c r="J206" s="17"/>
      <c r="K206" s="15"/>
      <c r="L206" s="15"/>
      <c r="M206" s="15"/>
      <c r="N206" s="15"/>
    </row>
    <row r="207" spans="1:14" s="16" customFormat="1" ht="15.75">
      <c r="A207" s="68" t="s">
        <v>447</v>
      </c>
      <c r="B207" s="69">
        <v>802</v>
      </c>
      <c r="C207" s="70" t="s">
        <v>248</v>
      </c>
      <c r="D207" s="70">
        <v>12</v>
      </c>
      <c r="E207" s="69" t="s">
        <v>448</v>
      </c>
      <c r="F207" s="69">
        <v>800</v>
      </c>
      <c r="G207" s="35">
        <v>186</v>
      </c>
      <c r="H207" s="17"/>
      <c r="I207" s="17"/>
      <c r="J207" s="17"/>
      <c r="K207" s="15"/>
      <c r="L207" s="15"/>
      <c r="M207" s="15"/>
      <c r="N207" s="15"/>
    </row>
    <row r="208" spans="1:14" s="16" customFormat="1" ht="63" hidden="1">
      <c r="A208" s="68" t="s">
        <v>910</v>
      </c>
      <c r="B208" s="69">
        <v>802</v>
      </c>
      <c r="C208" s="70" t="s">
        <v>248</v>
      </c>
      <c r="D208" s="70" t="s">
        <v>377</v>
      </c>
      <c r="E208" s="70" t="s">
        <v>909</v>
      </c>
      <c r="F208" s="69">
        <v>800</v>
      </c>
      <c r="G208" s="35">
        <v>0</v>
      </c>
      <c r="H208" s="15"/>
      <c r="I208" s="15"/>
      <c r="J208" s="17"/>
      <c r="K208" s="15"/>
      <c r="L208" s="15"/>
      <c r="M208" s="15"/>
      <c r="N208" s="15"/>
    </row>
    <row r="209" spans="1:7" ht="15.75">
      <c r="A209" s="63" t="s">
        <v>379</v>
      </c>
      <c r="B209" s="64">
        <v>801</v>
      </c>
      <c r="C209" s="65" t="s">
        <v>265</v>
      </c>
      <c r="D209" s="65" t="s">
        <v>235</v>
      </c>
      <c r="E209" s="64"/>
      <c r="F209" s="64"/>
      <c r="G209" s="67">
        <f>SUM(G210,G222,G242,G254)</f>
        <v>281421.69999999995</v>
      </c>
    </row>
    <row r="210" spans="1:7" ht="15.75">
      <c r="A210" s="63" t="s">
        <v>380</v>
      </c>
      <c r="B210" s="64">
        <v>801</v>
      </c>
      <c r="C210" s="65" t="s">
        <v>265</v>
      </c>
      <c r="D210" s="65" t="s">
        <v>234</v>
      </c>
      <c r="E210" s="64"/>
      <c r="F210" s="64"/>
      <c r="G210" s="67">
        <f>SUM(G211)</f>
        <v>84512.2</v>
      </c>
    </row>
    <row r="211" spans="1:7" ht="31.5">
      <c r="A211" s="68" t="s">
        <v>1011</v>
      </c>
      <c r="B211" s="69">
        <v>801</v>
      </c>
      <c r="C211" s="70" t="s">
        <v>265</v>
      </c>
      <c r="D211" s="70" t="s">
        <v>234</v>
      </c>
      <c r="E211" s="69" t="s">
        <v>371</v>
      </c>
      <c r="F211" s="64"/>
      <c r="G211" s="35">
        <f>SUM(G212,G214,G216,G218,G220)</f>
        <v>84512.2</v>
      </c>
    </row>
    <row r="212" spans="1:7" ht="31.5">
      <c r="A212" s="68" t="s">
        <v>381</v>
      </c>
      <c r="B212" s="69">
        <v>801</v>
      </c>
      <c r="C212" s="70" t="s">
        <v>265</v>
      </c>
      <c r="D212" s="70" t="s">
        <v>234</v>
      </c>
      <c r="E212" s="69" t="s">
        <v>382</v>
      </c>
      <c r="F212" s="64"/>
      <c r="G212" s="35">
        <f>SUM(G213)</f>
        <v>18386.099999999999</v>
      </c>
    </row>
    <row r="213" spans="1:7" ht="47.25">
      <c r="A213" s="68" t="s">
        <v>383</v>
      </c>
      <c r="B213" s="69">
        <v>801</v>
      </c>
      <c r="C213" s="70" t="s">
        <v>265</v>
      </c>
      <c r="D213" s="70" t="s">
        <v>234</v>
      </c>
      <c r="E213" s="69" t="s">
        <v>384</v>
      </c>
      <c r="F213" s="69">
        <v>200</v>
      </c>
      <c r="G213" s="35">
        <v>18386.099999999999</v>
      </c>
    </row>
    <row r="214" spans="1:7" ht="31.5">
      <c r="A214" s="72" t="s">
        <v>385</v>
      </c>
      <c r="B214" s="69">
        <v>801</v>
      </c>
      <c r="C214" s="70" t="s">
        <v>265</v>
      </c>
      <c r="D214" s="70" t="s">
        <v>234</v>
      </c>
      <c r="E214" s="69" t="s">
        <v>421</v>
      </c>
      <c r="F214" s="69"/>
      <c r="G214" s="35">
        <f>SUM(G215)</f>
        <v>9749.2000000000007</v>
      </c>
    </row>
    <row r="215" spans="1:7" ht="47.25">
      <c r="A215" s="68" t="s">
        <v>387</v>
      </c>
      <c r="B215" s="69">
        <v>801</v>
      </c>
      <c r="C215" s="70" t="s">
        <v>265</v>
      </c>
      <c r="D215" s="70" t="s">
        <v>234</v>
      </c>
      <c r="E215" s="69" t="s">
        <v>1037</v>
      </c>
      <c r="F215" s="69">
        <v>200</v>
      </c>
      <c r="G215" s="35">
        <v>9749.2000000000007</v>
      </c>
    </row>
    <row r="216" spans="1:7" ht="31.5">
      <c r="A216" s="72" t="s">
        <v>1095</v>
      </c>
      <c r="B216" s="69">
        <v>801</v>
      </c>
      <c r="C216" s="70" t="s">
        <v>265</v>
      </c>
      <c r="D216" s="70" t="s">
        <v>234</v>
      </c>
      <c r="E216" s="69" t="s">
        <v>1093</v>
      </c>
      <c r="F216" s="69"/>
      <c r="G216" s="35">
        <f>SUM(G217:G217)</f>
        <v>966.3</v>
      </c>
    </row>
    <row r="217" spans="1:7" ht="47.25">
      <c r="A217" s="68" t="s">
        <v>1096</v>
      </c>
      <c r="B217" s="69">
        <v>801</v>
      </c>
      <c r="C217" s="70" t="s">
        <v>265</v>
      </c>
      <c r="D217" s="70" t="s">
        <v>234</v>
      </c>
      <c r="E217" s="69" t="s">
        <v>1094</v>
      </c>
      <c r="F217" s="69">
        <v>300</v>
      </c>
      <c r="G217" s="35">
        <v>966.3</v>
      </c>
    </row>
    <row r="218" spans="1:7" ht="31.5">
      <c r="A218" s="68" t="s">
        <v>1251</v>
      </c>
      <c r="B218" s="69">
        <v>801</v>
      </c>
      <c r="C218" s="70" t="s">
        <v>265</v>
      </c>
      <c r="D218" s="70" t="s">
        <v>234</v>
      </c>
      <c r="E218" s="69" t="s">
        <v>1249</v>
      </c>
      <c r="F218" s="69"/>
      <c r="G218" s="35">
        <f>G219</f>
        <v>3100</v>
      </c>
    </row>
    <row r="219" spans="1:7" ht="31.5">
      <c r="A219" s="68" t="s">
        <v>1252</v>
      </c>
      <c r="B219" s="69">
        <v>801</v>
      </c>
      <c r="C219" s="70" t="s">
        <v>265</v>
      </c>
      <c r="D219" s="70" t="s">
        <v>234</v>
      </c>
      <c r="E219" s="69" t="s">
        <v>1250</v>
      </c>
      <c r="F219" s="69"/>
      <c r="G219" s="35">
        <v>3100</v>
      </c>
    </row>
    <row r="220" spans="1:7" ht="15.75">
      <c r="A220" s="68" t="s">
        <v>905</v>
      </c>
      <c r="B220" s="69">
        <v>801</v>
      </c>
      <c r="C220" s="69" t="s">
        <v>265</v>
      </c>
      <c r="D220" s="69" t="s">
        <v>234</v>
      </c>
      <c r="E220" s="69" t="s">
        <v>907</v>
      </c>
      <c r="F220" s="69"/>
      <c r="G220" s="35">
        <f>SUM(G221)</f>
        <v>52310.6</v>
      </c>
    </row>
    <row r="221" spans="1:7" ht="47.25">
      <c r="A221" s="68" t="s">
        <v>1097</v>
      </c>
      <c r="B221" s="69">
        <v>801</v>
      </c>
      <c r="C221" s="69" t="s">
        <v>265</v>
      </c>
      <c r="D221" s="69" t="s">
        <v>234</v>
      </c>
      <c r="E221" s="69" t="s">
        <v>908</v>
      </c>
      <c r="F221" s="69">
        <v>400</v>
      </c>
      <c r="G221" s="35">
        <v>52310.6</v>
      </c>
    </row>
    <row r="222" spans="1:7" ht="15.75">
      <c r="A222" s="63" t="s">
        <v>388</v>
      </c>
      <c r="B222" s="64">
        <v>801</v>
      </c>
      <c r="C222" s="65" t="s">
        <v>265</v>
      </c>
      <c r="D222" s="65" t="s">
        <v>237</v>
      </c>
      <c r="E222" s="64"/>
      <c r="F222" s="64"/>
      <c r="G222" s="67">
        <f>SUM(G223,G239)</f>
        <v>137535.6</v>
      </c>
    </row>
    <row r="223" spans="1:7" ht="47.25">
      <c r="A223" s="68" t="s">
        <v>1018</v>
      </c>
      <c r="B223" s="69">
        <v>801</v>
      </c>
      <c r="C223" s="70" t="s">
        <v>265</v>
      </c>
      <c r="D223" s="70" t="s">
        <v>237</v>
      </c>
      <c r="E223" s="69" t="s">
        <v>389</v>
      </c>
      <c r="F223" s="69"/>
      <c r="G223" s="35">
        <f>SUM(G224,G227,G236)</f>
        <v>107504.1</v>
      </c>
    </row>
    <row r="224" spans="1:7" ht="31.5">
      <c r="A224" s="68" t="s">
        <v>390</v>
      </c>
      <c r="B224" s="69">
        <v>801</v>
      </c>
      <c r="C224" s="70" t="s">
        <v>265</v>
      </c>
      <c r="D224" s="70" t="s">
        <v>237</v>
      </c>
      <c r="E224" s="69" t="s">
        <v>391</v>
      </c>
      <c r="F224" s="69"/>
      <c r="G224" s="35">
        <f>SUM(G225)</f>
        <v>17160</v>
      </c>
    </row>
    <row r="225" spans="1:7" ht="47.25">
      <c r="A225" s="68" t="s">
        <v>1046</v>
      </c>
      <c r="B225" s="69">
        <v>801</v>
      </c>
      <c r="C225" s="70" t="s">
        <v>265</v>
      </c>
      <c r="D225" s="70" t="s">
        <v>237</v>
      </c>
      <c r="E225" s="69" t="s">
        <v>392</v>
      </c>
      <c r="F225" s="69"/>
      <c r="G225" s="35">
        <f>SUM(G226)</f>
        <v>17160</v>
      </c>
    </row>
    <row r="226" spans="1:7" ht="47.25">
      <c r="A226" s="68" t="s">
        <v>1022</v>
      </c>
      <c r="B226" s="69">
        <v>801</v>
      </c>
      <c r="C226" s="70" t="s">
        <v>265</v>
      </c>
      <c r="D226" s="70" t="s">
        <v>237</v>
      </c>
      <c r="E226" s="69" t="s">
        <v>393</v>
      </c>
      <c r="F226" s="69">
        <v>800</v>
      </c>
      <c r="G226" s="35">
        <v>17160</v>
      </c>
    </row>
    <row r="227" spans="1:7" ht="31.5">
      <c r="A227" s="81" t="s">
        <v>395</v>
      </c>
      <c r="B227" s="69">
        <v>801</v>
      </c>
      <c r="C227" s="70" t="s">
        <v>265</v>
      </c>
      <c r="D227" s="70" t="s">
        <v>237</v>
      </c>
      <c r="E227" s="69" t="s">
        <v>396</v>
      </c>
      <c r="F227" s="69"/>
      <c r="G227" s="35">
        <f>SUM(G228)</f>
        <v>90341.5</v>
      </c>
    </row>
    <row r="228" spans="1:7" ht="15.75">
      <c r="A228" s="81" t="s">
        <v>397</v>
      </c>
      <c r="B228" s="69">
        <v>801</v>
      </c>
      <c r="C228" s="70" t="s">
        <v>265</v>
      </c>
      <c r="D228" s="70" t="s">
        <v>237</v>
      </c>
      <c r="E228" s="69" t="s">
        <v>398</v>
      </c>
      <c r="F228" s="69"/>
      <c r="G228" s="35">
        <f>SUM(G229:G235)</f>
        <v>90341.5</v>
      </c>
    </row>
    <row r="229" spans="1:7" ht="63">
      <c r="A229" s="97" t="s">
        <v>1024</v>
      </c>
      <c r="B229" s="69">
        <v>801</v>
      </c>
      <c r="C229" s="70" t="s">
        <v>265</v>
      </c>
      <c r="D229" s="70" t="s">
        <v>237</v>
      </c>
      <c r="E229" s="69" t="s">
        <v>1023</v>
      </c>
      <c r="F229" s="69">
        <v>800</v>
      </c>
      <c r="G229" s="35">
        <v>20658.2</v>
      </c>
    </row>
    <row r="230" spans="1:7" ht="78.75">
      <c r="A230" s="81" t="s">
        <v>1030</v>
      </c>
      <c r="B230" s="69">
        <v>801</v>
      </c>
      <c r="C230" s="70" t="s">
        <v>265</v>
      </c>
      <c r="D230" s="70" t="s">
        <v>237</v>
      </c>
      <c r="E230" s="69" t="s">
        <v>663</v>
      </c>
      <c r="F230" s="69">
        <v>800</v>
      </c>
      <c r="G230" s="35">
        <v>10523.2</v>
      </c>
    </row>
    <row r="231" spans="1:7" ht="47.25">
      <c r="A231" s="81" t="s">
        <v>1238</v>
      </c>
      <c r="B231" s="69">
        <v>801</v>
      </c>
      <c r="C231" s="70" t="s">
        <v>265</v>
      </c>
      <c r="D231" s="70" t="s">
        <v>237</v>
      </c>
      <c r="E231" s="69" t="s">
        <v>1206</v>
      </c>
      <c r="F231" s="69">
        <v>800</v>
      </c>
      <c r="G231" s="35">
        <v>2000</v>
      </c>
    </row>
    <row r="232" spans="1:7" ht="47.25">
      <c r="A232" s="81" t="s">
        <v>1275</v>
      </c>
      <c r="B232" s="69">
        <v>801</v>
      </c>
      <c r="C232" s="70" t="s">
        <v>265</v>
      </c>
      <c r="D232" s="70" t="s">
        <v>237</v>
      </c>
      <c r="E232" s="69" t="s">
        <v>1272</v>
      </c>
      <c r="F232" s="69">
        <v>800</v>
      </c>
      <c r="G232" s="35">
        <v>1702</v>
      </c>
    </row>
    <row r="233" spans="1:7" ht="47.25">
      <c r="A233" s="81" t="s">
        <v>1029</v>
      </c>
      <c r="B233" s="69">
        <v>801</v>
      </c>
      <c r="C233" s="70" t="s">
        <v>265</v>
      </c>
      <c r="D233" s="70" t="s">
        <v>237</v>
      </c>
      <c r="E233" s="69" t="s">
        <v>1027</v>
      </c>
      <c r="F233" s="69">
        <v>800</v>
      </c>
      <c r="G233" s="35">
        <v>34000</v>
      </c>
    </row>
    <row r="234" spans="1:7" ht="110.25">
      <c r="A234" s="81" t="s">
        <v>1257</v>
      </c>
      <c r="B234" s="69">
        <v>801</v>
      </c>
      <c r="C234" s="70" t="s">
        <v>265</v>
      </c>
      <c r="D234" s="70" t="s">
        <v>237</v>
      </c>
      <c r="E234" s="69" t="s">
        <v>1076</v>
      </c>
      <c r="F234" s="69">
        <v>800</v>
      </c>
      <c r="G234" s="35">
        <v>21458.1</v>
      </c>
    </row>
    <row r="235" spans="1:7" ht="47.25" hidden="1">
      <c r="A235" s="97" t="s">
        <v>394</v>
      </c>
      <c r="B235" s="69">
        <v>801</v>
      </c>
      <c r="C235" s="70" t="s">
        <v>265</v>
      </c>
      <c r="D235" s="70" t="s">
        <v>237</v>
      </c>
      <c r="E235" s="69" t="s">
        <v>1025</v>
      </c>
      <c r="F235" s="69">
        <v>800</v>
      </c>
      <c r="G235" s="35"/>
    </row>
    <row r="236" spans="1:7" ht="31.5">
      <c r="A236" s="97" t="s">
        <v>746</v>
      </c>
      <c r="B236" s="69">
        <v>801</v>
      </c>
      <c r="C236" s="70" t="s">
        <v>265</v>
      </c>
      <c r="D236" s="70" t="s">
        <v>237</v>
      </c>
      <c r="E236" s="69" t="s">
        <v>1267</v>
      </c>
      <c r="F236" s="69"/>
      <c r="G236" s="35">
        <f>SUM(G237)</f>
        <v>2.6</v>
      </c>
    </row>
    <row r="237" spans="1:7" ht="31.5">
      <c r="A237" s="97" t="s">
        <v>1276</v>
      </c>
      <c r="B237" s="69">
        <v>801</v>
      </c>
      <c r="C237" s="70" t="s">
        <v>265</v>
      </c>
      <c r="D237" s="70" t="s">
        <v>237</v>
      </c>
      <c r="E237" s="69" t="s">
        <v>1268</v>
      </c>
      <c r="F237" s="69"/>
      <c r="G237" s="35">
        <f>SUM(G238)</f>
        <v>2.6</v>
      </c>
    </row>
    <row r="238" spans="1:7" ht="47.25">
      <c r="A238" s="97" t="s">
        <v>1282</v>
      </c>
      <c r="B238" s="69">
        <v>801</v>
      </c>
      <c r="C238" s="70" t="s">
        <v>265</v>
      </c>
      <c r="D238" s="70" t="s">
        <v>237</v>
      </c>
      <c r="E238" s="69" t="s">
        <v>1269</v>
      </c>
      <c r="F238" s="69">
        <v>300</v>
      </c>
      <c r="G238" s="35">
        <v>2.6</v>
      </c>
    </row>
    <row r="239" spans="1:7" ht="31.5">
      <c r="A239" s="98" t="s">
        <v>1011</v>
      </c>
      <c r="B239" s="69">
        <v>801</v>
      </c>
      <c r="C239" s="70" t="s">
        <v>265</v>
      </c>
      <c r="D239" s="70" t="s">
        <v>237</v>
      </c>
      <c r="E239" s="69" t="s">
        <v>371</v>
      </c>
      <c r="F239" s="69"/>
      <c r="G239" s="35">
        <f>G240</f>
        <v>30031.5</v>
      </c>
    </row>
    <row r="240" spans="1:7" ht="31.5">
      <c r="A240" s="68" t="s">
        <v>1193</v>
      </c>
      <c r="B240" s="69">
        <v>801</v>
      </c>
      <c r="C240" s="70" t="s">
        <v>265</v>
      </c>
      <c r="D240" s="70" t="s">
        <v>237</v>
      </c>
      <c r="E240" s="69" t="s">
        <v>1035</v>
      </c>
      <c r="F240" s="69"/>
      <c r="G240" s="35">
        <f>G241</f>
        <v>30031.5</v>
      </c>
    </row>
    <row r="241" spans="1:7" ht="47.25">
      <c r="A241" s="68" t="s">
        <v>1192</v>
      </c>
      <c r="B241" s="69">
        <v>801</v>
      </c>
      <c r="C241" s="70" t="s">
        <v>265</v>
      </c>
      <c r="D241" s="70" t="s">
        <v>237</v>
      </c>
      <c r="E241" s="69" t="s">
        <v>1036</v>
      </c>
      <c r="F241" s="69">
        <v>200</v>
      </c>
      <c r="G241" s="35">
        <v>30031.5</v>
      </c>
    </row>
    <row r="242" spans="1:7" ht="15.75">
      <c r="A242" s="63" t="s">
        <v>400</v>
      </c>
      <c r="B242" s="64">
        <v>801</v>
      </c>
      <c r="C242" s="65" t="s">
        <v>265</v>
      </c>
      <c r="D242" s="65" t="s">
        <v>300</v>
      </c>
      <c r="E242" s="64"/>
      <c r="F242" s="64"/>
      <c r="G242" s="67">
        <f>SUM(G243)</f>
        <v>37617.9</v>
      </c>
    </row>
    <row r="243" spans="1:7" ht="31.5">
      <c r="A243" s="68" t="s">
        <v>1011</v>
      </c>
      <c r="B243" s="69">
        <v>801</v>
      </c>
      <c r="C243" s="70" t="s">
        <v>265</v>
      </c>
      <c r="D243" s="70" t="s">
        <v>300</v>
      </c>
      <c r="E243" s="69" t="s">
        <v>371</v>
      </c>
      <c r="F243" s="69"/>
      <c r="G243" s="35">
        <f>SUM(G244,G246,G248,G250,G252)</f>
        <v>37617.9</v>
      </c>
    </row>
    <row r="244" spans="1:7" ht="15.75">
      <c r="A244" s="68" t="s">
        <v>401</v>
      </c>
      <c r="B244" s="69">
        <v>801</v>
      </c>
      <c r="C244" s="70" t="s">
        <v>265</v>
      </c>
      <c r="D244" s="70" t="s">
        <v>300</v>
      </c>
      <c r="E244" s="69" t="s">
        <v>402</v>
      </c>
      <c r="F244" s="64"/>
      <c r="G244" s="35">
        <f>SUM(G245)</f>
        <v>8477.7999999999993</v>
      </c>
    </row>
    <row r="245" spans="1:7" ht="31.5">
      <c r="A245" s="68" t="s">
        <v>403</v>
      </c>
      <c r="B245" s="69">
        <v>801</v>
      </c>
      <c r="C245" s="70" t="s">
        <v>265</v>
      </c>
      <c r="D245" s="70" t="s">
        <v>300</v>
      </c>
      <c r="E245" s="69" t="s">
        <v>404</v>
      </c>
      <c r="F245" s="69">
        <v>200</v>
      </c>
      <c r="G245" s="35">
        <v>8477.7999999999993</v>
      </c>
    </row>
    <row r="246" spans="1:7" ht="15.75">
      <c r="A246" s="68" t="s">
        <v>405</v>
      </c>
      <c r="B246" s="69">
        <v>801</v>
      </c>
      <c r="C246" s="70" t="s">
        <v>265</v>
      </c>
      <c r="D246" s="70" t="s">
        <v>300</v>
      </c>
      <c r="E246" s="69" t="s">
        <v>406</v>
      </c>
      <c r="F246" s="64"/>
      <c r="G246" s="35">
        <f>SUM(G247)</f>
        <v>379.3</v>
      </c>
    </row>
    <row r="247" spans="1:7" ht="31.5">
      <c r="A247" s="68" t="s">
        <v>407</v>
      </c>
      <c r="B247" s="69">
        <v>801</v>
      </c>
      <c r="C247" s="70" t="s">
        <v>265</v>
      </c>
      <c r="D247" s="70" t="s">
        <v>300</v>
      </c>
      <c r="E247" s="69" t="s">
        <v>408</v>
      </c>
      <c r="F247" s="69">
        <v>200</v>
      </c>
      <c r="G247" s="35">
        <v>379.3</v>
      </c>
    </row>
    <row r="248" spans="1:7" ht="31.5">
      <c r="A248" s="68" t="s">
        <v>409</v>
      </c>
      <c r="B248" s="69">
        <v>801</v>
      </c>
      <c r="C248" s="70" t="s">
        <v>265</v>
      </c>
      <c r="D248" s="70" t="s">
        <v>300</v>
      </c>
      <c r="E248" s="69" t="s">
        <v>410</v>
      </c>
      <c r="F248" s="64"/>
      <c r="G248" s="35">
        <f>SUM(G249)</f>
        <v>431.6</v>
      </c>
    </row>
    <row r="249" spans="1:7" ht="47.25">
      <c r="A249" s="68" t="s">
        <v>411</v>
      </c>
      <c r="B249" s="69">
        <v>801</v>
      </c>
      <c r="C249" s="70" t="s">
        <v>265</v>
      </c>
      <c r="D249" s="70" t="s">
        <v>300</v>
      </c>
      <c r="E249" s="69" t="s">
        <v>412</v>
      </c>
      <c r="F249" s="69">
        <v>200</v>
      </c>
      <c r="G249" s="35">
        <v>431.6</v>
      </c>
    </row>
    <row r="250" spans="1:7" ht="31.5">
      <c r="A250" s="68" t="s">
        <v>413</v>
      </c>
      <c r="B250" s="69">
        <v>801</v>
      </c>
      <c r="C250" s="70" t="s">
        <v>265</v>
      </c>
      <c r="D250" s="70" t="s">
        <v>300</v>
      </c>
      <c r="E250" s="69" t="s">
        <v>414</v>
      </c>
      <c r="F250" s="64"/>
      <c r="G250" s="35">
        <f>SUM(G251)</f>
        <v>28329.200000000001</v>
      </c>
    </row>
    <row r="251" spans="1:7" ht="47.25">
      <c r="A251" s="68" t="s">
        <v>415</v>
      </c>
      <c r="B251" s="69">
        <v>801</v>
      </c>
      <c r="C251" s="70" t="s">
        <v>265</v>
      </c>
      <c r="D251" s="70" t="s">
        <v>300</v>
      </c>
      <c r="E251" s="69" t="s">
        <v>416</v>
      </c>
      <c r="F251" s="69">
        <v>200</v>
      </c>
      <c r="G251" s="35">
        <v>28329.200000000001</v>
      </c>
    </row>
    <row r="252" spans="1:7" ht="15.75" hidden="1">
      <c r="A252" s="72" t="s">
        <v>1117</v>
      </c>
      <c r="B252" s="69">
        <v>801</v>
      </c>
      <c r="C252" s="70" t="s">
        <v>265</v>
      </c>
      <c r="D252" s="70" t="s">
        <v>300</v>
      </c>
      <c r="E252" s="69" t="s">
        <v>1057</v>
      </c>
      <c r="F252" s="69"/>
      <c r="G252" s="35">
        <f>SUM(G253:G253)</f>
        <v>0</v>
      </c>
    </row>
    <row r="253" spans="1:7" ht="47.25" hidden="1">
      <c r="A253" s="68" t="s">
        <v>1021</v>
      </c>
      <c r="B253" s="69">
        <v>801</v>
      </c>
      <c r="C253" s="70" t="s">
        <v>265</v>
      </c>
      <c r="D253" s="70" t="s">
        <v>300</v>
      </c>
      <c r="E253" s="69" t="s">
        <v>1056</v>
      </c>
      <c r="F253" s="69">
        <v>200</v>
      </c>
      <c r="G253" s="35">
        <v>0</v>
      </c>
    </row>
    <row r="254" spans="1:7" ht="31.5">
      <c r="A254" s="63" t="s">
        <v>417</v>
      </c>
      <c r="B254" s="64">
        <v>801</v>
      </c>
      <c r="C254" s="65" t="s">
        <v>265</v>
      </c>
      <c r="D254" s="65" t="s">
        <v>265</v>
      </c>
      <c r="E254" s="64"/>
      <c r="F254" s="64"/>
      <c r="G254" s="67">
        <f>SUM(G255,G261,G268)</f>
        <v>21756</v>
      </c>
    </row>
    <row r="255" spans="1:7" ht="47.25">
      <c r="A255" s="68" t="s">
        <v>1018</v>
      </c>
      <c r="B255" s="69">
        <v>801</v>
      </c>
      <c r="C255" s="70" t="s">
        <v>265</v>
      </c>
      <c r="D255" s="70" t="s">
        <v>265</v>
      </c>
      <c r="E255" s="69" t="s">
        <v>389</v>
      </c>
      <c r="F255" s="64"/>
      <c r="G255" s="35">
        <f>SUM(G257)</f>
        <v>21551</v>
      </c>
    </row>
    <row r="256" spans="1:7" ht="31.5">
      <c r="A256" s="81" t="s">
        <v>395</v>
      </c>
      <c r="B256" s="69">
        <v>801</v>
      </c>
      <c r="C256" s="70" t="s">
        <v>265</v>
      </c>
      <c r="D256" s="70" t="s">
        <v>265</v>
      </c>
      <c r="E256" s="69" t="s">
        <v>396</v>
      </c>
      <c r="F256" s="69"/>
      <c r="G256" s="35">
        <f>SUM(G257)</f>
        <v>21551</v>
      </c>
    </row>
    <row r="257" spans="1:14" ht="15.75">
      <c r="A257" s="81" t="s">
        <v>397</v>
      </c>
      <c r="B257" s="69">
        <v>801</v>
      </c>
      <c r="C257" s="70" t="s">
        <v>265</v>
      </c>
      <c r="D257" s="70" t="s">
        <v>265</v>
      </c>
      <c r="E257" s="69" t="s">
        <v>398</v>
      </c>
      <c r="F257" s="69"/>
      <c r="G257" s="35">
        <f>SUM(G258:G260)</f>
        <v>21551</v>
      </c>
    </row>
    <row r="258" spans="1:14" ht="94.5">
      <c r="A258" s="81" t="s">
        <v>1243</v>
      </c>
      <c r="B258" s="69">
        <v>801</v>
      </c>
      <c r="C258" s="70" t="s">
        <v>265</v>
      </c>
      <c r="D258" s="70" t="s">
        <v>265</v>
      </c>
      <c r="E258" s="69" t="s">
        <v>1242</v>
      </c>
      <c r="F258" s="69">
        <v>800</v>
      </c>
      <c r="G258" s="35">
        <v>6183.1</v>
      </c>
    </row>
    <row r="259" spans="1:14" ht="63">
      <c r="A259" s="81" t="s">
        <v>1047</v>
      </c>
      <c r="B259" s="69">
        <v>801</v>
      </c>
      <c r="C259" s="70" t="s">
        <v>265</v>
      </c>
      <c r="D259" s="70" t="s">
        <v>265</v>
      </c>
      <c r="E259" s="69" t="s">
        <v>1028</v>
      </c>
      <c r="F259" s="69">
        <v>800</v>
      </c>
      <c r="G259" s="35">
        <v>4519.7</v>
      </c>
    </row>
    <row r="260" spans="1:14" ht="63">
      <c r="A260" s="97" t="s">
        <v>665</v>
      </c>
      <c r="B260" s="69">
        <v>801</v>
      </c>
      <c r="C260" s="70" t="s">
        <v>265</v>
      </c>
      <c r="D260" s="70" t="s">
        <v>265</v>
      </c>
      <c r="E260" s="69" t="s">
        <v>1026</v>
      </c>
      <c r="F260" s="69">
        <v>800</v>
      </c>
      <c r="G260" s="35">
        <v>10848.2</v>
      </c>
    </row>
    <row r="261" spans="1:14" ht="31.5">
      <c r="A261" s="68" t="s">
        <v>1011</v>
      </c>
      <c r="B261" s="69">
        <v>801</v>
      </c>
      <c r="C261" s="70" t="s">
        <v>265</v>
      </c>
      <c r="D261" s="70" t="s">
        <v>265</v>
      </c>
      <c r="E261" s="69" t="s">
        <v>371</v>
      </c>
      <c r="F261" s="69"/>
      <c r="G261" s="35">
        <f>G262</f>
        <v>205</v>
      </c>
    </row>
    <row r="262" spans="1:14" ht="31.5">
      <c r="A262" s="68" t="s">
        <v>418</v>
      </c>
      <c r="B262" s="69">
        <v>801</v>
      </c>
      <c r="C262" s="70" t="s">
        <v>265</v>
      </c>
      <c r="D262" s="70" t="s">
        <v>265</v>
      </c>
      <c r="E262" s="69" t="s">
        <v>399</v>
      </c>
      <c r="F262" s="69"/>
      <c r="G262" s="35">
        <f>SUM(G263:G266)</f>
        <v>205</v>
      </c>
    </row>
    <row r="263" spans="1:14" ht="47.25">
      <c r="A263" s="68" t="s">
        <v>1145</v>
      </c>
      <c r="B263" s="69">
        <v>801</v>
      </c>
      <c r="C263" s="70" t="s">
        <v>265</v>
      </c>
      <c r="D263" s="70" t="s">
        <v>265</v>
      </c>
      <c r="E263" s="69" t="s">
        <v>1133</v>
      </c>
      <c r="F263" s="69">
        <v>200</v>
      </c>
      <c r="G263" s="35">
        <v>205</v>
      </c>
    </row>
    <row r="264" spans="1:14" ht="63" hidden="1">
      <c r="A264" s="68" t="s">
        <v>1065</v>
      </c>
      <c r="B264" s="69">
        <v>801</v>
      </c>
      <c r="C264" s="70" t="s">
        <v>265</v>
      </c>
      <c r="D264" s="70" t="s">
        <v>265</v>
      </c>
      <c r="E264" s="69" t="s">
        <v>1042</v>
      </c>
      <c r="F264" s="69">
        <v>200</v>
      </c>
      <c r="G264" s="35">
        <v>0</v>
      </c>
    </row>
    <row r="265" spans="1:14" ht="63" hidden="1">
      <c r="A265" s="68" t="s">
        <v>940</v>
      </c>
      <c r="B265" s="69">
        <v>801</v>
      </c>
      <c r="C265" s="70" t="s">
        <v>265</v>
      </c>
      <c r="D265" s="70" t="s">
        <v>265</v>
      </c>
      <c r="E265" s="69" t="s">
        <v>1038</v>
      </c>
      <c r="F265" s="69">
        <v>200</v>
      </c>
      <c r="G265" s="35">
        <v>0</v>
      </c>
    </row>
    <row r="266" spans="1:14" ht="63" hidden="1">
      <c r="A266" s="68" t="s">
        <v>941</v>
      </c>
      <c r="B266" s="69">
        <v>801</v>
      </c>
      <c r="C266" s="70" t="s">
        <v>265</v>
      </c>
      <c r="D266" s="70" t="s">
        <v>265</v>
      </c>
      <c r="E266" s="69" t="s">
        <v>1039</v>
      </c>
      <c r="F266" s="69">
        <v>200</v>
      </c>
      <c r="G266" s="35"/>
    </row>
    <row r="267" spans="1:14" ht="63" hidden="1">
      <c r="A267" s="68" t="s">
        <v>941</v>
      </c>
      <c r="B267" s="69">
        <v>801</v>
      </c>
      <c r="C267" s="70" t="s">
        <v>265</v>
      </c>
      <c r="D267" s="70" t="s">
        <v>265</v>
      </c>
      <c r="E267" s="69" t="s">
        <v>1039</v>
      </c>
      <c r="F267" s="69">
        <v>200</v>
      </c>
      <c r="G267" s="35"/>
    </row>
    <row r="268" spans="1:14" ht="31.5" hidden="1">
      <c r="A268" s="68" t="s">
        <v>1186</v>
      </c>
      <c r="B268" s="69">
        <v>801</v>
      </c>
      <c r="C268" s="70" t="s">
        <v>265</v>
      </c>
      <c r="D268" s="70" t="s">
        <v>265</v>
      </c>
      <c r="E268" s="69" t="s">
        <v>1185</v>
      </c>
      <c r="F268" s="64"/>
      <c r="G268" s="35">
        <f>SUM(G269)</f>
        <v>0</v>
      </c>
    </row>
    <row r="269" spans="1:14" ht="15.75" hidden="1">
      <c r="A269" s="68" t="s">
        <v>1143</v>
      </c>
      <c r="B269" s="69">
        <v>801</v>
      </c>
      <c r="C269" s="70" t="s">
        <v>265</v>
      </c>
      <c r="D269" s="70" t="s">
        <v>265</v>
      </c>
      <c r="E269" s="69" t="s">
        <v>1187</v>
      </c>
      <c r="F269" s="64"/>
      <c r="G269" s="35">
        <f>SUM(G432)</f>
        <v>0</v>
      </c>
    </row>
    <row r="270" spans="1:14" s="16" customFormat="1" ht="15.75">
      <c r="A270" s="63" t="s">
        <v>487</v>
      </c>
      <c r="B270" s="64">
        <v>803</v>
      </c>
      <c r="C270" s="65" t="s">
        <v>420</v>
      </c>
      <c r="D270" s="65" t="s">
        <v>235</v>
      </c>
      <c r="E270" s="64"/>
      <c r="F270" s="64"/>
      <c r="G270" s="67">
        <f>SUM(G271,G290,G324,G349,G363)</f>
        <v>1010240.1</v>
      </c>
      <c r="H270" s="15"/>
      <c r="I270" s="15"/>
      <c r="J270" s="17"/>
      <c r="K270" s="15"/>
      <c r="L270" s="15"/>
      <c r="M270" s="15"/>
      <c r="N270" s="15"/>
    </row>
    <row r="271" spans="1:14" s="16" customFormat="1" ht="15.75">
      <c r="A271" s="63" t="s">
        <v>488</v>
      </c>
      <c r="B271" s="64">
        <v>803</v>
      </c>
      <c r="C271" s="65" t="s">
        <v>420</v>
      </c>
      <c r="D271" s="65" t="s">
        <v>234</v>
      </c>
      <c r="E271" s="64"/>
      <c r="F271" s="64"/>
      <c r="G271" s="67">
        <f>SUM(G272,G286)</f>
        <v>135879.4</v>
      </c>
      <c r="H271" s="15"/>
      <c r="I271" s="15"/>
      <c r="J271" s="17"/>
      <c r="K271" s="15"/>
      <c r="L271" s="15"/>
      <c r="M271" s="15"/>
      <c r="N271" s="15"/>
    </row>
    <row r="272" spans="1:14" s="16" customFormat="1" ht="31.5">
      <c r="A272" s="68" t="s">
        <v>1019</v>
      </c>
      <c r="B272" s="69">
        <v>803</v>
      </c>
      <c r="C272" s="70" t="s">
        <v>420</v>
      </c>
      <c r="D272" s="70" t="s">
        <v>234</v>
      </c>
      <c r="E272" s="69" t="s">
        <v>431</v>
      </c>
      <c r="F272" s="69"/>
      <c r="G272" s="35">
        <f>SUM(G273,G284)</f>
        <v>135879.4</v>
      </c>
      <c r="H272" s="15"/>
      <c r="I272" s="15"/>
      <c r="J272" s="17"/>
      <c r="K272" s="15"/>
      <c r="L272" s="15"/>
      <c r="M272" s="15"/>
      <c r="N272" s="15"/>
    </row>
    <row r="273" spans="1:14" s="16" customFormat="1" ht="47.25">
      <c r="A273" s="68" t="s">
        <v>432</v>
      </c>
      <c r="B273" s="69">
        <v>803</v>
      </c>
      <c r="C273" s="70" t="s">
        <v>420</v>
      </c>
      <c r="D273" s="70" t="s">
        <v>234</v>
      </c>
      <c r="E273" s="69" t="s">
        <v>489</v>
      </c>
      <c r="F273" s="69"/>
      <c r="G273" s="35">
        <f>SUM(G274,G276,G278, G281)</f>
        <v>120366.09999999999</v>
      </c>
      <c r="H273" s="15"/>
      <c r="I273" s="15"/>
      <c r="J273" s="17"/>
      <c r="K273" s="15"/>
      <c r="L273" s="15"/>
      <c r="M273" s="15"/>
      <c r="N273" s="15"/>
    </row>
    <row r="274" spans="1:14" s="16" customFormat="1" ht="126.75" customHeight="1">
      <c r="A274" s="68" t="s">
        <v>490</v>
      </c>
      <c r="B274" s="69">
        <v>803</v>
      </c>
      <c r="C274" s="70" t="s">
        <v>420</v>
      </c>
      <c r="D274" s="70" t="s">
        <v>234</v>
      </c>
      <c r="E274" s="69" t="s">
        <v>491</v>
      </c>
      <c r="F274" s="69"/>
      <c r="G274" s="35">
        <f>SUM(G275)</f>
        <v>84261.9</v>
      </c>
      <c r="H274" s="15"/>
      <c r="I274" s="15"/>
      <c r="J274" s="17"/>
      <c r="K274" s="15"/>
      <c r="L274" s="15"/>
      <c r="M274" s="15"/>
      <c r="N274" s="15"/>
    </row>
    <row r="275" spans="1:14" s="16" customFormat="1" ht="63">
      <c r="A275" s="72" t="s">
        <v>492</v>
      </c>
      <c r="B275" s="69">
        <v>803</v>
      </c>
      <c r="C275" s="70" t="s">
        <v>420</v>
      </c>
      <c r="D275" s="70" t="s">
        <v>234</v>
      </c>
      <c r="E275" s="69" t="s">
        <v>493</v>
      </c>
      <c r="F275" s="69">
        <v>600</v>
      </c>
      <c r="G275" s="39">
        <v>84261.9</v>
      </c>
      <c r="H275" s="15"/>
      <c r="I275" s="15"/>
      <c r="J275" s="17"/>
      <c r="K275" s="15"/>
      <c r="L275" s="15"/>
      <c r="M275" s="15"/>
      <c r="N275" s="15"/>
    </row>
    <row r="276" spans="1:14" s="16" customFormat="1" ht="47.25">
      <c r="A276" s="68" t="s">
        <v>494</v>
      </c>
      <c r="B276" s="69">
        <v>803</v>
      </c>
      <c r="C276" s="70" t="s">
        <v>420</v>
      </c>
      <c r="D276" s="70" t="s">
        <v>234</v>
      </c>
      <c r="E276" s="69" t="s">
        <v>495</v>
      </c>
      <c r="F276" s="69"/>
      <c r="G276" s="35">
        <f>SUM(G277)</f>
        <v>2774.9</v>
      </c>
      <c r="H276" s="15"/>
      <c r="I276" s="15"/>
      <c r="J276" s="17"/>
      <c r="K276" s="15"/>
      <c r="L276" s="15"/>
      <c r="M276" s="15"/>
      <c r="N276" s="15"/>
    </row>
    <row r="277" spans="1:14" s="16" customFormat="1" ht="47.25">
      <c r="A277" s="72" t="s">
        <v>496</v>
      </c>
      <c r="B277" s="69">
        <v>803</v>
      </c>
      <c r="C277" s="70" t="s">
        <v>420</v>
      </c>
      <c r="D277" s="70" t="s">
        <v>234</v>
      </c>
      <c r="E277" s="69" t="s">
        <v>497</v>
      </c>
      <c r="F277" s="69">
        <v>600</v>
      </c>
      <c r="G277" s="35">
        <v>2774.9</v>
      </c>
      <c r="H277" s="15"/>
      <c r="I277" s="15"/>
      <c r="J277" s="17"/>
      <c r="K277" s="15"/>
      <c r="L277" s="15"/>
      <c r="M277" s="15"/>
      <c r="N277" s="15"/>
    </row>
    <row r="278" spans="1:14" s="16" customFormat="1" ht="31.5">
      <c r="A278" s="68" t="s">
        <v>498</v>
      </c>
      <c r="B278" s="69">
        <v>803</v>
      </c>
      <c r="C278" s="70" t="s">
        <v>420</v>
      </c>
      <c r="D278" s="70" t="s">
        <v>234</v>
      </c>
      <c r="E278" s="70" t="s">
        <v>499</v>
      </c>
      <c r="F278" s="100"/>
      <c r="G278" s="35">
        <f>G279</f>
        <v>142.80000000000001</v>
      </c>
      <c r="H278" s="15"/>
      <c r="I278" s="15"/>
      <c r="J278" s="17"/>
      <c r="K278" s="15"/>
      <c r="L278" s="15"/>
      <c r="M278" s="15"/>
      <c r="N278" s="15"/>
    </row>
    <row r="279" spans="1:14" s="16" customFormat="1" ht="15.75">
      <c r="A279" s="68" t="s">
        <v>500</v>
      </c>
      <c r="B279" s="69">
        <v>803</v>
      </c>
      <c r="C279" s="70" t="s">
        <v>420</v>
      </c>
      <c r="D279" s="70" t="s">
        <v>234</v>
      </c>
      <c r="E279" s="70" t="s">
        <v>501</v>
      </c>
      <c r="F279" s="100"/>
      <c r="G279" s="35">
        <f>G280</f>
        <v>142.80000000000001</v>
      </c>
      <c r="H279" s="15"/>
      <c r="I279" s="15"/>
      <c r="J279" s="17"/>
      <c r="K279" s="15"/>
      <c r="L279" s="15"/>
      <c r="M279" s="15"/>
      <c r="N279" s="15"/>
    </row>
    <row r="280" spans="1:14" s="16" customFormat="1" ht="31.5">
      <c r="A280" s="68" t="s">
        <v>502</v>
      </c>
      <c r="B280" s="69">
        <v>803</v>
      </c>
      <c r="C280" s="70" t="s">
        <v>420</v>
      </c>
      <c r="D280" s="70" t="s">
        <v>234</v>
      </c>
      <c r="E280" s="70" t="s">
        <v>501</v>
      </c>
      <c r="F280" s="69">
        <v>600</v>
      </c>
      <c r="G280" s="35">
        <v>142.80000000000001</v>
      </c>
      <c r="H280" s="15"/>
      <c r="I280" s="15"/>
      <c r="J280" s="17"/>
      <c r="K280" s="15"/>
      <c r="L280" s="15"/>
      <c r="M280" s="15"/>
      <c r="N280" s="15"/>
    </row>
    <row r="281" spans="1:14" s="16" customFormat="1" ht="47.25">
      <c r="A281" s="68" t="s">
        <v>677</v>
      </c>
      <c r="B281" s="69">
        <v>803</v>
      </c>
      <c r="C281" s="70" t="s">
        <v>420</v>
      </c>
      <c r="D281" s="70" t="s">
        <v>234</v>
      </c>
      <c r="E281" s="70" t="s">
        <v>574</v>
      </c>
      <c r="F281" s="69"/>
      <c r="G281" s="35">
        <f>SUM(G282:G283)</f>
        <v>33186.5</v>
      </c>
      <c r="H281" s="15"/>
      <c r="I281" s="15"/>
      <c r="J281" s="17"/>
      <c r="K281" s="15"/>
      <c r="L281" s="15"/>
      <c r="M281" s="15"/>
      <c r="N281" s="15"/>
    </row>
    <row r="282" spans="1:14" s="16" customFormat="1" ht="63">
      <c r="A282" s="68" t="s">
        <v>1277</v>
      </c>
      <c r="B282" s="69">
        <v>803</v>
      </c>
      <c r="C282" s="70" t="s">
        <v>420</v>
      </c>
      <c r="D282" s="70" t="s">
        <v>234</v>
      </c>
      <c r="E282" s="70" t="s">
        <v>871</v>
      </c>
      <c r="F282" s="69">
        <v>600</v>
      </c>
      <c r="G282" s="35">
        <v>4286.5</v>
      </c>
      <c r="H282" s="15"/>
      <c r="I282" s="15"/>
      <c r="J282" s="17"/>
      <c r="K282" s="15"/>
      <c r="L282" s="15"/>
      <c r="M282" s="15"/>
      <c r="N282" s="15"/>
    </row>
    <row r="283" spans="1:14" s="16" customFormat="1" ht="63">
      <c r="A283" s="68" t="s">
        <v>1278</v>
      </c>
      <c r="B283" s="69">
        <v>803</v>
      </c>
      <c r="C283" s="70" t="s">
        <v>420</v>
      </c>
      <c r="D283" s="70" t="s">
        <v>234</v>
      </c>
      <c r="E283" s="70" t="s">
        <v>1208</v>
      </c>
      <c r="F283" s="69">
        <v>600</v>
      </c>
      <c r="G283" s="35">
        <v>28900</v>
      </c>
      <c r="H283" s="15"/>
      <c r="I283" s="15"/>
      <c r="J283" s="17"/>
      <c r="K283" s="15"/>
      <c r="L283" s="15"/>
      <c r="M283" s="15"/>
      <c r="N283" s="15"/>
    </row>
    <row r="284" spans="1:14" s="16" customFormat="1" ht="34.5" customHeight="1">
      <c r="A284" s="68" t="s">
        <v>503</v>
      </c>
      <c r="B284" s="69">
        <v>803</v>
      </c>
      <c r="C284" s="70" t="s">
        <v>420</v>
      </c>
      <c r="D284" s="70" t="s">
        <v>234</v>
      </c>
      <c r="E284" s="69" t="s">
        <v>504</v>
      </c>
      <c r="F284" s="69"/>
      <c r="G284" s="35">
        <f>SUM(G285)</f>
        <v>15513.3</v>
      </c>
      <c r="H284" s="15"/>
      <c r="I284" s="15"/>
      <c r="J284" s="17"/>
      <c r="K284" s="15"/>
      <c r="L284" s="15"/>
      <c r="M284" s="15"/>
      <c r="N284" s="15"/>
    </row>
    <row r="285" spans="1:14" s="16" customFormat="1" ht="63">
      <c r="A285" s="72" t="s">
        <v>505</v>
      </c>
      <c r="B285" s="69">
        <v>803</v>
      </c>
      <c r="C285" s="70" t="s">
        <v>420</v>
      </c>
      <c r="D285" s="70" t="s">
        <v>234</v>
      </c>
      <c r="E285" s="69" t="s">
        <v>506</v>
      </c>
      <c r="F285" s="69">
        <v>600</v>
      </c>
      <c r="G285" s="35">
        <v>15513.3</v>
      </c>
      <c r="H285" s="15"/>
      <c r="I285" s="15"/>
      <c r="J285" s="17"/>
      <c r="K285" s="15"/>
      <c r="L285" s="15"/>
      <c r="M285" s="15"/>
      <c r="N285" s="15"/>
    </row>
    <row r="286" spans="1:14" s="16" customFormat="1" ht="15.75" hidden="1">
      <c r="A286" s="68" t="s">
        <v>266</v>
      </c>
      <c r="B286" s="69">
        <v>803</v>
      </c>
      <c r="C286" s="79" t="s">
        <v>420</v>
      </c>
      <c r="D286" s="79" t="s">
        <v>234</v>
      </c>
      <c r="E286" s="79" t="s">
        <v>267</v>
      </c>
      <c r="F286" s="80"/>
      <c r="G286" s="35">
        <f>G287</f>
        <v>0</v>
      </c>
      <c r="H286" s="15"/>
      <c r="I286" s="15"/>
      <c r="J286" s="17"/>
      <c r="K286" s="15"/>
      <c r="L286" s="15"/>
      <c r="M286" s="15"/>
      <c r="N286" s="15"/>
    </row>
    <row r="287" spans="1:14" s="16" customFormat="1" ht="15.75" hidden="1">
      <c r="A287" s="68" t="s">
        <v>268</v>
      </c>
      <c r="B287" s="69">
        <v>803</v>
      </c>
      <c r="C287" s="79" t="s">
        <v>420</v>
      </c>
      <c r="D287" s="79" t="s">
        <v>234</v>
      </c>
      <c r="E287" s="79" t="s">
        <v>269</v>
      </c>
      <c r="F287" s="80"/>
      <c r="G287" s="35">
        <f>G288</f>
        <v>0</v>
      </c>
      <c r="H287" s="15"/>
      <c r="I287" s="15"/>
      <c r="J287" s="17"/>
      <c r="K287" s="15"/>
      <c r="L287" s="15"/>
      <c r="M287" s="15"/>
      <c r="N287" s="15"/>
    </row>
    <row r="288" spans="1:14" s="16" customFormat="1" ht="15.75" hidden="1">
      <c r="A288" s="68" t="s">
        <v>424</v>
      </c>
      <c r="B288" s="69">
        <v>803</v>
      </c>
      <c r="C288" s="79" t="s">
        <v>420</v>
      </c>
      <c r="D288" s="79" t="s">
        <v>234</v>
      </c>
      <c r="E288" s="79" t="s">
        <v>296</v>
      </c>
      <c r="F288" s="80"/>
      <c r="G288" s="35">
        <f>SUM(G289)</f>
        <v>0</v>
      </c>
      <c r="H288" s="15"/>
      <c r="I288" s="15"/>
      <c r="J288" s="17"/>
      <c r="K288" s="15"/>
      <c r="L288" s="15"/>
      <c r="M288" s="15"/>
      <c r="N288" s="15"/>
    </row>
    <row r="289" spans="1:14" s="16" customFormat="1" ht="31.5" hidden="1">
      <c r="A289" s="72" t="s">
        <v>502</v>
      </c>
      <c r="B289" s="69">
        <v>803</v>
      </c>
      <c r="C289" s="79" t="s">
        <v>420</v>
      </c>
      <c r="D289" s="79" t="s">
        <v>234</v>
      </c>
      <c r="E289" s="79" t="s">
        <v>296</v>
      </c>
      <c r="F289" s="69">
        <v>600</v>
      </c>
      <c r="G289" s="35"/>
      <c r="H289" s="15"/>
      <c r="I289" s="15"/>
      <c r="J289" s="17"/>
      <c r="K289" s="15"/>
      <c r="L289" s="15"/>
      <c r="M289" s="15"/>
      <c r="N289" s="15"/>
    </row>
    <row r="290" spans="1:14" s="16" customFormat="1" ht="15.75">
      <c r="A290" s="63" t="s">
        <v>507</v>
      </c>
      <c r="B290" s="64">
        <v>803</v>
      </c>
      <c r="C290" s="65" t="s">
        <v>420</v>
      </c>
      <c r="D290" s="65" t="s">
        <v>237</v>
      </c>
      <c r="E290" s="64"/>
      <c r="F290" s="64"/>
      <c r="G290" s="67">
        <f>SUM(G291,G320,G316)</f>
        <v>678047.7</v>
      </c>
      <c r="H290" s="15"/>
      <c r="I290" s="15"/>
      <c r="J290" s="17"/>
      <c r="K290" s="15"/>
      <c r="L290" s="15"/>
      <c r="M290" s="15"/>
      <c r="N290" s="15"/>
    </row>
    <row r="291" spans="1:14" s="16" customFormat="1" ht="31.5">
      <c r="A291" s="68" t="s">
        <v>1019</v>
      </c>
      <c r="B291" s="69">
        <v>803</v>
      </c>
      <c r="C291" s="70" t="s">
        <v>420</v>
      </c>
      <c r="D291" s="70" t="s">
        <v>237</v>
      </c>
      <c r="E291" s="69" t="s">
        <v>431</v>
      </c>
      <c r="F291" s="69"/>
      <c r="G291" s="35">
        <f>SUM(G292,G313)</f>
        <v>677727.7</v>
      </c>
      <c r="H291" s="15"/>
      <c r="I291" s="15"/>
      <c r="J291" s="17"/>
      <c r="K291" s="15"/>
      <c r="L291" s="15"/>
      <c r="M291" s="15"/>
      <c r="N291" s="15"/>
    </row>
    <row r="292" spans="1:14" s="16" customFormat="1" ht="47.25">
      <c r="A292" s="68" t="s">
        <v>432</v>
      </c>
      <c r="B292" s="69">
        <v>803</v>
      </c>
      <c r="C292" s="70" t="s">
        <v>420</v>
      </c>
      <c r="D292" s="70" t="s">
        <v>237</v>
      </c>
      <c r="E292" s="69" t="s">
        <v>489</v>
      </c>
      <c r="F292" s="69"/>
      <c r="G292" s="35">
        <f>SUM(G293,G296,G298,G300,G308,G304,G306,G311,G302)</f>
        <v>552749.29999999993</v>
      </c>
      <c r="H292" s="15"/>
      <c r="I292" s="15"/>
      <c r="J292" s="17"/>
      <c r="K292" s="15"/>
      <c r="L292" s="15"/>
      <c r="M292" s="15"/>
      <c r="N292" s="15"/>
    </row>
    <row r="293" spans="1:14" s="16" customFormat="1" ht="127.5" customHeight="1">
      <c r="A293" s="68" t="s">
        <v>490</v>
      </c>
      <c r="B293" s="69">
        <v>803</v>
      </c>
      <c r="C293" s="70" t="s">
        <v>420</v>
      </c>
      <c r="D293" s="70" t="s">
        <v>237</v>
      </c>
      <c r="E293" s="69" t="s">
        <v>491</v>
      </c>
      <c r="F293" s="69"/>
      <c r="G293" s="35">
        <f>SUM(G294:G295)</f>
        <v>512930.69999999995</v>
      </c>
      <c r="H293" s="15"/>
      <c r="I293" s="15"/>
      <c r="J293" s="17"/>
      <c r="K293" s="15"/>
      <c r="L293" s="15"/>
      <c r="M293" s="15"/>
      <c r="N293" s="15"/>
    </row>
    <row r="294" spans="1:14" s="16" customFormat="1" ht="78.75">
      <c r="A294" s="72" t="s">
        <v>508</v>
      </c>
      <c r="B294" s="69">
        <v>803</v>
      </c>
      <c r="C294" s="70" t="s">
        <v>420</v>
      </c>
      <c r="D294" s="70" t="s">
        <v>237</v>
      </c>
      <c r="E294" s="69" t="s">
        <v>509</v>
      </c>
      <c r="F294" s="69">
        <v>600</v>
      </c>
      <c r="G294" s="35">
        <v>444393.1</v>
      </c>
      <c r="H294" s="15"/>
      <c r="I294" s="15"/>
      <c r="J294" s="17"/>
      <c r="K294" s="15"/>
      <c r="L294" s="15"/>
      <c r="M294" s="15"/>
      <c r="N294" s="15"/>
    </row>
    <row r="295" spans="1:14" s="16" customFormat="1" ht="78.75">
      <c r="A295" s="72" t="s">
        <v>510</v>
      </c>
      <c r="B295" s="69">
        <v>803</v>
      </c>
      <c r="C295" s="70" t="s">
        <v>420</v>
      </c>
      <c r="D295" s="70" t="s">
        <v>237</v>
      </c>
      <c r="E295" s="69" t="s">
        <v>511</v>
      </c>
      <c r="F295" s="69">
        <v>600</v>
      </c>
      <c r="G295" s="39">
        <v>68537.600000000006</v>
      </c>
      <c r="H295" s="15"/>
      <c r="I295" s="15"/>
      <c r="J295" s="17"/>
      <c r="K295" s="15"/>
      <c r="L295" s="15"/>
      <c r="M295" s="15"/>
      <c r="N295" s="15"/>
    </row>
    <row r="296" spans="1:14" s="16" customFormat="1" ht="47.25">
      <c r="A296" s="68" t="s">
        <v>494</v>
      </c>
      <c r="B296" s="69">
        <v>803</v>
      </c>
      <c r="C296" s="70" t="s">
        <v>420</v>
      </c>
      <c r="D296" s="70" t="s">
        <v>237</v>
      </c>
      <c r="E296" s="69" t="s">
        <v>495</v>
      </c>
      <c r="F296" s="69"/>
      <c r="G296" s="35">
        <f>SUM(G297)</f>
        <v>11959.9</v>
      </c>
      <c r="H296" s="15"/>
      <c r="I296" s="15"/>
      <c r="J296" s="17"/>
      <c r="K296" s="15"/>
      <c r="L296" s="15"/>
      <c r="M296" s="15"/>
      <c r="N296" s="15"/>
    </row>
    <row r="297" spans="1:14" s="16" customFormat="1" ht="47.25">
      <c r="A297" s="72" t="s">
        <v>496</v>
      </c>
      <c r="B297" s="69">
        <v>803</v>
      </c>
      <c r="C297" s="70" t="s">
        <v>420</v>
      </c>
      <c r="D297" s="70" t="s">
        <v>237</v>
      </c>
      <c r="E297" s="69" t="s">
        <v>497</v>
      </c>
      <c r="F297" s="69">
        <v>600</v>
      </c>
      <c r="G297" s="35">
        <v>11959.9</v>
      </c>
      <c r="H297" s="15"/>
      <c r="I297" s="15"/>
      <c r="J297" s="17"/>
      <c r="K297" s="15"/>
      <c r="L297" s="15"/>
      <c r="M297" s="15"/>
      <c r="N297" s="15"/>
    </row>
    <row r="298" spans="1:14" s="16" customFormat="1" ht="31.5">
      <c r="A298" s="72" t="s">
        <v>498</v>
      </c>
      <c r="B298" s="69">
        <v>803</v>
      </c>
      <c r="C298" s="70" t="s">
        <v>420</v>
      </c>
      <c r="D298" s="70" t="s">
        <v>237</v>
      </c>
      <c r="E298" s="69" t="s">
        <v>499</v>
      </c>
      <c r="F298" s="69"/>
      <c r="G298" s="35">
        <f>SUM(G299)</f>
        <v>1950.2</v>
      </c>
      <c r="H298" s="15"/>
      <c r="I298" s="15"/>
      <c r="J298" s="17"/>
      <c r="K298" s="15"/>
      <c r="L298" s="15"/>
      <c r="M298" s="15"/>
      <c r="N298" s="15"/>
    </row>
    <row r="299" spans="1:14" s="16" customFormat="1" ht="47.25">
      <c r="A299" s="72" t="s">
        <v>512</v>
      </c>
      <c r="B299" s="69">
        <v>803</v>
      </c>
      <c r="C299" s="70" t="s">
        <v>420</v>
      </c>
      <c r="D299" s="70" t="s">
        <v>237</v>
      </c>
      <c r="E299" s="69" t="s">
        <v>501</v>
      </c>
      <c r="F299" s="69">
        <v>600</v>
      </c>
      <c r="G299" s="35">
        <v>1950.2</v>
      </c>
      <c r="H299" s="15"/>
      <c r="I299" s="15"/>
      <c r="J299" s="17"/>
      <c r="K299" s="15"/>
      <c r="L299" s="15"/>
      <c r="M299" s="15"/>
      <c r="N299" s="15"/>
    </row>
    <row r="300" spans="1:14" s="16" customFormat="1" ht="47.25">
      <c r="A300" s="101" t="s">
        <v>513</v>
      </c>
      <c r="B300" s="69">
        <v>803</v>
      </c>
      <c r="C300" s="70" t="s">
        <v>420</v>
      </c>
      <c r="D300" s="70" t="s">
        <v>237</v>
      </c>
      <c r="E300" s="69" t="s">
        <v>514</v>
      </c>
      <c r="F300" s="69"/>
      <c r="G300" s="35">
        <f>SUM(G301:G301)</f>
        <v>1001.1</v>
      </c>
      <c r="H300" s="15"/>
      <c r="I300" s="15"/>
      <c r="J300" s="17"/>
      <c r="K300" s="15"/>
      <c r="L300" s="15"/>
      <c r="M300" s="15"/>
      <c r="N300" s="15"/>
    </row>
    <row r="301" spans="1:14" s="16" customFormat="1" ht="78.75">
      <c r="A301" s="68" t="s">
        <v>515</v>
      </c>
      <c r="B301" s="69">
        <v>803</v>
      </c>
      <c r="C301" s="70" t="s">
        <v>420</v>
      </c>
      <c r="D301" s="70" t="s">
        <v>237</v>
      </c>
      <c r="E301" s="69" t="s">
        <v>516</v>
      </c>
      <c r="F301" s="69">
        <v>600</v>
      </c>
      <c r="G301" s="35">
        <v>1001.1</v>
      </c>
      <c r="H301" s="15"/>
      <c r="I301" s="15"/>
      <c r="J301" s="17"/>
      <c r="K301" s="15"/>
      <c r="L301" s="15"/>
      <c r="M301" s="15"/>
      <c r="N301" s="15"/>
    </row>
    <row r="302" spans="1:14" s="16" customFormat="1" ht="47.25" hidden="1">
      <c r="A302" s="72" t="s">
        <v>524</v>
      </c>
      <c r="B302" s="69">
        <v>803</v>
      </c>
      <c r="C302" s="70" t="s">
        <v>420</v>
      </c>
      <c r="D302" s="70" t="s">
        <v>237</v>
      </c>
      <c r="E302" s="69" t="s">
        <v>525</v>
      </c>
      <c r="F302" s="69"/>
      <c r="G302" s="35">
        <f>SUM(G303:G303)</f>
        <v>0</v>
      </c>
      <c r="H302" s="15"/>
      <c r="I302" s="15"/>
      <c r="J302" s="17"/>
      <c r="K302" s="15"/>
      <c r="L302" s="15"/>
      <c r="M302" s="15"/>
      <c r="N302" s="15"/>
    </row>
    <row r="303" spans="1:14" s="16" customFormat="1" ht="78.75" hidden="1">
      <c r="A303" s="72" t="s">
        <v>526</v>
      </c>
      <c r="B303" s="69">
        <v>803</v>
      </c>
      <c r="C303" s="70" t="s">
        <v>420</v>
      </c>
      <c r="D303" s="70" t="s">
        <v>237</v>
      </c>
      <c r="E303" s="69" t="s">
        <v>527</v>
      </c>
      <c r="F303" s="69">
        <v>600</v>
      </c>
      <c r="G303" s="35">
        <v>0</v>
      </c>
      <c r="H303" s="15"/>
      <c r="I303" s="15"/>
      <c r="J303" s="17"/>
      <c r="K303" s="15"/>
      <c r="L303" s="15"/>
      <c r="M303" s="15"/>
      <c r="N303" s="15"/>
    </row>
    <row r="304" spans="1:14" s="16" customFormat="1" ht="47.25">
      <c r="A304" s="68" t="s">
        <v>517</v>
      </c>
      <c r="B304" s="180">
        <v>803</v>
      </c>
      <c r="C304" s="70" t="s">
        <v>420</v>
      </c>
      <c r="D304" s="70" t="s">
        <v>237</v>
      </c>
      <c r="E304" s="70" t="s">
        <v>518</v>
      </c>
      <c r="F304" s="70"/>
      <c r="G304" s="35">
        <f>G305</f>
        <v>10603.4</v>
      </c>
      <c r="H304" s="15"/>
      <c r="I304" s="15"/>
      <c r="J304" s="17"/>
      <c r="K304" s="15"/>
      <c r="L304" s="15"/>
      <c r="M304" s="15"/>
      <c r="N304" s="15"/>
    </row>
    <row r="305" spans="1:14" s="16" customFormat="1" ht="78.75">
      <c r="A305" s="68" t="s">
        <v>519</v>
      </c>
      <c r="B305" s="180">
        <v>803</v>
      </c>
      <c r="C305" s="70" t="s">
        <v>420</v>
      </c>
      <c r="D305" s="70" t="s">
        <v>237</v>
      </c>
      <c r="E305" s="70" t="s">
        <v>1066</v>
      </c>
      <c r="F305" s="69">
        <v>600</v>
      </c>
      <c r="G305" s="35">
        <v>10603.4</v>
      </c>
      <c r="H305" s="15"/>
      <c r="I305" s="15"/>
      <c r="J305" s="17"/>
      <c r="K305" s="15"/>
      <c r="L305" s="15"/>
      <c r="M305" s="15"/>
      <c r="N305" s="15"/>
    </row>
    <row r="306" spans="1:14" s="16" customFormat="1" ht="56.25" customHeight="1">
      <c r="A306" s="68" t="s">
        <v>520</v>
      </c>
      <c r="B306" s="180">
        <v>803</v>
      </c>
      <c r="C306" s="70" t="s">
        <v>420</v>
      </c>
      <c r="D306" s="70" t="s">
        <v>237</v>
      </c>
      <c r="E306" s="70" t="s">
        <v>521</v>
      </c>
      <c r="F306" s="198"/>
      <c r="G306" s="35">
        <f>G307</f>
        <v>13593.1</v>
      </c>
      <c r="H306" s="15"/>
      <c r="I306" s="15"/>
      <c r="J306" s="17"/>
      <c r="K306" s="15"/>
      <c r="L306" s="15"/>
      <c r="M306" s="15"/>
      <c r="N306" s="15"/>
    </row>
    <row r="307" spans="1:14" s="16" customFormat="1" ht="78.75">
      <c r="A307" s="68" t="s">
        <v>522</v>
      </c>
      <c r="B307" s="180">
        <v>803</v>
      </c>
      <c r="C307" s="70" t="s">
        <v>420</v>
      </c>
      <c r="D307" s="70" t="s">
        <v>237</v>
      </c>
      <c r="E307" s="70" t="s">
        <v>523</v>
      </c>
      <c r="F307" s="69">
        <v>600</v>
      </c>
      <c r="G307" s="35">
        <v>13593.1</v>
      </c>
      <c r="H307" s="15"/>
      <c r="I307" s="15"/>
      <c r="J307" s="17"/>
      <c r="K307" s="15"/>
      <c r="L307" s="15"/>
      <c r="M307" s="15"/>
      <c r="N307" s="15"/>
    </row>
    <row r="308" spans="1:14" s="16" customFormat="1" ht="31.5">
      <c r="A308" s="72" t="s">
        <v>667</v>
      </c>
      <c r="B308" s="69">
        <v>803</v>
      </c>
      <c r="C308" s="70" t="s">
        <v>420</v>
      </c>
      <c r="D308" s="70" t="s">
        <v>237</v>
      </c>
      <c r="E308" s="69" t="s">
        <v>671</v>
      </c>
      <c r="F308" s="69"/>
      <c r="G308" s="35">
        <f>SUM(G309:G310)</f>
        <v>710.90000000000009</v>
      </c>
      <c r="H308" s="15"/>
      <c r="I308" s="15"/>
      <c r="J308" s="17"/>
      <c r="K308" s="15"/>
      <c r="L308" s="15"/>
      <c r="M308" s="15"/>
      <c r="N308" s="15"/>
    </row>
    <row r="309" spans="1:14" s="16" customFormat="1" ht="63">
      <c r="A309" s="72" t="s">
        <v>1148</v>
      </c>
      <c r="B309" s="69">
        <v>803</v>
      </c>
      <c r="C309" s="70" t="s">
        <v>420</v>
      </c>
      <c r="D309" s="70" t="s">
        <v>237</v>
      </c>
      <c r="E309" s="69" t="s">
        <v>947</v>
      </c>
      <c r="F309" s="69">
        <v>600</v>
      </c>
      <c r="G309" s="35">
        <v>510.6</v>
      </c>
      <c r="H309" s="15"/>
      <c r="I309" s="15"/>
      <c r="J309" s="17"/>
      <c r="K309" s="15"/>
      <c r="L309" s="15"/>
      <c r="M309" s="15"/>
      <c r="N309" s="15"/>
    </row>
    <row r="310" spans="1:14" s="16" customFormat="1" ht="47.25">
      <c r="A310" s="72" t="s">
        <v>1147</v>
      </c>
      <c r="B310" s="69">
        <v>803</v>
      </c>
      <c r="C310" s="70" t="s">
        <v>420</v>
      </c>
      <c r="D310" s="70" t="s">
        <v>237</v>
      </c>
      <c r="E310" s="69" t="s">
        <v>1134</v>
      </c>
      <c r="F310" s="69">
        <v>600</v>
      </c>
      <c r="G310" s="35">
        <v>200.3</v>
      </c>
      <c r="H310" s="15"/>
      <c r="I310" s="15"/>
      <c r="J310" s="17"/>
      <c r="K310" s="15"/>
      <c r="L310" s="15"/>
      <c r="M310" s="15"/>
      <c r="N310" s="15"/>
    </row>
    <row r="311" spans="1:14" s="16" customFormat="1" ht="15.75" hidden="1">
      <c r="A311" s="72" t="s">
        <v>528</v>
      </c>
      <c r="B311" s="69">
        <v>803</v>
      </c>
      <c r="C311" s="70" t="s">
        <v>420</v>
      </c>
      <c r="D311" s="70" t="s">
        <v>237</v>
      </c>
      <c r="E311" s="69" t="s">
        <v>529</v>
      </c>
      <c r="F311" s="69"/>
      <c r="G311" s="35">
        <f>SUM(G312)</f>
        <v>0</v>
      </c>
      <c r="H311" s="15"/>
      <c r="I311" s="15"/>
      <c r="J311" s="17"/>
      <c r="K311" s="15"/>
      <c r="L311" s="15"/>
      <c r="M311" s="15"/>
      <c r="N311" s="15"/>
    </row>
    <row r="312" spans="1:14" s="16" customFormat="1" ht="78.75" hidden="1">
      <c r="A312" s="72" t="s">
        <v>530</v>
      </c>
      <c r="B312" s="69">
        <v>803</v>
      </c>
      <c r="C312" s="70" t="s">
        <v>420</v>
      </c>
      <c r="D312" s="70" t="s">
        <v>237</v>
      </c>
      <c r="E312" s="69" t="s">
        <v>531</v>
      </c>
      <c r="F312" s="69">
        <v>600</v>
      </c>
      <c r="G312" s="35">
        <v>0</v>
      </c>
      <c r="H312" s="15"/>
      <c r="I312" s="15"/>
      <c r="J312" s="17"/>
      <c r="K312" s="15"/>
      <c r="L312" s="15"/>
      <c r="M312" s="15"/>
      <c r="N312" s="15"/>
    </row>
    <row r="313" spans="1:14" s="16" customFormat="1" ht="30.75" customHeight="1">
      <c r="A313" s="68" t="s">
        <v>503</v>
      </c>
      <c r="B313" s="69">
        <v>803</v>
      </c>
      <c r="C313" s="70" t="s">
        <v>420</v>
      </c>
      <c r="D313" s="70" t="s">
        <v>237</v>
      </c>
      <c r="E313" s="69" t="s">
        <v>504</v>
      </c>
      <c r="F313" s="69"/>
      <c r="G313" s="35">
        <f>SUM(G314:G315)</f>
        <v>124978.4</v>
      </c>
      <c r="H313" s="15"/>
      <c r="I313" s="15"/>
      <c r="J313" s="17"/>
      <c r="K313" s="15"/>
      <c r="L313" s="15"/>
      <c r="M313" s="15"/>
      <c r="N313" s="15"/>
    </row>
    <row r="314" spans="1:14" s="16" customFormat="1" ht="63">
      <c r="A314" s="72" t="s">
        <v>532</v>
      </c>
      <c r="B314" s="69">
        <v>803</v>
      </c>
      <c r="C314" s="70" t="s">
        <v>420</v>
      </c>
      <c r="D314" s="70" t="s">
        <v>237</v>
      </c>
      <c r="E314" s="69" t="s">
        <v>533</v>
      </c>
      <c r="F314" s="69">
        <v>600</v>
      </c>
      <c r="G314" s="35">
        <v>106263.4</v>
      </c>
      <c r="H314" s="17"/>
      <c r="I314" s="15"/>
      <c r="J314" s="17"/>
      <c r="K314" s="15"/>
      <c r="L314" s="15"/>
      <c r="M314" s="15"/>
      <c r="N314" s="15"/>
    </row>
    <row r="315" spans="1:14" s="16" customFormat="1" ht="78.75">
      <c r="A315" s="72" t="s">
        <v>534</v>
      </c>
      <c r="B315" s="69">
        <v>803</v>
      </c>
      <c r="C315" s="70" t="s">
        <v>420</v>
      </c>
      <c r="D315" s="70" t="s">
        <v>237</v>
      </c>
      <c r="E315" s="69" t="s">
        <v>535</v>
      </c>
      <c r="F315" s="69">
        <v>600</v>
      </c>
      <c r="G315" s="35">
        <v>18715</v>
      </c>
      <c r="H315" s="15"/>
      <c r="I315" s="15"/>
      <c r="J315" s="17"/>
      <c r="K315" s="15"/>
      <c r="L315" s="15"/>
      <c r="M315" s="15"/>
      <c r="N315" s="15"/>
    </row>
    <row r="316" spans="1:14" s="16" customFormat="1" ht="31.5">
      <c r="A316" s="68" t="s">
        <v>1011</v>
      </c>
      <c r="B316" s="69">
        <v>803</v>
      </c>
      <c r="C316" s="70" t="s">
        <v>420</v>
      </c>
      <c r="D316" s="70" t="s">
        <v>237</v>
      </c>
      <c r="E316" s="69" t="s">
        <v>371</v>
      </c>
      <c r="F316" s="69"/>
      <c r="G316" s="35">
        <f>G317</f>
        <v>270</v>
      </c>
      <c r="H316" s="15"/>
      <c r="I316" s="15"/>
      <c r="J316" s="17"/>
      <c r="K316" s="15"/>
      <c r="L316" s="15"/>
      <c r="M316" s="15"/>
      <c r="N316" s="15"/>
    </row>
    <row r="317" spans="1:14" s="16" customFormat="1" ht="31.5">
      <c r="A317" s="68" t="s">
        <v>418</v>
      </c>
      <c r="B317" s="69">
        <v>803</v>
      </c>
      <c r="C317" s="70" t="s">
        <v>420</v>
      </c>
      <c r="D317" s="70" t="s">
        <v>237</v>
      </c>
      <c r="E317" s="69" t="s">
        <v>399</v>
      </c>
      <c r="F317" s="69"/>
      <c r="G317" s="35">
        <f>SUM(G318:G319)</f>
        <v>270</v>
      </c>
      <c r="H317" s="15"/>
      <c r="I317" s="15"/>
      <c r="J317" s="17"/>
      <c r="K317" s="15"/>
      <c r="L317" s="15"/>
      <c r="M317" s="15"/>
      <c r="N317" s="15"/>
    </row>
    <row r="318" spans="1:14" s="16" customFormat="1" ht="63">
      <c r="A318" s="68" t="s">
        <v>1067</v>
      </c>
      <c r="B318" s="69">
        <v>803</v>
      </c>
      <c r="C318" s="70" t="s">
        <v>420</v>
      </c>
      <c r="D318" s="70" t="s">
        <v>237</v>
      </c>
      <c r="E318" s="69" t="s">
        <v>1041</v>
      </c>
      <c r="F318" s="69">
        <v>600</v>
      </c>
      <c r="G318" s="35">
        <v>270</v>
      </c>
      <c r="H318" s="15"/>
      <c r="I318" s="15"/>
      <c r="J318" s="17"/>
      <c r="K318" s="15"/>
      <c r="L318" s="15"/>
      <c r="M318" s="15"/>
      <c r="N318" s="15"/>
    </row>
    <row r="319" spans="1:14" s="16" customFormat="1" ht="63" hidden="1">
      <c r="A319" s="68" t="s">
        <v>1068</v>
      </c>
      <c r="B319" s="69">
        <v>803</v>
      </c>
      <c r="C319" s="70" t="s">
        <v>420</v>
      </c>
      <c r="D319" s="70" t="s">
        <v>237</v>
      </c>
      <c r="E319" s="69" t="s">
        <v>1039</v>
      </c>
      <c r="F319" s="69">
        <v>600</v>
      </c>
      <c r="G319" s="35">
        <v>0</v>
      </c>
      <c r="H319" s="15"/>
      <c r="I319" s="15"/>
      <c r="J319" s="17"/>
      <c r="K319" s="15"/>
      <c r="L319" s="15"/>
      <c r="M319" s="15"/>
      <c r="N319" s="15"/>
    </row>
    <row r="320" spans="1:14" s="16" customFormat="1" ht="15.75">
      <c r="A320" s="98" t="s">
        <v>266</v>
      </c>
      <c r="B320" s="102">
        <v>803</v>
      </c>
      <c r="C320" s="103" t="s">
        <v>420</v>
      </c>
      <c r="D320" s="103" t="s">
        <v>237</v>
      </c>
      <c r="E320" s="103" t="s">
        <v>267</v>
      </c>
      <c r="F320" s="104"/>
      <c r="G320" s="105">
        <f>G321</f>
        <v>50</v>
      </c>
      <c r="H320" s="15"/>
      <c r="I320" s="15"/>
      <c r="J320" s="17"/>
      <c r="K320" s="15"/>
      <c r="L320" s="15"/>
      <c r="M320" s="15"/>
      <c r="N320" s="15"/>
    </row>
    <row r="321" spans="1:14" s="16" customFormat="1" ht="15.75">
      <c r="A321" s="98" t="s">
        <v>268</v>
      </c>
      <c r="B321" s="102">
        <v>803</v>
      </c>
      <c r="C321" s="103" t="s">
        <v>420</v>
      </c>
      <c r="D321" s="103" t="s">
        <v>237</v>
      </c>
      <c r="E321" s="103" t="s">
        <v>269</v>
      </c>
      <c r="F321" s="104"/>
      <c r="G321" s="105">
        <f>G322</f>
        <v>50</v>
      </c>
      <c r="H321" s="15"/>
      <c r="I321" s="15"/>
      <c r="J321" s="17"/>
      <c r="K321" s="15"/>
      <c r="L321" s="15"/>
      <c r="M321" s="15"/>
      <c r="N321" s="15"/>
    </row>
    <row r="322" spans="1:14" s="16" customFormat="1" ht="15.75">
      <c r="A322" s="68" t="s">
        <v>424</v>
      </c>
      <c r="B322" s="69">
        <v>803</v>
      </c>
      <c r="C322" s="79" t="s">
        <v>420</v>
      </c>
      <c r="D322" s="79" t="s">
        <v>237</v>
      </c>
      <c r="E322" s="79" t="s">
        <v>296</v>
      </c>
      <c r="F322" s="80"/>
      <c r="G322" s="35">
        <f>SUM(G323)</f>
        <v>50</v>
      </c>
      <c r="H322" s="15"/>
      <c r="I322" s="15"/>
      <c r="J322" s="17"/>
      <c r="K322" s="15"/>
      <c r="L322" s="15"/>
      <c r="M322" s="15"/>
      <c r="N322" s="15"/>
    </row>
    <row r="323" spans="1:14" s="16" customFormat="1" ht="31.5">
      <c r="A323" s="72" t="s">
        <v>502</v>
      </c>
      <c r="B323" s="69">
        <v>803</v>
      </c>
      <c r="C323" s="79" t="s">
        <v>420</v>
      </c>
      <c r="D323" s="79" t="s">
        <v>237</v>
      </c>
      <c r="E323" s="79" t="s">
        <v>296</v>
      </c>
      <c r="F323" s="69">
        <v>600</v>
      </c>
      <c r="G323" s="35">
        <v>50</v>
      </c>
      <c r="H323" s="15"/>
      <c r="I323" s="15"/>
      <c r="J323" s="17"/>
      <c r="K323" s="15"/>
      <c r="L323" s="15"/>
      <c r="M323" s="15"/>
      <c r="N323" s="15"/>
    </row>
    <row r="324" spans="1:14" s="16" customFormat="1" ht="15.75">
      <c r="A324" s="63" t="s">
        <v>536</v>
      </c>
      <c r="B324" s="64">
        <v>803</v>
      </c>
      <c r="C324" s="65" t="s">
        <v>420</v>
      </c>
      <c r="D324" s="65" t="s">
        <v>300</v>
      </c>
      <c r="E324" s="64"/>
      <c r="F324" s="64"/>
      <c r="G324" s="67">
        <f>SUM(G325,G345,G341)</f>
        <v>162019.5</v>
      </c>
      <c r="H324" s="15"/>
      <c r="I324" s="15"/>
      <c r="J324" s="17"/>
      <c r="K324" s="15"/>
      <c r="L324" s="15"/>
      <c r="M324" s="15"/>
      <c r="N324" s="15"/>
    </row>
    <row r="325" spans="1:14" s="16" customFormat="1" ht="31.5">
      <c r="A325" s="68" t="s">
        <v>1019</v>
      </c>
      <c r="B325" s="69">
        <v>803</v>
      </c>
      <c r="C325" s="70" t="s">
        <v>420</v>
      </c>
      <c r="D325" s="70" t="s">
        <v>300</v>
      </c>
      <c r="E325" s="69" t="s">
        <v>431</v>
      </c>
      <c r="F325" s="69"/>
      <c r="G325" s="35">
        <f>SUM(G326,G339)</f>
        <v>161157.6</v>
      </c>
      <c r="H325" s="15"/>
      <c r="I325" s="15"/>
      <c r="J325" s="17"/>
      <c r="K325" s="15"/>
      <c r="L325" s="15"/>
      <c r="M325" s="15"/>
      <c r="N325" s="15"/>
    </row>
    <row r="326" spans="1:14" s="16" customFormat="1" ht="47.25">
      <c r="A326" s="68" t="s">
        <v>432</v>
      </c>
      <c r="B326" s="69">
        <v>803</v>
      </c>
      <c r="C326" s="70" t="s">
        <v>420</v>
      </c>
      <c r="D326" s="70" t="s">
        <v>300</v>
      </c>
      <c r="E326" s="69" t="s">
        <v>489</v>
      </c>
      <c r="F326" s="69"/>
      <c r="G326" s="35">
        <f>SUM(G327,G329,G331,G333,G335,G337)</f>
        <v>146947.4</v>
      </c>
      <c r="H326" s="15"/>
      <c r="I326" s="15"/>
      <c r="J326" s="17"/>
      <c r="K326" s="15"/>
      <c r="L326" s="15"/>
      <c r="M326" s="15"/>
      <c r="N326" s="15"/>
    </row>
    <row r="327" spans="1:14" s="16" customFormat="1" ht="132" customHeight="1">
      <c r="A327" s="68" t="s">
        <v>490</v>
      </c>
      <c r="B327" s="69">
        <v>803</v>
      </c>
      <c r="C327" s="70" t="s">
        <v>420</v>
      </c>
      <c r="D327" s="70" t="s">
        <v>300</v>
      </c>
      <c r="E327" s="69" t="s">
        <v>491</v>
      </c>
      <c r="F327" s="69"/>
      <c r="G327" s="35">
        <f>SUM(G328)</f>
        <v>108694.2</v>
      </c>
      <c r="H327" s="15"/>
      <c r="I327" s="15"/>
      <c r="J327" s="17"/>
      <c r="K327" s="15"/>
      <c r="L327" s="15"/>
      <c r="M327" s="15"/>
      <c r="N327" s="15"/>
    </row>
    <row r="328" spans="1:14" s="16" customFormat="1" ht="78.75">
      <c r="A328" s="72" t="s">
        <v>537</v>
      </c>
      <c r="B328" s="69">
        <v>803</v>
      </c>
      <c r="C328" s="70" t="s">
        <v>420</v>
      </c>
      <c r="D328" s="70" t="s">
        <v>300</v>
      </c>
      <c r="E328" s="69" t="s">
        <v>538</v>
      </c>
      <c r="F328" s="69">
        <v>600</v>
      </c>
      <c r="G328" s="39">
        <v>108694.2</v>
      </c>
      <c r="H328" s="15"/>
      <c r="I328" s="15"/>
      <c r="J328" s="17"/>
      <c r="K328" s="15"/>
      <c r="L328" s="15"/>
      <c r="M328" s="15"/>
      <c r="N328" s="15"/>
    </row>
    <row r="329" spans="1:14" s="16" customFormat="1" ht="47.25">
      <c r="A329" s="68" t="s">
        <v>494</v>
      </c>
      <c r="B329" s="69">
        <v>803</v>
      </c>
      <c r="C329" s="70" t="s">
        <v>420</v>
      </c>
      <c r="D329" s="70" t="s">
        <v>300</v>
      </c>
      <c r="E329" s="69" t="s">
        <v>495</v>
      </c>
      <c r="F329" s="69"/>
      <c r="G329" s="35">
        <f>SUM(G330)</f>
        <v>2131.9</v>
      </c>
      <c r="H329" s="15"/>
      <c r="I329" s="15"/>
      <c r="J329" s="17"/>
      <c r="K329" s="15"/>
      <c r="L329" s="15"/>
      <c r="M329" s="15"/>
      <c r="N329" s="15"/>
    </row>
    <row r="330" spans="1:14" s="16" customFormat="1" ht="47.25">
      <c r="A330" s="72" t="s">
        <v>496</v>
      </c>
      <c r="B330" s="69">
        <v>803</v>
      </c>
      <c r="C330" s="70" t="s">
        <v>420</v>
      </c>
      <c r="D330" s="70" t="s">
        <v>300</v>
      </c>
      <c r="E330" s="69" t="s">
        <v>497</v>
      </c>
      <c r="F330" s="69">
        <v>600</v>
      </c>
      <c r="G330" s="35">
        <v>2131.9</v>
      </c>
      <c r="H330" s="15"/>
      <c r="I330" s="15"/>
      <c r="J330" s="17"/>
      <c r="K330" s="15"/>
      <c r="L330" s="15"/>
      <c r="M330" s="15"/>
      <c r="N330" s="15"/>
    </row>
    <row r="331" spans="1:14" s="16" customFormat="1" ht="31.5">
      <c r="A331" s="72" t="s">
        <v>498</v>
      </c>
      <c r="B331" s="69">
        <v>803</v>
      </c>
      <c r="C331" s="70" t="s">
        <v>420</v>
      </c>
      <c r="D331" s="70" t="s">
        <v>300</v>
      </c>
      <c r="E331" s="69" t="s">
        <v>499</v>
      </c>
      <c r="F331" s="69"/>
      <c r="G331" s="35">
        <f>SUM(G332)</f>
        <v>75.599999999999994</v>
      </c>
      <c r="H331" s="15"/>
      <c r="I331" s="15"/>
      <c r="J331" s="17"/>
      <c r="K331" s="15"/>
      <c r="L331" s="15"/>
      <c r="M331" s="15"/>
      <c r="N331" s="15"/>
    </row>
    <row r="332" spans="1:14" s="16" customFormat="1" ht="31.5">
      <c r="A332" s="72" t="s">
        <v>502</v>
      </c>
      <c r="B332" s="69">
        <v>803</v>
      </c>
      <c r="C332" s="70" t="s">
        <v>420</v>
      </c>
      <c r="D332" s="70" t="s">
        <v>300</v>
      </c>
      <c r="E332" s="69" t="s">
        <v>501</v>
      </c>
      <c r="F332" s="69">
        <v>600</v>
      </c>
      <c r="G332" s="35">
        <v>75.599999999999994</v>
      </c>
      <c r="H332" s="15"/>
      <c r="I332" s="15"/>
      <c r="J332" s="17"/>
      <c r="K332" s="15"/>
      <c r="L332" s="15"/>
      <c r="M332" s="15"/>
      <c r="N332" s="15"/>
    </row>
    <row r="333" spans="1:14" s="16" customFormat="1" ht="47.25" hidden="1">
      <c r="A333" s="72" t="s">
        <v>524</v>
      </c>
      <c r="B333" s="69">
        <v>803</v>
      </c>
      <c r="C333" s="70" t="s">
        <v>420</v>
      </c>
      <c r="D333" s="70" t="s">
        <v>300</v>
      </c>
      <c r="E333" s="69" t="s">
        <v>525</v>
      </c>
      <c r="F333" s="69"/>
      <c r="G333" s="35">
        <f>SUM(G334:G334)</f>
        <v>0</v>
      </c>
      <c r="H333" s="15"/>
      <c r="I333" s="15"/>
      <c r="J333" s="17"/>
      <c r="K333" s="15"/>
      <c r="L333" s="15"/>
      <c r="M333" s="15"/>
      <c r="N333" s="15"/>
    </row>
    <row r="334" spans="1:14" s="16" customFormat="1" ht="78.75" hidden="1">
      <c r="A334" s="72" t="s">
        <v>526</v>
      </c>
      <c r="B334" s="69">
        <v>803</v>
      </c>
      <c r="C334" s="70" t="s">
        <v>420</v>
      </c>
      <c r="D334" s="70" t="s">
        <v>300</v>
      </c>
      <c r="E334" s="69" t="s">
        <v>527</v>
      </c>
      <c r="F334" s="69">
        <v>600</v>
      </c>
      <c r="G334" s="35">
        <v>0</v>
      </c>
      <c r="H334" s="15"/>
      <c r="I334" s="15"/>
      <c r="J334" s="17"/>
      <c r="K334" s="15"/>
      <c r="L334" s="15"/>
      <c r="M334" s="15"/>
      <c r="N334" s="15"/>
    </row>
    <row r="335" spans="1:14" s="16" customFormat="1" ht="47.25">
      <c r="A335" s="72" t="s">
        <v>1063</v>
      </c>
      <c r="B335" s="69">
        <v>803</v>
      </c>
      <c r="C335" s="70" t="s">
        <v>420</v>
      </c>
      <c r="D335" s="70" t="s">
        <v>300</v>
      </c>
      <c r="E335" s="69" t="s">
        <v>1060</v>
      </c>
      <c r="F335" s="69"/>
      <c r="G335" s="35">
        <f>SUM(G336)</f>
        <v>3203</v>
      </c>
      <c r="H335" s="15"/>
      <c r="I335" s="15"/>
      <c r="J335" s="17"/>
      <c r="K335" s="15"/>
      <c r="L335" s="15"/>
      <c r="M335" s="15"/>
      <c r="N335" s="15"/>
    </row>
    <row r="336" spans="1:14" s="16" customFormat="1" ht="66">
      <c r="A336" s="72" t="s">
        <v>1108</v>
      </c>
      <c r="B336" s="69">
        <v>803</v>
      </c>
      <c r="C336" s="70" t="s">
        <v>420</v>
      </c>
      <c r="D336" s="70" t="s">
        <v>300</v>
      </c>
      <c r="E336" s="69" t="s">
        <v>1061</v>
      </c>
      <c r="F336" s="69">
        <v>600</v>
      </c>
      <c r="G336" s="35">
        <v>3203</v>
      </c>
      <c r="H336" s="17"/>
      <c r="I336" s="15"/>
      <c r="J336" s="17"/>
      <c r="K336" s="15"/>
      <c r="L336" s="15"/>
      <c r="M336" s="15"/>
      <c r="N336" s="15"/>
    </row>
    <row r="337" spans="1:14" s="16" customFormat="1" ht="15.75">
      <c r="A337" s="72" t="s">
        <v>953</v>
      </c>
      <c r="B337" s="69">
        <v>803</v>
      </c>
      <c r="C337" s="70" t="s">
        <v>420</v>
      </c>
      <c r="D337" s="70" t="s">
        <v>300</v>
      </c>
      <c r="E337" s="69" t="s">
        <v>1058</v>
      </c>
      <c r="F337" s="69"/>
      <c r="G337" s="35">
        <f>SUM(G338:G338)</f>
        <v>32842.699999999997</v>
      </c>
      <c r="H337" s="15"/>
      <c r="I337" s="15"/>
      <c r="J337" s="17"/>
      <c r="K337" s="15"/>
      <c r="L337" s="15"/>
      <c r="M337" s="15"/>
      <c r="N337" s="15"/>
    </row>
    <row r="338" spans="1:14" s="16" customFormat="1" ht="47.25">
      <c r="A338" s="72" t="s">
        <v>955</v>
      </c>
      <c r="B338" s="69">
        <v>803</v>
      </c>
      <c r="C338" s="70" t="s">
        <v>420</v>
      </c>
      <c r="D338" s="70" t="s">
        <v>300</v>
      </c>
      <c r="E338" s="69" t="s">
        <v>1059</v>
      </c>
      <c r="F338" s="69">
        <v>600</v>
      </c>
      <c r="G338" s="35">
        <v>32842.699999999997</v>
      </c>
      <c r="H338" s="15"/>
      <c r="I338" s="15"/>
      <c r="J338" s="17"/>
      <c r="K338" s="15"/>
      <c r="L338" s="15"/>
      <c r="M338" s="15"/>
      <c r="N338" s="15"/>
    </row>
    <row r="339" spans="1:14" s="16" customFormat="1" ht="31.5" customHeight="1">
      <c r="A339" s="68" t="s">
        <v>503</v>
      </c>
      <c r="B339" s="69">
        <v>803</v>
      </c>
      <c r="C339" s="70" t="s">
        <v>420</v>
      </c>
      <c r="D339" s="70" t="s">
        <v>300</v>
      </c>
      <c r="E339" s="69" t="s">
        <v>504</v>
      </c>
      <c r="F339" s="69"/>
      <c r="G339" s="35">
        <f>SUM(G340)</f>
        <v>14210.2</v>
      </c>
      <c r="H339" s="15"/>
      <c r="I339" s="15"/>
      <c r="J339" s="17"/>
      <c r="K339" s="15"/>
      <c r="L339" s="15"/>
      <c r="M339" s="15"/>
      <c r="N339" s="15"/>
    </row>
    <row r="340" spans="1:14" s="16" customFormat="1" ht="63">
      <c r="A340" s="72" t="s">
        <v>539</v>
      </c>
      <c r="B340" s="69">
        <v>803</v>
      </c>
      <c r="C340" s="70" t="s">
        <v>420</v>
      </c>
      <c r="D340" s="70" t="s">
        <v>300</v>
      </c>
      <c r="E340" s="69" t="s">
        <v>540</v>
      </c>
      <c r="F340" s="69">
        <v>600</v>
      </c>
      <c r="G340" s="35">
        <v>14210.2</v>
      </c>
      <c r="H340" s="15"/>
      <c r="I340" s="15"/>
      <c r="J340" s="17"/>
      <c r="K340" s="15"/>
      <c r="L340" s="15"/>
      <c r="M340" s="15"/>
      <c r="N340" s="15"/>
    </row>
    <row r="341" spans="1:14" s="16" customFormat="1" ht="31.5">
      <c r="A341" s="68" t="s">
        <v>1011</v>
      </c>
      <c r="B341" s="69">
        <v>803</v>
      </c>
      <c r="C341" s="69" t="s">
        <v>420</v>
      </c>
      <c r="D341" s="69" t="s">
        <v>300</v>
      </c>
      <c r="E341" s="69" t="s">
        <v>371</v>
      </c>
      <c r="F341" s="154"/>
      <c r="G341" s="35">
        <f>G342</f>
        <v>795</v>
      </c>
      <c r="H341" s="15"/>
      <c r="I341" s="15"/>
      <c r="J341" s="17"/>
      <c r="K341" s="15"/>
      <c r="L341" s="15"/>
      <c r="M341" s="15"/>
      <c r="N341" s="15"/>
    </row>
    <row r="342" spans="1:14" s="16" customFormat="1" ht="31.5">
      <c r="A342" s="68" t="s">
        <v>418</v>
      </c>
      <c r="B342" s="69">
        <v>803</v>
      </c>
      <c r="C342" s="69" t="s">
        <v>420</v>
      </c>
      <c r="D342" s="69" t="s">
        <v>300</v>
      </c>
      <c r="E342" s="69" t="s">
        <v>399</v>
      </c>
      <c r="F342" s="154"/>
      <c r="G342" s="35">
        <f>SUM(G343:G344)</f>
        <v>795</v>
      </c>
      <c r="H342" s="15"/>
      <c r="I342" s="15"/>
      <c r="J342" s="17"/>
      <c r="K342" s="15"/>
      <c r="L342" s="15"/>
      <c r="M342" s="15"/>
      <c r="N342" s="15"/>
    </row>
    <row r="343" spans="1:14" s="16" customFormat="1" ht="63">
      <c r="A343" s="72" t="s">
        <v>1072</v>
      </c>
      <c r="B343" s="69">
        <v>803</v>
      </c>
      <c r="C343" s="69" t="s">
        <v>420</v>
      </c>
      <c r="D343" s="69" t="s">
        <v>300</v>
      </c>
      <c r="E343" s="69" t="s">
        <v>1071</v>
      </c>
      <c r="F343" s="154">
        <v>600</v>
      </c>
      <c r="G343" s="35">
        <v>795</v>
      </c>
      <c r="H343" s="15"/>
      <c r="I343" s="15"/>
      <c r="J343" s="17"/>
      <c r="K343" s="15"/>
      <c r="L343" s="15"/>
      <c r="M343" s="15"/>
      <c r="N343" s="15"/>
    </row>
    <row r="344" spans="1:14" s="16" customFormat="1" ht="63" hidden="1">
      <c r="A344" s="72" t="s">
        <v>913</v>
      </c>
      <c r="B344" s="64">
        <v>803</v>
      </c>
      <c r="C344" s="69" t="s">
        <v>420</v>
      </c>
      <c r="D344" s="69" t="s">
        <v>300</v>
      </c>
      <c r="E344" s="69" t="s">
        <v>911</v>
      </c>
      <c r="F344" s="154">
        <v>600</v>
      </c>
      <c r="G344" s="35"/>
      <c r="H344" s="15"/>
      <c r="I344" s="15"/>
      <c r="J344" s="17"/>
      <c r="K344" s="15"/>
      <c r="L344" s="15"/>
      <c r="M344" s="15"/>
      <c r="N344" s="15"/>
    </row>
    <row r="345" spans="1:14" s="16" customFormat="1" ht="15.75">
      <c r="A345" s="68" t="s">
        <v>266</v>
      </c>
      <c r="B345" s="69">
        <v>803</v>
      </c>
      <c r="C345" s="79" t="s">
        <v>420</v>
      </c>
      <c r="D345" s="79" t="s">
        <v>300</v>
      </c>
      <c r="E345" s="79" t="s">
        <v>267</v>
      </c>
      <c r="F345" s="80"/>
      <c r="G345" s="35">
        <f>G346</f>
        <v>66.900000000000006</v>
      </c>
      <c r="H345" s="15"/>
      <c r="I345" s="15"/>
      <c r="J345" s="17"/>
      <c r="K345" s="15"/>
      <c r="L345" s="15"/>
      <c r="M345" s="15"/>
      <c r="N345" s="15"/>
    </row>
    <row r="346" spans="1:14" s="16" customFormat="1" ht="15.75">
      <c r="A346" s="68" t="s">
        <v>268</v>
      </c>
      <c r="B346" s="69">
        <v>803</v>
      </c>
      <c r="C346" s="79" t="s">
        <v>420</v>
      </c>
      <c r="D346" s="79" t="s">
        <v>300</v>
      </c>
      <c r="E346" s="79" t="s">
        <v>269</v>
      </c>
      <c r="F346" s="80"/>
      <c r="G346" s="35">
        <f>G347</f>
        <v>66.900000000000006</v>
      </c>
      <c r="H346" s="15"/>
      <c r="I346" s="15"/>
      <c r="J346" s="17"/>
      <c r="K346" s="15"/>
      <c r="L346" s="15"/>
      <c r="M346" s="15"/>
      <c r="N346" s="15"/>
    </row>
    <row r="347" spans="1:14" s="16" customFormat="1" ht="15.75">
      <c r="A347" s="68" t="s">
        <v>424</v>
      </c>
      <c r="B347" s="69">
        <v>803</v>
      </c>
      <c r="C347" s="79" t="s">
        <v>420</v>
      </c>
      <c r="D347" s="79" t="s">
        <v>300</v>
      </c>
      <c r="E347" s="79" t="s">
        <v>296</v>
      </c>
      <c r="F347" s="80"/>
      <c r="G347" s="35">
        <f>SUM(G348)</f>
        <v>66.900000000000006</v>
      </c>
      <c r="H347" s="15"/>
      <c r="I347" s="15"/>
      <c r="J347" s="17"/>
      <c r="K347" s="15"/>
      <c r="L347" s="15"/>
      <c r="M347" s="15"/>
      <c r="N347" s="15"/>
    </row>
    <row r="348" spans="1:14" s="16" customFormat="1" ht="31.5">
      <c r="A348" s="72" t="s">
        <v>502</v>
      </c>
      <c r="B348" s="69">
        <v>803</v>
      </c>
      <c r="C348" s="79" t="s">
        <v>420</v>
      </c>
      <c r="D348" s="79" t="s">
        <v>300</v>
      </c>
      <c r="E348" s="79" t="s">
        <v>296</v>
      </c>
      <c r="F348" s="69">
        <v>600</v>
      </c>
      <c r="G348" s="35">
        <v>66.900000000000006</v>
      </c>
      <c r="H348" s="15"/>
      <c r="I348" s="15"/>
      <c r="J348" s="17"/>
      <c r="K348" s="15"/>
      <c r="L348" s="15"/>
      <c r="M348" s="15"/>
      <c r="N348" s="15"/>
    </row>
    <row r="349" spans="1:14" s="16" customFormat="1" ht="15.75">
      <c r="A349" s="63" t="s">
        <v>541</v>
      </c>
      <c r="B349" s="64">
        <v>803</v>
      </c>
      <c r="C349" s="65" t="s">
        <v>420</v>
      </c>
      <c r="D349" s="65" t="s">
        <v>420</v>
      </c>
      <c r="E349" s="64"/>
      <c r="F349" s="64"/>
      <c r="G349" s="67">
        <f>SUM(G350)</f>
        <v>20041.5</v>
      </c>
      <c r="H349" s="15"/>
      <c r="I349" s="15"/>
      <c r="J349" s="17"/>
      <c r="K349" s="15"/>
      <c r="L349" s="15"/>
      <c r="M349" s="15"/>
      <c r="N349" s="15"/>
    </row>
    <row r="350" spans="1:14" s="16" customFormat="1" ht="31.5">
      <c r="A350" s="68" t="s">
        <v>1019</v>
      </c>
      <c r="B350" s="69">
        <v>803</v>
      </c>
      <c r="C350" s="70" t="s">
        <v>420</v>
      </c>
      <c r="D350" s="70" t="s">
        <v>420</v>
      </c>
      <c r="E350" s="69" t="s">
        <v>431</v>
      </c>
      <c r="F350" s="69"/>
      <c r="G350" s="35">
        <f>SUM(G351)</f>
        <v>20041.5</v>
      </c>
      <c r="H350" s="15"/>
      <c r="I350" s="15"/>
      <c r="J350" s="17"/>
      <c r="K350" s="15"/>
      <c r="L350" s="15"/>
      <c r="M350" s="15"/>
      <c r="N350" s="15"/>
    </row>
    <row r="351" spans="1:14" s="16" customFormat="1" ht="47.25">
      <c r="A351" s="68" t="s">
        <v>432</v>
      </c>
      <c r="B351" s="69">
        <v>803</v>
      </c>
      <c r="C351" s="70" t="s">
        <v>420</v>
      </c>
      <c r="D351" s="70" t="s">
        <v>420</v>
      </c>
      <c r="E351" s="69" t="s">
        <v>489</v>
      </c>
      <c r="F351" s="69"/>
      <c r="G351" s="35">
        <f>SUM(G352,G356,G358,G361)</f>
        <v>20041.5</v>
      </c>
      <c r="H351" s="15"/>
      <c r="I351" s="15"/>
      <c r="J351" s="17"/>
      <c r="K351" s="15"/>
      <c r="L351" s="15"/>
      <c r="M351" s="15"/>
      <c r="N351" s="15"/>
    </row>
    <row r="352" spans="1:14" s="16" customFormat="1" ht="31.5">
      <c r="A352" s="68" t="s">
        <v>542</v>
      </c>
      <c r="B352" s="69">
        <v>803</v>
      </c>
      <c r="C352" s="70" t="s">
        <v>420</v>
      </c>
      <c r="D352" s="70" t="s">
        <v>420</v>
      </c>
      <c r="E352" s="69" t="s">
        <v>543</v>
      </c>
      <c r="F352" s="69"/>
      <c r="G352" s="35">
        <f>SUM(G353:G355)</f>
        <v>13107.9</v>
      </c>
      <c r="H352" s="15"/>
      <c r="I352" s="15"/>
      <c r="J352" s="17"/>
      <c r="K352" s="15"/>
      <c r="L352" s="15"/>
      <c r="M352" s="15"/>
      <c r="N352" s="15"/>
    </row>
    <row r="353" spans="1:14" s="16" customFormat="1" ht="47.25" hidden="1">
      <c r="A353" s="72" t="s">
        <v>544</v>
      </c>
      <c r="B353" s="69">
        <v>803</v>
      </c>
      <c r="C353" s="70" t="s">
        <v>420</v>
      </c>
      <c r="D353" s="70" t="s">
        <v>420</v>
      </c>
      <c r="E353" s="69" t="s">
        <v>545</v>
      </c>
      <c r="F353" s="69">
        <v>200</v>
      </c>
      <c r="G353" s="35">
        <v>0</v>
      </c>
      <c r="H353" s="15"/>
      <c r="I353" s="15"/>
      <c r="J353" s="17"/>
      <c r="K353" s="15"/>
      <c r="L353" s="15"/>
      <c r="M353" s="15"/>
      <c r="N353" s="15"/>
    </row>
    <row r="354" spans="1:14" s="16" customFormat="1" ht="47.25">
      <c r="A354" s="72" t="s">
        <v>546</v>
      </c>
      <c r="B354" s="69">
        <v>803</v>
      </c>
      <c r="C354" s="70" t="s">
        <v>420</v>
      </c>
      <c r="D354" s="70" t="s">
        <v>420</v>
      </c>
      <c r="E354" s="69" t="s">
        <v>545</v>
      </c>
      <c r="F354" s="69">
        <v>300</v>
      </c>
      <c r="G354" s="35">
        <v>40</v>
      </c>
      <c r="H354" s="15"/>
      <c r="I354" s="15"/>
      <c r="J354" s="17"/>
      <c r="K354" s="15"/>
      <c r="L354" s="15"/>
      <c r="M354" s="15"/>
      <c r="N354" s="15"/>
    </row>
    <row r="355" spans="1:14" s="16" customFormat="1" ht="63">
      <c r="A355" s="72" t="s">
        <v>547</v>
      </c>
      <c r="B355" s="69">
        <v>803</v>
      </c>
      <c r="C355" s="70" t="s">
        <v>420</v>
      </c>
      <c r="D355" s="70" t="s">
        <v>420</v>
      </c>
      <c r="E355" s="69" t="s">
        <v>545</v>
      </c>
      <c r="F355" s="69">
        <v>600</v>
      </c>
      <c r="G355" s="35">
        <v>13067.9</v>
      </c>
      <c r="H355" s="15"/>
      <c r="I355" s="15"/>
      <c r="J355" s="17"/>
      <c r="K355" s="15"/>
      <c r="L355" s="15"/>
      <c r="M355" s="15"/>
      <c r="N355" s="15"/>
    </row>
    <row r="356" spans="1:14" s="16" customFormat="1" ht="47.25">
      <c r="A356" s="68" t="s">
        <v>548</v>
      </c>
      <c r="B356" s="69">
        <v>803</v>
      </c>
      <c r="C356" s="70" t="s">
        <v>420</v>
      </c>
      <c r="D356" s="70" t="s">
        <v>420</v>
      </c>
      <c r="E356" s="69" t="s">
        <v>549</v>
      </c>
      <c r="F356" s="69"/>
      <c r="G356" s="35">
        <f>SUM(G357:G357)</f>
        <v>6763.6</v>
      </c>
      <c r="H356" s="15"/>
      <c r="I356" s="15"/>
      <c r="J356" s="17"/>
      <c r="K356" s="15"/>
      <c r="L356" s="15"/>
      <c r="M356" s="15"/>
      <c r="N356" s="15"/>
    </row>
    <row r="357" spans="1:14" s="16" customFormat="1" ht="63">
      <c r="A357" s="72" t="s">
        <v>550</v>
      </c>
      <c r="B357" s="69">
        <v>803</v>
      </c>
      <c r="C357" s="70" t="s">
        <v>420</v>
      </c>
      <c r="D357" s="70" t="s">
        <v>420</v>
      </c>
      <c r="E357" s="69" t="s">
        <v>551</v>
      </c>
      <c r="F357" s="69">
        <v>600</v>
      </c>
      <c r="G357" s="35">
        <v>6763.6</v>
      </c>
      <c r="H357" s="15"/>
      <c r="I357" s="15"/>
      <c r="J357" s="17"/>
      <c r="K357" s="15"/>
      <c r="L357" s="15"/>
      <c r="M357" s="15"/>
      <c r="N357" s="15"/>
    </row>
    <row r="358" spans="1:14" s="16" customFormat="1" ht="15.75">
      <c r="A358" s="81" t="s">
        <v>552</v>
      </c>
      <c r="B358" s="69">
        <v>803</v>
      </c>
      <c r="C358" s="70" t="s">
        <v>420</v>
      </c>
      <c r="D358" s="70" t="s">
        <v>420</v>
      </c>
      <c r="E358" s="69" t="s">
        <v>553</v>
      </c>
      <c r="F358" s="69"/>
      <c r="G358" s="35">
        <f>SUM(G359:G360)</f>
        <v>170</v>
      </c>
      <c r="H358" s="15"/>
      <c r="I358" s="15"/>
      <c r="J358" s="17"/>
      <c r="K358" s="15"/>
      <c r="L358" s="15"/>
      <c r="M358" s="15"/>
      <c r="N358" s="15"/>
    </row>
    <row r="359" spans="1:14" s="16" customFormat="1" ht="31.5">
      <c r="A359" s="106" t="s">
        <v>554</v>
      </c>
      <c r="B359" s="69">
        <v>803</v>
      </c>
      <c r="C359" s="70" t="s">
        <v>420</v>
      </c>
      <c r="D359" s="70" t="s">
        <v>420</v>
      </c>
      <c r="E359" s="69" t="s">
        <v>555</v>
      </c>
      <c r="F359" s="69">
        <v>300</v>
      </c>
      <c r="G359" s="35">
        <v>170</v>
      </c>
      <c r="H359" s="15"/>
      <c r="I359" s="15"/>
      <c r="J359" s="17"/>
      <c r="K359" s="15"/>
      <c r="L359" s="15"/>
      <c r="M359" s="15"/>
      <c r="N359" s="15"/>
    </row>
    <row r="360" spans="1:14" s="16" customFormat="1" ht="47.25" hidden="1">
      <c r="A360" s="106" t="s">
        <v>556</v>
      </c>
      <c r="B360" s="69">
        <v>803</v>
      </c>
      <c r="C360" s="70" t="s">
        <v>420</v>
      </c>
      <c r="D360" s="70" t="s">
        <v>420</v>
      </c>
      <c r="E360" s="69" t="s">
        <v>555</v>
      </c>
      <c r="F360" s="69">
        <v>600</v>
      </c>
      <c r="G360" s="35"/>
      <c r="H360" s="15"/>
      <c r="I360" s="15"/>
      <c r="J360" s="17"/>
      <c r="K360" s="15"/>
      <c r="L360" s="15"/>
      <c r="M360" s="15"/>
      <c r="N360" s="15"/>
    </row>
    <row r="361" spans="1:14" s="16" customFormat="1" ht="31.5" hidden="1">
      <c r="A361" s="81" t="s">
        <v>668</v>
      </c>
      <c r="B361" s="69">
        <v>803</v>
      </c>
      <c r="C361" s="70" t="s">
        <v>420</v>
      </c>
      <c r="D361" s="70" t="s">
        <v>420</v>
      </c>
      <c r="E361" s="69" t="s">
        <v>666</v>
      </c>
      <c r="F361" s="69"/>
      <c r="G361" s="35">
        <f>G362</f>
        <v>0</v>
      </c>
      <c r="H361" s="15"/>
      <c r="I361" s="15"/>
      <c r="J361" s="17"/>
      <c r="K361" s="15"/>
      <c r="L361" s="15"/>
      <c r="M361" s="15"/>
      <c r="N361" s="15"/>
    </row>
    <row r="362" spans="1:14" s="16" customFormat="1" ht="78.75" hidden="1">
      <c r="A362" s="106" t="s">
        <v>670</v>
      </c>
      <c r="B362" s="69">
        <v>803</v>
      </c>
      <c r="C362" s="70" t="s">
        <v>420</v>
      </c>
      <c r="D362" s="70" t="s">
        <v>420</v>
      </c>
      <c r="E362" s="69" t="s">
        <v>669</v>
      </c>
      <c r="F362" s="69">
        <v>600</v>
      </c>
      <c r="G362" s="35">
        <v>0</v>
      </c>
      <c r="H362" s="15"/>
      <c r="I362" s="15"/>
      <c r="J362" s="17"/>
      <c r="K362" s="15"/>
      <c r="L362" s="15"/>
      <c r="M362" s="15"/>
      <c r="N362" s="15"/>
    </row>
    <row r="363" spans="1:14" s="16" customFormat="1" ht="15.75">
      <c r="A363" s="63" t="s">
        <v>557</v>
      </c>
      <c r="B363" s="64">
        <v>803</v>
      </c>
      <c r="C363" s="65" t="s">
        <v>420</v>
      </c>
      <c r="D363" s="65" t="s">
        <v>305</v>
      </c>
      <c r="E363" s="64"/>
      <c r="F363" s="64"/>
      <c r="G363" s="67">
        <f>SUM(G364)</f>
        <v>14252</v>
      </c>
      <c r="H363" s="15"/>
      <c r="I363" s="15"/>
      <c r="J363" s="17"/>
      <c r="K363" s="15"/>
      <c r="L363" s="15"/>
      <c r="M363" s="15"/>
      <c r="N363" s="15"/>
    </row>
    <row r="364" spans="1:14" s="16" customFormat="1" ht="31.5">
      <c r="A364" s="68" t="s">
        <v>1019</v>
      </c>
      <c r="B364" s="69">
        <v>803</v>
      </c>
      <c r="C364" s="70" t="s">
        <v>420</v>
      </c>
      <c r="D364" s="70" t="s">
        <v>305</v>
      </c>
      <c r="E364" s="69" t="s">
        <v>431</v>
      </c>
      <c r="F364" s="69"/>
      <c r="G364" s="35">
        <f>SUM(G365,G384)</f>
        <v>14252</v>
      </c>
      <c r="H364" s="15"/>
      <c r="I364" s="15"/>
      <c r="J364" s="17"/>
      <c r="K364" s="15"/>
      <c r="L364" s="15"/>
      <c r="M364" s="15"/>
      <c r="N364" s="15"/>
    </row>
    <row r="365" spans="1:14" s="16" customFormat="1" ht="47.25">
      <c r="A365" s="68" t="s">
        <v>432</v>
      </c>
      <c r="B365" s="69">
        <v>803</v>
      </c>
      <c r="C365" s="70" t="s">
        <v>420</v>
      </c>
      <c r="D365" s="70" t="s">
        <v>305</v>
      </c>
      <c r="E365" s="69" t="s">
        <v>489</v>
      </c>
      <c r="F365" s="69"/>
      <c r="G365" s="35">
        <f>SUM(G366,G368,G370,G372,G374,G376,G378,G382)</f>
        <v>13937</v>
      </c>
      <c r="H365" s="15"/>
      <c r="I365" s="15"/>
      <c r="J365" s="17"/>
      <c r="K365" s="15"/>
      <c r="L365" s="15"/>
      <c r="M365" s="15"/>
      <c r="N365" s="15"/>
    </row>
    <row r="366" spans="1:14" s="16" customFormat="1" ht="51.75" customHeight="1">
      <c r="A366" s="68" t="s">
        <v>558</v>
      </c>
      <c r="B366" s="69">
        <v>803</v>
      </c>
      <c r="C366" s="70" t="s">
        <v>420</v>
      </c>
      <c r="D366" s="70" t="s">
        <v>305</v>
      </c>
      <c r="E366" s="69" t="s">
        <v>559</v>
      </c>
      <c r="F366" s="69"/>
      <c r="G366" s="35">
        <f>SUM(G367)</f>
        <v>50</v>
      </c>
      <c r="H366" s="15"/>
      <c r="I366" s="15"/>
      <c r="J366" s="17"/>
      <c r="K366" s="15"/>
      <c r="L366" s="15"/>
      <c r="M366" s="15"/>
      <c r="N366" s="15"/>
    </row>
    <row r="367" spans="1:14" s="16" customFormat="1" ht="63">
      <c r="A367" s="72" t="s">
        <v>560</v>
      </c>
      <c r="B367" s="69">
        <v>803</v>
      </c>
      <c r="C367" s="70" t="s">
        <v>420</v>
      </c>
      <c r="D367" s="70" t="s">
        <v>305</v>
      </c>
      <c r="E367" s="69" t="s">
        <v>561</v>
      </c>
      <c r="F367" s="69">
        <v>600</v>
      </c>
      <c r="G367" s="35">
        <v>50</v>
      </c>
      <c r="H367" s="15"/>
      <c r="I367" s="15"/>
      <c r="J367" s="17"/>
      <c r="K367" s="15"/>
      <c r="L367" s="15"/>
      <c r="M367" s="15"/>
      <c r="N367" s="15"/>
    </row>
    <row r="368" spans="1:14" s="16" customFormat="1" ht="31.5">
      <c r="A368" s="68" t="s">
        <v>562</v>
      </c>
      <c r="B368" s="69">
        <v>803</v>
      </c>
      <c r="C368" s="70" t="s">
        <v>420</v>
      </c>
      <c r="D368" s="70" t="s">
        <v>305</v>
      </c>
      <c r="E368" s="69" t="s">
        <v>563</v>
      </c>
      <c r="F368" s="69"/>
      <c r="G368" s="35">
        <f>SUM(G369)</f>
        <v>139</v>
      </c>
      <c r="H368" s="15"/>
      <c r="I368" s="15"/>
      <c r="J368" s="17"/>
      <c r="K368" s="15"/>
      <c r="L368" s="15"/>
      <c r="M368" s="15"/>
      <c r="N368" s="15"/>
    </row>
    <row r="369" spans="1:14" s="16" customFormat="1" ht="47.25">
      <c r="A369" s="72" t="s">
        <v>564</v>
      </c>
      <c r="B369" s="69">
        <v>803</v>
      </c>
      <c r="C369" s="70" t="s">
        <v>420</v>
      </c>
      <c r="D369" s="70" t="s">
        <v>305</v>
      </c>
      <c r="E369" s="69" t="s">
        <v>565</v>
      </c>
      <c r="F369" s="69">
        <v>600</v>
      </c>
      <c r="G369" s="35">
        <v>139</v>
      </c>
      <c r="H369" s="15"/>
      <c r="I369" s="15"/>
      <c r="J369" s="17"/>
      <c r="K369" s="15"/>
      <c r="L369" s="15"/>
      <c r="M369" s="15"/>
      <c r="N369" s="15"/>
    </row>
    <row r="370" spans="1:14" s="16" customFormat="1" ht="31.5">
      <c r="A370" s="68" t="s">
        <v>566</v>
      </c>
      <c r="B370" s="69">
        <v>803</v>
      </c>
      <c r="C370" s="70" t="s">
        <v>420</v>
      </c>
      <c r="D370" s="70" t="s">
        <v>305</v>
      </c>
      <c r="E370" s="69" t="s">
        <v>567</v>
      </c>
      <c r="F370" s="69"/>
      <c r="G370" s="35">
        <f>SUM(G371)</f>
        <v>304.8</v>
      </c>
      <c r="H370" s="15"/>
      <c r="I370" s="15"/>
      <c r="J370" s="17"/>
      <c r="K370" s="15"/>
      <c r="L370" s="15"/>
      <c r="M370" s="15"/>
      <c r="N370" s="15"/>
    </row>
    <row r="371" spans="1:14" s="16" customFormat="1" ht="63">
      <c r="A371" s="72" t="s">
        <v>568</v>
      </c>
      <c r="B371" s="69">
        <v>803</v>
      </c>
      <c r="C371" s="70" t="s">
        <v>420</v>
      </c>
      <c r="D371" s="70" t="s">
        <v>305</v>
      </c>
      <c r="E371" s="69" t="s">
        <v>569</v>
      </c>
      <c r="F371" s="69">
        <v>600</v>
      </c>
      <c r="G371" s="35">
        <v>304.8</v>
      </c>
      <c r="H371" s="15"/>
      <c r="I371" s="15"/>
      <c r="J371" s="17"/>
      <c r="K371" s="15"/>
      <c r="L371" s="15"/>
      <c r="M371" s="15"/>
      <c r="N371" s="15"/>
    </row>
    <row r="372" spans="1:14" s="16" customFormat="1" ht="95.25" customHeight="1">
      <c r="A372" s="68" t="s">
        <v>570</v>
      </c>
      <c r="B372" s="69">
        <v>803</v>
      </c>
      <c r="C372" s="70" t="s">
        <v>420</v>
      </c>
      <c r="D372" s="70" t="s">
        <v>305</v>
      </c>
      <c r="E372" s="69" t="s">
        <v>571</v>
      </c>
      <c r="F372" s="69"/>
      <c r="G372" s="35">
        <f>SUM(G373)</f>
        <v>5242.8</v>
      </c>
      <c r="H372" s="15"/>
      <c r="I372" s="15"/>
      <c r="J372" s="17"/>
      <c r="K372" s="15"/>
      <c r="L372" s="15"/>
      <c r="M372" s="15"/>
      <c r="N372" s="15"/>
    </row>
    <row r="373" spans="1:14" s="16" customFormat="1" ht="141.75">
      <c r="A373" s="72" t="s">
        <v>572</v>
      </c>
      <c r="B373" s="69">
        <v>803</v>
      </c>
      <c r="C373" s="70" t="s">
        <v>420</v>
      </c>
      <c r="D373" s="70" t="s">
        <v>305</v>
      </c>
      <c r="E373" s="69" t="s">
        <v>573</v>
      </c>
      <c r="F373" s="69">
        <v>600</v>
      </c>
      <c r="G373" s="35">
        <v>5242.8</v>
      </c>
      <c r="H373" s="15"/>
      <c r="I373" s="15"/>
      <c r="J373" s="17"/>
      <c r="K373" s="15"/>
      <c r="L373" s="15"/>
      <c r="M373" s="15"/>
      <c r="N373" s="15"/>
    </row>
    <row r="374" spans="1:14" s="16" customFormat="1" ht="47.25" hidden="1">
      <c r="A374" s="72" t="s">
        <v>816</v>
      </c>
      <c r="B374" s="69">
        <v>803</v>
      </c>
      <c r="C374" s="70" t="s">
        <v>420</v>
      </c>
      <c r="D374" s="70" t="s">
        <v>305</v>
      </c>
      <c r="E374" s="69" t="s">
        <v>574</v>
      </c>
      <c r="F374" s="69"/>
      <c r="G374" s="35">
        <f>SUM(G375:G375)</f>
        <v>0</v>
      </c>
      <c r="H374" s="15"/>
      <c r="I374" s="15"/>
      <c r="J374" s="17"/>
      <c r="K374" s="15"/>
      <c r="L374" s="15"/>
      <c r="M374" s="15"/>
      <c r="N374" s="15"/>
    </row>
    <row r="375" spans="1:14" s="16" customFormat="1" ht="63" hidden="1">
      <c r="A375" s="72" t="s">
        <v>575</v>
      </c>
      <c r="B375" s="69">
        <v>803</v>
      </c>
      <c r="C375" s="70" t="s">
        <v>420</v>
      </c>
      <c r="D375" s="70" t="s">
        <v>305</v>
      </c>
      <c r="E375" s="69" t="s">
        <v>576</v>
      </c>
      <c r="F375" s="69">
        <v>600</v>
      </c>
      <c r="G375" s="35">
        <v>0</v>
      </c>
      <c r="H375" s="15"/>
      <c r="I375" s="15"/>
      <c r="J375" s="17"/>
      <c r="K375" s="15"/>
      <c r="L375" s="15"/>
      <c r="M375" s="15"/>
      <c r="N375" s="15"/>
    </row>
    <row r="376" spans="1:14" s="16" customFormat="1" ht="47.25" hidden="1">
      <c r="A376" s="72" t="s">
        <v>577</v>
      </c>
      <c r="B376" s="69">
        <v>803</v>
      </c>
      <c r="C376" s="70" t="s">
        <v>420</v>
      </c>
      <c r="D376" s="70" t="s">
        <v>305</v>
      </c>
      <c r="E376" s="69" t="s">
        <v>578</v>
      </c>
      <c r="F376" s="69"/>
      <c r="G376" s="35">
        <f>SUM(G377:G377)</f>
        <v>0</v>
      </c>
      <c r="H376" s="15"/>
      <c r="I376" s="15"/>
      <c r="J376" s="17"/>
      <c r="K376" s="15"/>
      <c r="L376" s="15"/>
      <c r="M376" s="15"/>
      <c r="N376" s="15"/>
    </row>
    <row r="377" spans="1:14" s="16" customFormat="1" ht="63" hidden="1">
      <c r="A377" s="72" t="s">
        <v>579</v>
      </c>
      <c r="B377" s="69">
        <v>803</v>
      </c>
      <c r="C377" s="70" t="s">
        <v>420</v>
      </c>
      <c r="D377" s="70" t="s">
        <v>305</v>
      </c>
      <c r="E377" s="69" t="s">
        <v>580</v>
      </c>
      <c r="F377" s="69">
        <v>600</v>
      </c>
      <c r="G377" s="35">
        <v>0</v>
      </c>
      <c r="H377" s="15"/>
      <c r="I377" s="15"/>
      <c r="J377" s="17"/>
      <c r="K377" s="15"/>
      <c r="L377" s="15"/>
      <c r="M377" s="15"/>
      <c r="N377" s="15"/>
    </row>
    <row r="378" spans="1:14" s="16" customFormat="1" ht="31.5">
      <c r="A378" s="72" t="s">
        <v>667</v>
      </c>
      <c r="B378" s="69">
        <v>803</v>
      </c>
      <c r="C378" s="70" t="s">
        <v>420</v>
      </c>
      <c r="D378" s="70" t="s">
        <v>305</v>
      </c>
      <c r="E378" s="69" t="s">
        <v>671</v>
      </c>
      <c r="F378" s="69"/>
      <c r="G378" s="35">
        <f>SUM(G379:G381)</f>
        <v>5401.7</v>
      </c>
      <c r="H378" s="15"/>
      <c r="I378" s="15"/>
      <c r="J378" s="17"/>
      <c r="K378" s="15"/>
      <c r="L378" s="15"/>
      <c r="M378" s="15"/>
      <c r="N378" s="15"/>
    </row>
    <row r="379" spans="1:14" s="16" customFormat="1" ht="47.25" hidden="1">
      <c r="A379" s="72" t="s">
        <v>1149</v>
      </c>
      <c r="B379" s="69">
        <v>803</v>
      </c>
      <c r="C379" s="70" t="s">
        <v>420</v>
      </c>
      <c r="D379" s="70" t="s">
        <v>305</v>
      </c>
      <c r="E379" s="69" t="s">
        <v>672</v>
      </c>
      <c r="F379" s="69">
        <v>600</v>
      </c>
      <c r="G379" s="35">
        <v>0</v>
      </c>
      <c r="H379" s="15"/>
      <c r="I379" s="15"/>
      <c r="J379" s="17"/>
      <c r="K379" s="15"/>
      <c r="L379" s="15"/>
      <c r="M379" s="15"/>
      <c r="N379" s="15"/>
    </row>
    <row r="380" spans="1:14" s="16" customFormat="1" ht="47.25" hidden="1">
      <c r="A380" s="72" t="s">
        <v>674</v>
      </c>
      <c r="B380" s="69">
        <v>803</v>
      </c>
      <c r="C380" s="70" t="s">
        <v>420</v>
      </c>
      <c r="D380" s="70" t="s">
        <v>305</v>
      </c>
      <c r="E380" s="69" t="s">
        <v>673</v>
      </c>
      <c r="F380" s="69">
        <v>600</v>
      </c>
      <c r="G380" s="35"/>
      <c r="H380" s="15"/>
      <c r="I380" s="15"/>
      <c r="J380" s="17"/>
      <c r="K380" s="15"/>
      <c r="L380" s="15"/>
      <c r="M380" s="15"/>
      <c r="N380" s="15"/>
    </row>
    <row r="381" spans="1:14" s="16" customFormat="1" ht="47.25">
      <c r="A381" s="72" t="s">
        <v>676</v>
      </c>
      <c r="B381" s="69">
        <v>803</v>
      </c>
      <c r="C381" s="70" t="s">
        <v>420</v>
      </c>
      <c r="D381" s="70" t="s">
        <v>305</v>
      </c>
      <c r="E381" s="69" t="s">
        <v>675</v>
      </c>
      <c r="F381" s="69">
        <v>600</v>
      </c>
      <c r="G381" s="35">
        <v>5401.7</v>
      </c>
      <c r="H381" s="15"/>
      <c r="I381" s="15"/>
      <c r="J381" s="17"/>
      <c r="K381" s="15"/>
      <c r="L381" s="15"/>
      <c r="M381" s="15"/>
      <c r="N381" s="15"/>
    </row>
    <row r="382" spans="1:14" s="16" customFormat="1" ht="15.75">
      <c r="A382" s="72" t="s">
        <v>528</v>
      </c>
      <c r="B382" s="69">
        <v>803</v>
      </c>
      <c r="C382" s="70" t="s">
        <v>420</v>
      </c>
      <c r="D382" s="70" t="s">
        <v>305</v>
      </c>
      <c r="E382" s="69" t="s">
        <v>529</v>
      </c>
      <c r="F382" s="69"/>
      <c r="G382" s="35">
        <f>SUM(G383)</f>
        <v>2798.7</v>
      </c>
      <c r="H382" s="15"/>
      <c r="I382" s="15"/>
      <c r="J382" s="17"/>
      <c r="K382" s="15"/>
      <c r="L382" s="15"/>
      <c r="M382" s="15"/>
      <c r="N382" s="15"/>
    </row>
    <row r="383" spans="1:14" s="16" customFormat="1" ht="94.5">
      <c r="A383" s="72" t="s">
        <v>1150</v>
      </c>
      <c r="B383" s="69">
        <v>803</v>
      </c>
      <c r="C383" s="70" t="s">
        <v>420</v>
      </c>
      <c r="D383" s="70" t="s">
        <v>305</v>
      </c>
      <c r="E383" s="69" t="s">
        <v>1135</v>
      </c>
      <c r="F383" s="69">
        <v>600</v>
      </c>
      <c r="G383" s="35">
        <v>2798.7</v>
      </c>
      <c r="H383" s="15"/>
      <c r="I383" s="15"/>
      <c r="J383" s="17"/>
      <c r="K383" s="15"/>
      <c r="L383" s="15"/>
      <c r="M383" s="15"/>
      <c r="N383" s="15"/>
    </row>
    <row r="384" spans="1:14" s="16" customFormat="1" ht="31.5">
      <c r="A384" s="72" t="s">
        <v>1210</v>
      </c>
      <c r="B384" s="69">
        <v>803</v>
      </c>
      <c r="C384" s="70" t="s">
        <v>420</v>
      </c>
      <c r="D384" s="70" t="s">
        <v>305</v>
      </c>
      <c r="E384" s="69" t="s">
        <v>1211</v>
      </c>
      <c r="F384" s="69"/>
      <c r="G384" s="35">
        <f>SUM(G385)</f>
        <v>315</v>
      </c>
      <c r="H384" s="15"/>
      <c r="I384" s="15"/>
      <c r="J384" s="17"/>
      <c r="K384" s="15"/>
      <c r="L384" s="15"/>
      <c r="M384" s="15"/>
      <c r="N384" s="15"/>
    </row>
    <row r="385" spans="1:14" s="16" customFormat="1" ht="31.5">
      <c r="A385" s="72" t="s">
        <v>1202</v>
      </c>
      <c r="B385" s="69">
        <v>803</v>
      </c>
      <c r="C385" s="70" t="s">
        <v>420</v>
      </c>
      <c r="D385" s="70" t="s">
        <v>305</v>
      </c>
      <c r="E385" s="69" t="s">
        <v>1231</v>
      </c>
      <c r="F385" s="69"/>
      <c r="G385" s="35">
        <f>G386</f>
        <v>315</v>
      </c>
      <c r="H385" s="15"/>
      <c r="I385" s="15"/>
      <c r="J385" s="17"/>
      <c r="K385" s="15"/>
      <c r="L385" s="15"/>
      <c r="M385" s="15"/>
      <c r="N385" s="15"/>
    </row>
    <row r="386" spans="1:14" s="16" customFormat="1" ht="94.5">
      <c r="A386" s="72" t="s">
        <v>1203</v>
      </c>
      <c r="B386" s="69">
        <v>803</v>
      </c>
      <c r="C386" s="70" t="s">
        <v>420</v>
      </c>
      <c r="D386" s="70" t="s">
        <v>305</v>
      </c>
      <c r="E386" s="69" t="s">
        <v>1232</v>
      </c>
      <c r="F386" s="69">
        <v>600</v>
      </c>
      <c r="G386" s="35">
        <v>315</v>
      </c>
      <c r="H386" s="15"/>
      <c r="I386" s="15"/>
      <c r="J386" s="17"/>
      <c r="K386" s="15"/>
      <c r="L386" s="15"/>
      <c r="M386" s="15"/>
      <c r="N386" s="15"/>
    </row>
    <row r="387" spans="1:14" s="16" customFormat="1" ht="15.75">
      <c r="A387" s="63" t="s">
        <v>581</v>
      </c>
      <c r="B387" s="64">
        <v>803</v>
      </c>
      <c r="C387" s="65" t="s">
        <v>348</v>
      </c>
      <c r="D387" s="65" t="s">
        <v>235</v>
      </c>
      <c r="E387" s="64"/>
      <c r="F387" s="64"/>
      <c r="G387" s="67">
        <f>SUM(G388)</f>
        <v>204724.60000000003</v>
      </c>
      <c r="H387" s="15"/>
      <c r="I387" s="15"/>
      <c r="J387" s="17"/>
      <c r="K387" s="15"/>
      <c r="L387" s="15"/>
      <c r="M387" s="15"/>
      <c r="N387" s="15"/>
    </row>
    <row r="388" spans="1:14" s="16" customFormat="1" ht="15.75">
      <c r="A388" s="63" t="s">
        <v>582</v>
      </c>
      <c r="B388" s="64">
        <v>803</v>
      </c>
      <c r="C388" s="65" t="s">
        <v>348</v>
      </c>
      <c r="D388" s="65" t="s">
        <v>234</v>
      </c>
      <c r="E388" s="64"/>
      <c r="F388" s="64"/>
      <c r="G388" s="67">
        <f>SUM(G389,G428)</f>
        <v>204724.60000000003</v>
      </c>
      <c r="H388" s="15"/>
      <c r="I388" s="15"/>
      <c r="J388" s="17"/>
      <c r="K388" s="15"/>
      <c r="L388" s="15"/>
      <c r="M388" s="15"/>
      <c r="N388" s="15"/>
    </row>
    <row r="389" spans="1:14" s="16" customFormat="1" ht="31.5">
      <c r="A389" s="68" t="s">
        <v>1019</v>
      </c>
      <c r="B389" s="69">
        <v>803</v>
      </c>
      <c r="C389" s="70" t="s">
        <v>348</v>
      </c>
      <c r="D389" s="70" t="s">
        <v>234</v>
      </c>
      <c r="E389" s="69" t="s">
        <v>431</v>
      </c>
      <c r="F389" s="69"/>
      <c r="G389" s="35">
        <f>SUM(G390,G421,G424)</f>
        <v>204534.90000000002</v>
      </c>
      <c r="H389" s="15"/>
      <c r="I389" s="15"/>
      <c r="J389" s="17"/>
      <c r="K389" s="15"/>
      <c r="L389" s="15"/>
      <c r="M389" s="15"/>
      <c r="N389" s="15"/>
    </row>
    <row r="390" spans="1:14" s="16" customFormat="1" ht="47.25">
      <c r="A390" s="68" t="s">
        <v>432</v>
      </c>
      <c r="B390" s="69">
        <v>803</v>
      </c>
      <c r="C390" s="70" t="s">
        <v>348</v>
      </c>
      <c r="D390" s="70" t="s">
        <v>234</v>
      </c>
      <c r="E390" s="69" t="s">
        <v>489</v>
      </c>
      <c r="F390" s="69"/>
      <c r="G390" s="35">
        <f>SUM(G391,G394,G396,G398,G400,G402,G404,G407,G409,G411,G415,G413)</f>
        <v>68969.7</v>
      </c>
      <c r="H390" s="15"/>
      <c r="I390" s="15"/>
      <c r="J390" s="17"/>
      <c r="K390" s="15"/>
      <c r="L390" s="15"/>
      <c r="M390" s="15"/>
      <c r="N390" s="15"/>
    </row>
    <row r="391" spans="1:14" s="16" customFormat="1" ht="31.5">
      <c r="A391" s="68" t="s">
        <v>583</v>
      </c>
      <c r="B391" s="69">
        <v>803</v>
      </c>
      <c r="C391" s="70" t="s">
        <v>348</v>
      </c>
      <c r="D391" s="70" t="s">
        <v>234</v>
      </c>
      <c r="E391" s="69" t="s">
        <v>584</v>
      </c>
      <c r="F391" s="69"/>
      <c r="G391" s="35">
        <f>SUM(G392:G393)</f>
        <v>2104.1999999999998</v>
      </c>
      <c r="H391" s="15"/>
      <c r="I391" s="15"/>
      <c r="J391" s="17"/>
      <c r="K391" s="15"/>
      <c r="L391" s="15"/>
      <c r="M391" s="15"/>
      <c r="N391" s="15"/>
    </row>
    <row r="392" spans="1:14" s="16" customFormat="1" ht="47.25" hidden="1">
      <c r="A392" s="72" t="s">
        <v>585</v>
      </c>
      <c r="B392" s="69">
        <v>803</v>
      </c>
      <c r="C392" s="70" t="s">
        <v>348</v>
      </c>
      <c r="D392" s="70" t="s">
        <v>234</v>
      </c>
      <c r="E392" s="69" t="s">
        <v>586</v>
      </c>
      <c r="F392" s="69">
        <v>300</v>
      </c>
      <c r="G392" s="35">
        <v>0</v>
      </c>
      <c r="H392" s="15"/>
      <c r="I392" s="15"/>
      <c r="J392" s="17"/>
      <c r="K392" s="15"/>
      <c r="L392" s="15"/>
      <c r="M392" s="15"/>
      <c r="N392" s="15"/>
    </row>
    <row r="393" spans="1:14" s="16" customFormat="1" ht="31.5">
      <c r="A393" s="72" t="s">
        <v>1101</v>
      </c>
      <c r="B393" s="69">
        <v>803</v>
      </c>
      <c r="C393" s="70" t="s">
        <v>348</v>
      </c>
      <c r="D393" s="70" t="s">
        <v>234</v>
      </c>
      <c r="E393" s="69" t="s">
        <v>586</v>
      </c>
      <c r="F393" s="69">
        <v>600</v>
      </c>
      <c r="G393" s="35">
        <v>2104.1999999999998</v>
      </c>
      <c r="H393" s="15"/>
      <c r="I393" s="15"/>
      <c r="J393" s="17"/>
      <c r="K393" s="15"/>
      <c r="L393" s="15"/>
      <c r="M393" s="15"/>
      <c r="N393" s="15"/>
    </row>
    <row r="394" spans="1:14" s="16" customFormat="1" ht="31.5">
      <c r="A394" s="68" t="s">
        <v>587</v>
      </c>
      <c r="B394" s="69">
        <v>803</v>
      </c>
      <c r="C394" s="70" t="s">
        <v>348</v>
      </c>
      <c r="D394" s="70" t="s">
        <v>234</v>
      </c>
      <c r="E394" s="69" t="s">
        <v>588</v>
      </c>
      <c r="F394" s="69"/>
      <c r="G394" s="35">
        <f>SUM(G395)</f>
        <v>151.69999999999999</v>
      </c>
      <c r="H394" s="15"/>
      <c r="I394" s="15"/>
      <c r="J394" s="17"/>
      <c r="K394" s="15"/>
      <c r="L394" s="15"/>
      <c r="M394" s="15"/>
      <c r="N394" s="15"/>
    </row>
    <row r="395" spans="1:14" s="22" customFormat="1" ht="47.25">
      <c r="A395" s="72" t="s">
        <v>589</v>
      </c>
      <c r="B395" s="69">
        <v>803</v>
      </c>
      <c r="C395" s="70" t="s">
        <v>348</v>
      </c>
      <c r="D395" s="70" t="s">
        <v>234</v>
      </c>
      <c r="E395" s="69" t="s">
        <v>590</v>
      </c>
      <c r="F395" s="69">
        <v>600</v>
      </c>
      <c r="G395" s="35">
        <v>151.69999999999999</v>
      </c>
      <c r="H395" s="21"/>
      <c r="I395" s="21"/>
      <c r="J395" s="17"/>
      <c r="K395" s="21"/>
      <c r="L395" s="21"/>
      <c r="M395" s="21"/>
      <c r="N395" s="21"/>
    </row>
    <row r="396" spans="1:14" s="22" customFormat="1" ht="96.75" customHeight="1">
      <c r="A396" s="72" t="s">
        <v>570</v>
      </c>
      <c r="B396" s="69">
        <v>803</v>
      </c>
      <c r="C396" s="70" t="s">
        <v>348</v>
      </c>
      <c r="D396" s="70" t="s">
        <v>234</v>
      </c>
      <c r="E396" s="69" t="s">
        <v>571</v>
      </c>
      <c r="F396" s="69"/>
      <c r="G396" s="35">
        <f>SUM(G397)</f>
        <v>1296</v>
      </c>
      <c r="H396" s="21"/>
      <c r="I396" s="21"/>
      <c r="J396" s="17"/>
      <c r="K396" s="21"/>
      <c r="L396" s="21"/>
      <c r="M396" s="21"/>
      <c r="N396" s="21"/>
    </row>
    <row r="397" spans="1:14" s="22" customFormat="1" ht="141.75">
      <c r="A397" s="72" t="s">
        <v>572</v>
      </c>
      <c r="B397" s="69">
        <v>803</v>
      </c>
      <c r="C397" s="70" t="s">
        <v>348</v>
      </c>
      <c r="D397" s="70" t="s">
        <v>234</v>
      </c>
      <c r="E397" s="69" t="s">
        <v>573</v>
      </c>
      <c r="F397" s="69">
        <v>600</v>
      </c>
      <c r="G397" s="35">
        <v>1296</v>
      </c>
      <c r="H397" s="21"/>
      <c r="I397" s="21"/>
      <c r="J397" s="17"/>
      <c r="K397" s="21"/>
      <c r="L397" s="21"/>
      <c r="M397" s="21"/>
      <c r="N397" s="21"/>
    </row>
    <row r="398" spans="1:14" s="22" customFormat="1" ht="47.25">
      <c r="A398" s="68" t="s">
        <v>494</v>
      </c>
      <c r="B398" s="69">
        <v>803</v>
      </c>
      <c r="C398" s="70" t="s">
        <v>348</v>
      </c>
      <c r="D398" s="70" t="s">
        <v>234</v>
      </c>
      <c r="E398" s="69" t="s">
        <v>495</v>
      </c>
      <c r="F398" s="69"/>
      <c r="G398" s="35">
        <f>SUM(G399)</f>
        <v>2450</v>
      </c>
      <c r="H398" s="21"/>
      <c r="I398" s="21"/>
      <c r="J398" s="17"/>
      <c r="K398" s="21"/>
      <c r="L398" s="21"/>
      <c r="M398" s="21"/>
      <c r="N398" s="21"/>
    </row>
    <row r="399" spans="1:14" s="16" customFormat="1" ht="47.25">
      <c r="A399" s="72" t="s">
        <v>496</v>
      </c>
      <c r="B399" s="69">
        <v>803</v>
      </c>
      <c r="C399" s="70" t="s">
        <v>348</v>
      </c>
      <c r="D399" s="70" t="s">
        <v>234</v>
      </c>
      <c r="E399" s="69" t="s">
        <v>497</v>
      </c>
      <c r="F399" s="69">
        <v>600</v>
      </c>
      <c r="G399" s="35">
        <v>2450</v>
      </c>
      <c r="H399" s="15"/>
      <c r="I399" s="15"/>
      <c r="J399" s="17"/>
      <c r="K399" s="15"/>
      <c r="L399" s="15"/>
      <c r="M399" s="15"/>
      <c r="N399" s="15"/>
    </row>
    <row r="400" spans="1:14" s="22" customFormat="1" ht="15.75" hidden="1">
      <c r="A400" s="72" t="s">
        <v>500</v>
      </c>
      <c r="B400" s="69">
        <v>803</v>
      </c>
      <c r="C400" s="70" t="s">
        <v>348</v>
      </c>
      <c r="D400" s="70" t="s">
        <v>234</v>
      </c>
      <c r="E400" s="69" t="s">
        <v>501</v>
      </c>
      <c r="F400" s="69"/>
      <c r="G400" s="35">
        <f>SUM(G401)</f>
        <v>0</v>
      </c>
      <c r="H400" s="21"/>
      <c r="I400" s="21"/>
      <c r="J400" s="17"/>
      <c r="K400" s="21"/>
      <c r="L400" s="21"/>
      <c r="M400" s="21"/>
      <c r="N400" s="21"/>
    </row>
    <row r="401" spans="1:14" s="22" customFormat="1" ht="31.5" hidden="1">
      <c r="A401" s="72" t="s">
        <v>502</v>
      </c>
      <c r="B401" s="69">
        <v>803</v>
      </c>
      <c r="C401" s="70" t="s">
        <v>348</v>
      </c>
      <c r="D401" s="70" t="s">
        <v>234</v>
      </c>
      <c r="E401" s="69" t="s">
        <v>501</v>
      </c>
      <c r="F401" s="69">
        <v>600</v>
      </c>
      <c r="G401" s="35">
        <v>0</v>
      </c>
      <c r="H401" s="21"/>
      <c r="I401" s="21"/>
      <c r="J401" s="17"/>
      <c r="K401" s="21"/>
      <c r="L401" s="21"/>
      <c r="M401" s="21"/>
      <c r="N401" s="21"/>
    </row>
    <row r="402" spans="1:14" s="22" customFormat="1" ht="47.25">
      <c r="A402" s="72" t="s">
        <v>1146</v>
      </c>
      <c r="B402" s="69">
        <v>803</v>
      </c>
      <c r="C402" s="70" t="s">
        <v>348</v>
      </c>
      <c r="D402" s="70" t="s">
        <v>234</v>
      </c>
      <c r="E402" s="69" t="s">
        <v>514</v>
      </c>
      <c r="F402" s="69"/>
      <c r="G402" s="35">
        <f>SUM(G403)</f>
        <v>1875.8</v>
      </c>
      <c r="H402" s="21"/>
      <c r="I402" s="21"/>
      <c r="J402" s="17"/>
      <c r="K402" s="21"/>
      <c r="L402" s="21"/>
      <c r="M402" s="21"/>
      <c r="N402" s="21"/>
    </row>
    <row r="403" spans="1:14" s="22" customFormat="1" ht="78.75">
      <c r="A403" s="72" t="s">
        <v>721</v>
      </c>
      <c r="B403" s="69">
        <v>803</v>
      </c>
      <c r="C403" s="70" t="s">
        <v>348</v>
      </c>
      <c r="D403" s="70" t="s">
        <v>234</v>
      </c>
      <c r="E403" s="69" t="s">
        <v>722</v>
      </c>
      <c r="F403" s="69">
        <v>600</v>
      </c>
      <c r="G403" s="35">
        <v>1875.8</v>
      </c>
      <c r="H403" s="21"/>
      <c r="I403" s="21"/>
      <c r="J403" s="17"/>
      <c r="K403" s="21"/>
      <c r="L403" s="21"/>
      <c r="M403" s="21"/>
      <c r="N403" s="21"/>
    </row>
    <row r="404" spans="1:14" s="22" customFormat="1" ht="47.25">
      <c r="A404" s="72" t="s">
        <v>677</v>
      </c>
      <c r="B404" s="69">
        <v>803</v>
      </c>
      <c r="C404" s="70" t="s">
        <v>348</v>
      </c>
      <c r="D404" s="70" t="s">
        <v>234</v>
      </c>
      <c r="E404" s="69" t="s">
        <v>574</v>
      </c>
      <c r="F404" s="69"/>
      <c r="G404" s="35">
        <f>SUM(G405:G406)</f>
        <v>20690.8</v>
      </c>
      <c r="H404" s="21"/>
      <c r="I404" s="21"/>
      <c r="J404" s="17"/>
      <c r="K404" s="21"/>
      <c r="L404" s="21"/>
      <c r="M404" s="21"/>
      <c r="N404" s="21"/>
    </row>
    <row r="405" spans="1:14" s="22" customFormat="1" ht="31.5">
      <c r="A405" s="72" t="s">
        <v>1264</v>
      </c>
      <c r="B405" s="69">
        <v>803</v>
      </c>
      <c r="C405" s="70" t="s">
        <v>348</v>
      </c>
      <c r="D405" s="70" t="s">
        <v>234</v>
      </c>
      <c r="E405" s="69" t="s">
        <v>871</v>
      </c>
      <c r="F405" s="69">
        <v>600</v>
      </c>
      <c r="G405" s="35"/>
      <c r="H405" s="21"/>
      <c r="I405" s="21"/>
      <c r="J405" s="17"/>
      <c r="K405" s="21"/>
      <c r="L405" s="21"/>
      <c r="M405" s="21"/>
      <c r="N405" s="21"/>
    </row>
    <row r="406" spans="1:14" s="22" customFormat="1" ht="63">
      <c r="A406" s="72" t="s">
        <v>679</v>
      </c>
      <c r="B406" s="69">
        <v>803</v>
      </c>
      <c r="C406" s="70" t="s">
        <v>348</v>
      </c>
      <c r="D406" s="70" t="s">
        <v>234</v>
      </c>
      <c r="E406" s="69" t="s">
        <v>678</v>
      </c>
      <c r="F406" s="69">
        <v>600</v>
      </c>
      <c r="G406" s="35">
        <v>20690.8</v>
      </c>
      <c r="H406" s="21"/>
      <c r="I406" s="21"/>
      <c r="J406" s="17"/>
      <c r="K406" s="21"/>
      <c r="L406" s="21"/>
      <c r="M406" s="21"/>
      <c r="N406" s="21"/>
    </row>
    <row r="407" spans="1:14" s="16" customFormat="1" ht="47.25">
      <c r="A407" s="68" t="s">
        <v>591</v>
      </c>
      <c r="B407" s="69">
        <v>803</v>
      </c>
      <c r="C407" s="70" t="s">
        <v>348</v>
      </c>
      <c r="D407" s="70" t="s">
        <v>234</v>
      </c>
      <c r="E407" s="69" t="s">
        <v>592</v>
      </c>
      <c r="F407" s="69"/>
      <c r="G407" s="35">
        <f>SUM(G408)</f>
        <v>3268.6</v>
      </c>
      <c r="H407" s="15"/>
      <c r="I407" s="15"/>
      <c r="J407" s="17"/>
      <c r="K407" s="15"/>
      <c r="L407" s="15"/>
      <c r="M407" s="15"/>
      <c r="N407" s="15"/>
    </row>
    <row r="408" spans="1:14" s="16" customFormat="1" ht="78.75">
      <c r="A408" s="68" t="s">
        <v>593</v>
      </c>
      <c r="B408" s="69">
        <v>803</v>
      </c>
      <c r="C408" s="69" t="s">
        <v>348</v>
      </c>
      <c r="D408" s="69" t="s">
        <v>234</v>
      </c>
      <c r="E408" s="69" t="s">
        <v>594</v>
      </c>
      <c r="F408" s="69">
        <v>600</v>
      </c>
      <c r="G408" s="35">
        <v>3268.6</v>
      </c>
      <c r="H408" s="15"/>
      <c r="I408" s="15"/>
      <c r="J408" s="17"/>
      <c r="K408" s="15"/>
      <c r="L408" s="15"/>
      <c r="M408" s="15"/>
      <c r="N408" s="15"/>
    </row>
    <row r="409" spans="1:14" s="16" customFormat="1" ht="47.25" hidden="1">
      <c r="A409" s="68" t="s">
        <v>681</v>
      </c>
      <c r="B409" s="69">
        <v>803</v>
      </c>
      <c r="C409" s="70" t="s">
        <v>348</v>
      </c>
      <c r="D409" s="70" t="s">
        <v>234</v>
      </c>
      <c r="E409" s="69" t="s">
        <v>680</v>
      </c>
      <c r="F409" s="69"/>
      <c r="G409" s="35">
        <f>SUM(G410)</f>
        <v>0</v>
      </c>
      <c r="H409" s="15"/>
      <c r="I409" s="15"/>
      <c r="J409" s="17"/>
      <c r="K409" s="15"/>
      <c r="L409" s="15"/>
      <c r="M409" s="15"/>
      <c r="N409" s="15"/>
    </row>
    <row r="410" spans="1:14" s="16" customFormat="1" ht="65.25" hidden="1" customHeight="1">
      <c r="A410" s="68" t="s">
        <v>683</v>
      </c>
      <c r="B410" s="69">
        <v>803</v>
      </c>
      <c r="C410" s="69" t="s">
        <v>348</v>
      </c>
      <c r="D410" s="69" t="s">
        <v>234</v>
      </c>
      <c r="E410" s="69" t="s">
        <v>682</v>
      </c>
      <c r="F410" s="69">
        <v>600</v>
      </c>
      <c r="G410" s="35">
        <v>0</v>
      </c>
      <c r="H410" s="15"/>
      <c r="I410" s="15"/>
      <c r="J410" s="17"/>
      <c r="K410" s="15"/>
      <c r="L410" s="15"/>
      <c r="M410" s="15"/>
      <c r="N410" s="15"/>
    </row>
    <row r="411" spans="1:14" s="16" customFormat="1" ht="47.25" hidden="1">
      <c r="A411" s="68" t="s">
        <v>948</v>
      </c>
      <c r="B411" s="69">
        <v>803</v>
      </c>
      <c r="C411" s="70" t="s">
        <v>348</v>
      </c>
      <c r="D411" s="70" t="s">
        <v>234</v>
      </c>
      <c r="E411" s="69" t="s">
        <v>950</v>
      </c>
      <c r="F411" s="69"/>
      <c r="G411" s="35">
        <f>SUM(G412)</f>
        <v>0</v>
      </c>
      <c r="H411" s="15"/>
      <c r="I411" s="15"/>
      <c r="J411" s="17"/>
      <c r="K411" s="15"/>
      <c r="L411" s="15"/>
      <c r="M411" s="15"/>
      <c r="N411" s="15"/>
    </row>
    <row r="412" spans="1:14" s="16" customFormat="1" ht="78.75" hidden="1">
      <c r="A412" s="68" t="s">
        <v>949</v>
      </c>
      <c r="B412" s="69">
        <v>803</v>
      </c>
      <c r="C412" s="70" t="s">
        <v>348</v>
      </c>
      <c r="D412" s="70" t="s">
        <v>234</v>
      </c>
      <c r="E412" s="69" t="s">
        <v>951</v>
      </c>
      <c r="F412" s="69">
        <v>600</v>
      </c>
      <c r="G412" s="35">
        <v>0</v>
      </c>
      <c r="H412" s="15"/>
      <c r="I412" s="15"/>
      <c r="J412" s="17"/>
      <c r="K412" s="15"/>
      <c r="L412" s="15"/>
      <c r="M412" s="15"/>
      <c r="N412" s="15"/>
    </row>
    <row r="413" spans="1:14" s="16" customFormat="1" ht="47.25" hidden="1">
      <c r="A413" s="68" t="s">
        <v>1063</v>
      </c>
      <c r="B413" s="69">
        <v>803</v>
      </c>
      <c r="C413" s="70" t="s">
        <v>348</v>
      </c>
      <c r="D413" s="70" t="s">
        <v>234</v>
      </c>
      <c r="E413" s="69" t="s">
        <v>1060</v>
      </c>
      <c r="F413" s="69"/>
      <c r="G413" s="35">
        <f>SUM(G414)</f>
        <v>0</v>
      </c>
      <c r="H413" s="15"/>
      <c r="I413" s="15"/>
      <c r="J413" s="17"/>
      <c r="K413" s="15"/>
      <c r="L413" s="15"/>
      <c r="M413" s="15"/>
      <c r="N413" s="15"/>
    </row>
    <row r="414" spans="1:14" s="16" customFormat="1" ht="63" hidden="1">
      <c r="A414" s="68" t="s">
        <v>1062</v>
      </c>
      <c r="B414" s="69">
        <v>803</v>
      </c>
      <c r="C414" s="70" t="s">
        <v>348</v>
      </c>
      <c r="D414" s="70" t="s">
        <v>234</v>
      </c>
      <c r="E414" s="69" t="s">
        <v>1061</v>
      </c>
      <c r="F414" s="69">
        <v>600</v>
      </c>
      <c r="G414" s="35">
        <v>0</v>
      </c>
      <c r="H414" s="15"/>
      <c r="I414" s="15"/>
      <c r="J414" s="17"/>
      <c r="K414" s="15"/>
      <c r="L414" s="15"/>
      <c r="M414" s="15"/>
      <c r="N414" s="15"/>
    </row>
    <row r="415" spans="1:14" s="16" customFormat="1" ht="15.75">
      <c r="A415" s="68" t="s">
        <v>953</v>
      </c>
      <c r="B415" s="69">
        <v>803</v>
      </c>
      <c r="C415" s="70" t="s">
        <v>348</v>
      </c>
      <c r="D415" s="70" t="s">
        <v>234</v>
      </c>
      <c r="E415" s="69" t="s">
        <v>952</v>
      </c>
      <c r="F415" s="69"/>
      <c r="G415" s="35">
        <f>SUM(G416:G420)</f>
        <v>37132.6</v>
      </c>
      <c r="H415" s="15"/>
      <c r="I415" s="15"/>
      <c r="J415" s="17"/>
      <c r="K415" s="15"/>
      <c r="L415" s="15"/>
      <c r="M415" s="15"/>
      <c r="N415" s="15"/>
    </row>
    <row r="416" spans="1:14" s="16" customFormat="1" ht="47.25" hidden="1">
      <c r="A416" s="68" t="s">
        <v>957</v>
      </c>
      <c r="B416" s="69">
        <v>803</v>
      </c>
      <c r="C416" s="70" t="s">
        <v>348</v>
      </c>
      <c r="D416" s="70" t="s">
        <v>234</v>
      </c>
      <c r="E416" s="69" t="s">
        <v>956</v>
      </c>
      <c r="F416" s="69">
        <v>600</v>
      </c>
      <c r="G416" s="35">
        <v>0</v>
      </c>
      <c r="H416" s="15"/>
      <c r="I416" s="15"/>
      <c r="J416" s="17"/>
      <c r="K416" s="15"/>
      <c r="L416" s="15"/>
      <c r="M416" s="15"/>
      <c r="N416" s="15"/>
    </row>
    <row r="417" spans="1:14" s="16" customFormat="1" ht="47.25" hidden="1">
      <c r="A417" s="68" t="s">
        <v>955</v>
      </c>
      <c r="B417" s="69">
        <v>803</v>
      </c>
      <c r="C417" s="70" t="s">
        <v>348</v>
      </c>
      <c r="D417" s="70" t="s">
        <v>234</v>
      </c>
      <c r="E417" s="69" t="s">
        <v>954</v>
      </c>
      <c r="F417" s="69">
        <v>600</v>
      </c>
      <c r="G417" s="35">
        <v>0</v>
      </c>
      <c r="H417" s="15"/>
      <c r="I417" s="15"/>
      <c r="J417" s="17"/>
      <c r="K417" s="15"/>
      <c r="L417" s="15"/>
      <c r="M417" s="15"/>
      <c r="N417" s="15"/>
    </row>
    <row r="418" spans="1:14" s="16" customFormat="1" ht="47.25">
      <c r="A418" s="68" t="s">
        <v>1151</v>
      </c>
      <c r="B418" s="69">
        <v>803</v>
      </c>
      <c r="C418" s="70" t="s">
        <v>348</v>
      </c>
      <c r="D418" s="70" t="s">
        <v>234</v>
      </c>
      <c r="E418" s="69" t="s">
        <v>1136</v>
      </c>
      <c r="F418" s="69">
        <v>600</v>
      </c>
      <c r="G418" s="35">
        <v>5265.3</v>
      </c>
      <c r="H418" s="15"/>
      <c r="I418" s="15"/>
      <c r="J418" s="17"/>
      <c r="K418" s="15"/>
      <c r="L418" s="15"/>
      <c r="M418" s="15"/>
      <c r="N418" s="15"/>
    </row>
    <row r="419" spans="1:14" s="16" customFormat="1" ht="47.25">
      <c r="A419" s="68" t="s">
        <v>1152</v>
      </c>
      <c r="B419" s="69">
        <v>803</v>
      </c>
      <c r="C419" s="70" t="s">
        <v>348</v>
      </c>
      <c r="D419" s="70" t="s">
        <v>234</v>
      </c>
      <c r="E419" s="69" t="s">
        <v>1137</v>
      </c>
      <c r="F419" s="69">
        <v>600</v>
      </c>
      <c r="G419" s="35">
        <v>16275.2</v>
      </c>
      <c r="H419" s="15"/>
      <c r="I419" s="15"/>
      <c r="J419" s="17"/>
      <c r="K419" s="15"/>
      <c r="L419" s="15"/>
      <c r="M419" s="15"/>
      <c r="N419" s="15"/>
    </row>
    <row r="420" spans="1:14" s="16" customFormat="1" ht="63">
      <c r="A420" s="68" t="s">
        <v>1153</v>
      </c>
      <c r="B420" s="69">
        <v>803</v>
      </c>
      <c r="C420" s="70" t="s">
        <v>348</v>
      </c>
      <c r="D420" s="70" t="s">
        <v>234</v>
      </c>
      <c r="E420" s="69" t="s">
        <v>1138</v>
      </c>
      <c r="F420" s="69">
        <v>600</v>
      </c>
      <c r="G420" s="35">
        <v>15592.1</v>
      </c>
      <c r="H420" s="15"/>
      <c r="I420" s="15"/>
      <c r="J420" s="17"/>
      <c r="K420" s="15"/>
      <c r="L420" s="15"/>
      <c r="M420" s="15"/>
      <c r="N420" s="15"/>
    </row>
    <row r="421" spans="1:14" s="16" customFormat="1" ht="31.5">
      <c r="A421" s="68" t="s">
        <v>1210</v>
      </c>
      <c r="B421" s="69">
        <v>803</v>
      </c>
      <c r="C421" s="70" t="s">
        <v>348</v>
      </c>
      <c r="D421" s="70" t="s">
        <v>234</v>
      </c>
      <c r="E421" s="69" t="s">
        <v>1211</v>
      </c>
      <c r="F421" s="69"/>
      <c r="G421" s="35">
        <f>SUM(G422)</f>
        <v>650</v>
      </c>
      <c r="H421" s="15"/>
      <c r="I421" s="15"/>
      <c r="J421" s="17"/>
      <c r="K421" s="15"/>
      <c r="L421" s="15"/>
      <c r="M421" s="15"/>
      <c r="N421" s="15"/>
    </row>
    <row r="422" spans="1:14" s="16" customFormat="1" ht="31.5">
      <c r="A422" s="68" t="s">
        <v>1279</v>
      </c>
      <c r="B422" s="69">
        <v>803</v>
      </c>
      <c r="C422" s="70" t="s">
        <v>348</v>
      </c>
      <c r="D422" s="70" t="s">
        <v>234</v>
      </c>
      <c r="E422" s="69" t="s">
        <v>1271</v>
      </c>
      <c r="F422" s="69"/>
      <c r="G422" s="35">
        <f>SUM(G423)</f>
        <v>650</v>
      </c>
      <c r="H422" s="15"/>
      <c r="I422" s="15"/>
      <c r="J422" s="17"/>
      <c r="K422" s="15"/>
      <c r="L422" s="15"/>
      <c r="M422" s="15"/>
      <c r="N422" s="15"/>
    </row>
    <row r="423" spans="1:14" s="16" customFormat="1" ht="63">
      <c r="A423" s="68" t="s">
        <v>1280</v>
      </c>
      <c r="B423" s="69">
        <v>803</v>
      </c>
      <c r="C423" s="70" t="s">
        <v>348</v>
      </c>
      <c r="D423" s="70" t="s">
        <v>234</v>
      </c>
      <c r="E423" s="69" t="s">
        <v>1270</v>
      </c>
      <c r="F423" s="69">
        <v>600</v>
      </c>
      <c r="G423" s="35">
        <v>650</v>
      </c>
      <c r="H423" s="15"/>
      <c r="I423" s="15"/>
      <c r="J423" s="17"/>
      <c r="K423" s="15"/>
      <c r="L423" s="15"/>
      <c r="M423" s="15"/>
      <c r="N423" s="15"/>
    </row>
    <row r="424" spans="1:14" s="16" customFormat="1" ht="33" customHeight="1">
      <c r="A424" s="68" t="s">
        <v>503</v>
      </c>
      <c r="B424" s="69">
        <v>803</v>
      </c>
      <c r="C424" s="70" t="s">
        <v>348</v>
      </c>
      <c r="D424" s="70" t="s">
        <v>234</v>
      </c>
      <c r="E424" s="69" t="s">
        <v>504</v>
      </c>
      <c r="F424" s="69"/>
      <c r="G424" s="35">
        <f>SUM(G425:G427)</f>
        <v>134915.20000000001</v>
      </c>
      <c r="H424" s="15"/>
      <c r="I424" s="15"/>
      <c r="J424" s="17"/>
      <c r="K424" s="15"/>
      <c r="L424" s="15"/>
      <c r="M424" s="15"/>
      <c r="N424" s="15"/>
    </row>
    <row r="425" spans="1:14" s="16" customFormat="1" ht="63">
      <c r="A425" s="72" t="s">
        <v>595</v>
      </c>
      <c r="B425" s="69">
        <v>803</v>
      </c>
      <c r="C425" s="70" t="s">
        <v>348</v>
      </c>
      <c r="D425" s="70" t="s">
        <v>234</v>
      </c>
      <c r="E425" s="69" t="s">
        <v>596</v>
      </c>
      <c r="F425" s="69">
        <v>600</v>
      </c>
      <c r="G425" s="35">
        <v>73518.7</v>
      </c>
      <c r="H425" s="15"/>
      <c r="I425" s="15"/>
      <c r="J425" s="17"/>
      <c r="K425" s="15"/>
      <c r="L425" s="15"/>
      <c r="M425" s="15"/>
      <c r="N425" s="15"/>
    </row>
    <row r="426" spans="1:14" s="16" customFormat="1" ht="63">
      <c r="A426" s="72" t="s">
        <v>597</v>
      </c>
      <c r="B426" s="69">
        <v>803</v>
      </c>
      <c r="C426" s="70" t="s">
        <v>348</v>
      </c>
      <c r="D426" s="70" t="s">
        <v>234</v>
      </c>
      <c r="E426" s="69" t="s">
        <v>598</v>
      </c>
      <c r="F426" s="69">
        <v>600</v>
      </c>
      <c r="G426" s="35">
        <v>21547.8</v>
      </c>
      <c r="H426" s="15"/>
      <c r="I426" s="15"/>
      <c r="J426" s="17"/>
      <c r="K426" s="15"/>
      <c r="L426" s="15"/>
      <c r="M426" s="15"/>
      <c r="N426" s="15"/>
    </row>
    <row r="427" spans="1:14" s="16" customFormat="1" ht="63">
      <c r="A427" s="72" t="s">
        <v>599</v>
      </c>
      <c r="B427" s="69">
        <v>803</v>
      </c>
      <c r="C427" s="70" t="s">
        <v>348</v>
      </c>
      <c r="D427" s="70" t="s">
        <v>234</v>
      </c>
      <c r="E427" s="69" t="s">
        <v>600</v>
      </c>
      <c r="F427" s="69">
        <v>600</v>
      </c>
      <c r="G427" s="35">
        <v>39848.699999999997</v>
      </c>
      <c r="H427" s="15"/>
      <c r="I427" s="15"/>
      <c r="J427" s="17"/>
      <c r="K427" s="15"/>
      <c r="L427" s="15"/>
      <c r="M427" s="15"/>
      <c r="N427" s="15"/>
    </row>
    <row r="428" spans="1:14" s="16" customFormat="1" ht="15.75">
      <c r="A428" s="98" t="s">
        <v>266</v>
      </c>
      <c r="B428" s="102">
        <v>803</v>
      </c>
      <c r="C428" s="70" t="s">
        <v>348</v>
      </c>
      <c r="D428" s="70" t="s">
        <v>234</v>
      </c>
      <c r="E428" s="103" t="s">
        <v>267</v>
      </c>
      <c r="F428" s="104"/>
      <c r="G428" s="105">
        <f>G429</f>
        <v>189.7</v>
      </c>
      <c r="H428" s="15"/>
      <c r="I428" s="15"/>
      <c r="J428" s="17"/>
      <c r="K428" s="15"/>
      <c r="L428" s="15"/>
      <c r="M428" s="15"/>
      <c r="N428" s="15"/>
    </row>
    <row r="429" spans="1:14" s="16" customFormat="1" ht="15.75">
      <c r="A429" s="98" t="s">
        <v>268</v>
      </c>
      <c r="B429" s="102">
        <v>803</v>
      </c>
      <c r="C429" s="70" t="s">
        <v>348</v>
      </c>
      <c r="D429" s="70" t="s">
        <v>234</v>
      </c>
      <c r="E429" s="103" t="s">
        <v>269</v>
      </c>
      <c r="F429" s="104"/>
      <c r="G429" s="105">
        <f>G430</f>
        <v>189.7</v>
      </c>
      <c r="H429" s="15"/>
      <c r="I429" s="15"/>
      <c r="J429" s="17"/>
      <c r="K429" s="15"/>
      <c r="L429" s="15"/>
      <c r="M429" s="15"/>
      <c r="N429" s="15"/>
    </row>
    <row r="430" spans="1:14" s="16" customFormat="1" ht="15.75">
      <c r="A430" s="68" t="s">
        <v>424</v>
      </c>
      <c r="B430" s="69">
        <v>803</v>
      </c>
      <c r="C430" s="70" t="s">
        <v>348</v>
      </c>
      <c r="D430" s="70" t="s">
        <v>234</v>
      </c>
      <c r="E430" s="79" t="s">
        <v>296</v>
      </c>
      <c r="F430" s="80"/>
      <c r="G430" s="35">
        <f>SUM(G431)</f>
        <v>189.7</v>
      </c>
      <c r="H430" s="15"/>
      <c r="I430" s="15"/>
      <c r="J430" s="17"/>
      <c r="K430" s="15"/>
      <c r="L430" s="15"/>
      <c r="M430" s="15"/>
      <c r="N430" s="15"/>
    </row>
    <row r="431" spans="1:14" s="16" customFormat="1" ht="31.5">
      <c r="A431" s="72" t="s">
        <v>502</v>
      </c>
      <c r="B431" s="69">
        <v>803</v>
      </c>
      <c r="C431" s="70" t="s">
        <v>348</v>
      </c>
      <c r="D431" s="70" t="s">
        <v>234</v>
      </c>
      <c r="E431" s="79" t="s">
        <v>296</v>
      </c>
      <c r="F431" s="69">
        <v>600</v>
      </c>
      <c r="G431" s="35">
        <v>189.7</v>
      </c>
      <c r="H431" s="15"/>
      <c r="I431" s="15"/>
      <c r="J431" s="17"/>
      <c r="K431" s="15"/>
      <c r="L431" s="15"/>
      <c r="M431" s="15"/>
      <c r="N431" s="15"/>
    </row>
    <row r="432" spans="1:14" ht="47.25" hidden="1">
      <c r="A432" s="68" t="s">
        <v>1144</v>
      </c>
      <c r="B432" s="69">
        <v>801</v>
      </c>
      <c r="C432" s="70" t="s">
        <v>265</v>
      </c>
      <c r="D432" s="70" t="s">
        <v>265</v>
      </c>
      <c r="E432" s="69" t="s">
        <v>1189</v>
      </c>
      <c r="F432" s="69">
        <v>200</v>
      </c>
      <c r="G432" s="35">
        <v>0</v>
      </c>
    </row>
    <row r="433" spans="1:14" ht="15.75">
      <c r="A433" s="63" t="s">
        <v>422</v>
      </c>
      <c r="B433" s="64">
        <v>801</v>
      </c>
      <c r="C433" s="65" t="s">
        <v>320</v>
      </c>
      <c r="D433" s="65" t="s">
        <v>235</v>
      </c>
      <c r="E433" s="69"/>
      <c r="F433" s="69"/>
      <c r="G433" s="67">
        <f>SUM(G434,G438,G442,G451)</f>
        <v>47644.4</v>
      </c>
    </row>
    <row r="434" spans="1:14" s="16" customFormat="1" ht="15.75">
      <c r="A434" s="63" t="s">
        <v>474</v>
      </c>
      <c r="B434" s="75">
        <v>802</v>
      </c>
      <c r="C434" s="65">
        <v>10</v>
      </c>
      <c r="D434" s="65" t="s">
        <v>234</v>
      </c>
      <c r="E434" s="64"/>
      <c r="F434" s="64"/>
      <c r="G434" s="67">
        <f>SUM(G435)</f>
        <v>13272.3</v>
      </c>
      <c r="H434" s="15"/>
      <c r="I434" s="15"/>
      <c r="J434" s="17"/>
      <c r="K434" s="15"/>
      <c r="L434" s="15"/>
      <c r="M434" s="15"/>
      <c r="N434" s="15"/>
    </row>
    <row r="435" spans="1:14" s="16" customFormat="1" ht="15.75">
      <c r="A435" s="68" t="s">
        <v>266</v>
      </c>
      <c r="B435" s="69">
        <v>802</v>
      </c>
      <c r="C435" s="70">
        <v>10</v>
      </c>
      <c r="D435" s="70" t="s">
        <v>234</v>
      </c>
      <c r="E435" s="69" t="s">
        <v>267</v>
      </c>
      <c r="F435" s="69"/>
      <c r="G435" s="35">
        <f>SUM(G436)</f>
        <v>13272.3</v>
      </c>
      <c r="H435" s="15"/>
      <c r="I435" s="15"/>
      <c r="J435" s="17"/>
      <c r="K435" s="15"/>
      <c r="L435" s="15"/>
      <c r="M435" s="15"/>
      <c r="N435" s="15"/>
    </row>
    <row r="436" spans="1:14" s="16" customFormat="1" ht="15.75">
      <c r="A436" s="68" t="s">
        <v>475</v>
      </c>
      <c r="B436" s="69">
        <v>802</v>
      </c>
      <c r="C436" s="70" t="s">
        <v>320</v>
      </c>
      <c r="D436" s="70" t="s">
        <v>234</v>
      </c>
      <c r="E436" s="69" t="s">
        <v>476</v>
      </c>
      <c r="F436" s="69"/>
      <c r="G436" s="35">
        <f>SUM(G437)</f>
        <v>13272.3</v>
      </c>
      <c r="H436" s="15"/>
      <c r="I436" s="15"/>
      <c r="J436" s="17"/>
      <c r="K436" s="15"/>
      <c r="L436" s="15"/>
      <c r="M436" s="15"/>
      <c r="N436" s="15"/>
    </row>
    <row r="437" spans="1:14" s="16" customFormat="1" ht="47.25">
      <c r="A437" s="72" t="s">
        <v>477</v>
      </c>
      <c r="B437" s="78">
        <v>802</v>
      </c>
      <c r="C437" s="70">
        <v>10</v>
      </c>
      <c r="D437" s="70" t="s">
        <v>234</v>
      </c>
      <c r="E437" s="69" t="s">
        <v>478</v>
      </c>
      <c r="F437" s="69">
        <v>300</v>
      </c>
      <c r="G437" s="35">
        <v>13272.3</v>
      </c>
      <c r="H437" s="15"/>
      <c r="I437" s="15"/>
      <c r="J437" s="17"/>
      <c r="K437" s="15"/>
      <c r="L437" s="15"/>
      <c r="M437" s="15"/>
      <c r="N437" s="15"/>
    </row>
    <row r="438" spans="1:14" ht="15.75">
      <c r="A438" s="107" t="s">
        <v>423</v>
      </c>
      <c r="B438" s="64">
        <v>801</v>
      </c>
      <c r="C438" s="65" t="s">
        <v>320</v>
      </c>
      <c r="D438" s="65" t="s">
        <v>300</v>
      </c>
      <c r="E438" s="99"/>
      <c r="F438" s="69"/>
      <c r="G438" s="67">
        <f>G439</f>
        <v>2300</v>
      </c>
    </row>
    <row r="439" spans="1:14" ht="15.75">
      <c r="A439" s="81" t="s">
        <v>266</v>
      </c>
      <c r="B439" s="69">
        <v>801</v>
      </c>
      <c r="C439" s="69" t="s">
        <v>320</v>
      </c>
      <c r="D439" s="69" t="s">
        <v>300</v>
      </c>
      <c r="E439" s="69" t="s">
        <v>267</v>
      </c>
      <c r="F439" s="69"/>
      <c r="G439" s="35">
        <f>SUM(G440)</f>
        <v>2300</v>
      </c>
    </row>
    <row r="440" spans="1:14" ht="15.75">
      <c r="A440" s="81" t="s">
        <v>268</v>
      </c>
      <c r="B440" s="69">
        <v>801</v>
      </c>
      <c r="C440" s="69" t="s">
        <v>320</v>
      </c>
      <c r="D440" s="69" t="s">
        <v>300</v>
      </c>
      <c r="E440" s="69" t="s">
        <v>269</v>
      </c>
      <c r="F440" s="69"/>
      <c r="G440" s="35">
        <f>SUM(G441)</f>
        <v>2300</v>
      </c>
    </row>
    <row r="441" spans="1:14" ht="15.75">
      <c r="A441" s="81" t="s">
        <v>424</v>
      </c>
      <c r="B441" s="69">
        <v>801</v>
      </c>
      <c r="C441" s="69" t="s">
        <v>320</v>
      </c>
      <c r="D441" s="69" t="s">
        <v>300</v>
      </c>
      <c r="E441" s="69" t="s">
        <v>296</v>
      </c>
      <c r="F441" s="69">
        <v>300</v>
      </c>
      <c r="G441" s="35">
        <v>2300</v>
      </c>
    </row>
    <row r="442" spans="1:14" ht="15.75">
      <c r="A442" s="117" t="s">
        <v>425</v>
      </c>
      <c r="B442" s="118">
        <v>801</v>
      </c>
      <c r="C442" s="119">
        <v>10</v>
      </c>
      <c r="D442" s="119" t="s">
        <v>248</v>
      </c>
      <c r="E442" s="119"/>
      <c r="F442" s="119"/>
      <c r="G442" s="67">
        <f>SUM(G443,G447)</f>
        <v>11256.6</v>
      </c>
    </row>
    <row r="443" spans="1:14" s="16" customFormat="1" ht="31.5">
      <c r="A443" s="68" t="s">
        <v>1019</v>
      </c>
      <c r="B443" s="69">
        <v>803</v>
      </c>
      <c r="C443" s="70">
        <v>10</v>
      </c>
      <c r="D443" s="70" t="s">
        <v>248</v>
      </c>
      <c r="E443" s="69" t="s">
        <v>431</v>
      </c>
      <c r="F443" s="69"/>
      <c r="G443" s="35">
        <f>SUM(G444)</f>
        <v>211.5</v>
      </c>
      <c r="H443" s="15"/>
      <c r="I443" s="15"/>
      <c r="J443" s="17"/>
      <c r="K443" s="15"/>
      <c r="L443" s="15"/>
      <c r="M443" s="15"/>
      <c r="N443" s="15"/>
    </row>
    <row r="444" spans="1:14" s="16" customFormat="1" ht="47.25">
      <c r="A444" s="68" t="s">
        <v>432</v>
      </c>
      <c r="B444" s="69">
        <v>803</v>
      </c>
      <c r="C444" s="70">
        <v>10</v>
      </c>
      <c r="D444" s="70" t="s">
        <v>248</v>
      </c>
      <c r="E444" s="69" t="s">
        <v>489</v>
      </c>
      <c r="F444" s="69"/>
      <c r="G444" s="35">
        <f>SUM(G445)</f>
        <v>211.5</v>
      </c>
      <c r="H444" s="15"/>
      <c r="I444" s="15"/>
      <c r="J444" s="17"/>
      <c r="K444" s="15"/>
      <c r="L444" s="15"/>
      <c r="M444" s="15"/>
      <c r="N444" s="15"/>
    </row>
    <row r="445" spans="1:14" s="16" customFormat="1" ht="98.25" customHeight="1">
      <c r="A445" s="68" t="s">
        <v>608</v>
      </c>
      <c r="B445" s="69">
        <v>803</v>
      </c>
      <c r="C445" s="70">
        <v>10</v>
      </c>
      <c r="D445" s="70" t="s">
        <v>248</v>
      </c>
      <c r="E445" s="69" t="s">
        <v>609</v>
      </c>
      <c r="F445" s="69"/>
      <c r="G445" s="35">
        <f>SUM(G446)</f>
        <v>211.5</v>
      </c>
      <c r="H445" s="15"/>
      <c r="I445" s="15"/>
      <c r="J445" s="17"/>
      <c r="K445" s="15"/>
      <c r="L445" s="15"/>
      <c r="M445" s="15"/>
      <c r="N445" s="15"/>
    </row>
    <row r="446" spans="1:14" s="16" customFormat="1" ht="110.25">
      <c r="A446" s="72" t="s">
        <v>610</v>
      </c>
      <c r="B446" s="69">
        <v>803</v>
      </c>
      <c r="C446" s="70">
        <v>10</v>
      </c>
      <c r="D446" s="70" t="s">
        <v>248</v>
      </c>
      <c r="E446" s="69" t="s">
        <v>611</v>
      </c>
      <c r="F446" s="69">
        <v>600</v>
      </c>
      <c r="G446" s="39">
        <v>211.5</v>
      </c>
      <c r="H446" s="15"/>
      <c r="I446" s="15"/>
      <c r="J446" s="17"/>
      <c r="K446" s="15"/>
      <c r="L446" s="15"/>
      <c r="M446" s="15"/>
      <c r="N446" s="15"/>
    </row>
    <row r="447" spans="1:14" ht="15.75">
      <c r="A447" s="106" t="s">
        <v>266</v>
      </c>
      <c r="B447" s="108">
        <v>801</v>
      </c>
      <c r="C447" s="109">
        <v>10</v>
      </c>
      <c r="D447" s="109" t="s">
        <v>248</v>
      </c>
      <c r="E447" s="109" t="s">
        <v>267</v>
      </c>
      <c r="F447" s="109"/>
      <c r="G447" s="35">
        <f>SUM(G448)</f>
        <v>11045.1</v>
      </c>
    </row>
    <row r="448" spans="1:14" ht="15.75">
      <c r="A448" s="106" t="s">
        <v>268</v>
      </c>
      <c r="B448" s="108">
        <v>801</v>
      </c>
      <c r="C448" s="109">
        <v>10</v>
      </c>
      <c r="D448" s="109" t="s">
        <v>248</v>
      </c>
      <c r="E448" s="109" t="s">
        <v>269</v>
      </c>
      <c r="F448" s="109"/>
      <c r="G448" s="35">
        <f>SUM(G449:G450)</f>
        <v>11045.1</v>
      </c>
    </row>
    <row r="449" spans="1:14" ht="94.5">
      <c r="A449" s="106" t="s">
        <v>1207</v>
      </c>
      <c r="B449" s="108">
        <v>801</v>
      </c>
      <c r="C449" s="109">
        <v>10</v>
      </c>
      <c r="D449" s="109" t="s">
        <v>248</v>
      </c>
      <c r="E449" s="109" t="s">
        <v>427</v>
      </c>
      <c r="F449" s="109">
        <v>200</v>
      </c>
      <c r="G449" s="110">
        <v>2000</v>
      </c>
    </row>
    <row r="450" spans="1:14" ht="94.5">
      <c r="A450" s="9" t="s">
        <v>426</v>
      </c>
      <c r="B450" s="108">
        <v>801</v>
      </c>
      <c r="C450" s="109">
        <v>10</v>
      </c>
      <c r="D450" s="109" t="s">
        <v>248</v>
      </c>
      <c r="E450" s="109" t="s">
        <v>427</v>
      </c>
      <c r="F450" s="109">
        <v>400</v>
      </c>
      <c r="G450" s="110">
        <v>9045.1</v>
      </c>
    </row>
    <row r="451" spans="1:14" ht="15.75">
      <c r="A451" s="63" t="s">
        <v>428</v>
      </c>
      <c r="B451" s="118">
        <v>801</v>
      </c>
      <c r="C451" s="65">
        <v>10</v>
      </c>
      <c r="D451" s="65" t="s">
        <v>429</v>
      </c>
      <c r="E451" s="64"/>
      <c r="F451" s="64"/>
      <c r="G451" s="67">
        <f>SUM(G452)</f>
        <v>20815.5</v>
      </c>
    </row>
    <row r="452" spans="1:14" s="16" customFormat="1" ht="31.5">
      <c r="A452" s="68" t="s">
        <v>277</v>
      </c>
      <c r="B452" s="69">
        <v>803</v>
      </c>
      <c r="C452" s="70">
        <v>10</v>
      </c>
      <c r="D452" s="70" t="s">
        <v>429</v>
      </c>
      <c r="E452" s="69" t="s">
        <v>278</v>
      </c>
      <c r="F452" s="71"/>
      <c r="G452" s="35">
        <f>SUM(G453)</f>
        <v>20815.5</v>
      </c>
      <c r="H452" s="15"/>
      <c r="I452" s="15"/>
      <c r="J452" s="17"/>
      <c r="K452" s="15"/>
      <c r="L452" s="15"/>
      <c r="M452" s="15"/>
      <c r="N452" s="15"/>
    </row>
    <row r="453" spans="1:14" s="16" customFormat="1" ht="31.5">
      <c r="A453" s="68" t="s">
        <v>279</v>
      </c>
      <c r="B453" s="69">
        <v>803</v>
      </c>
      <c r="C453" s="70">
        <v>10</v>
      </c>
      <c r="D453" s="70" t="s">
        <v>429</v>
      </c>
      <c r="E453" s="69" t="s">
        <v>280</v>
      </c>
      <c r="F453" s="71"/>
      <c r="G453" s="35">
        <f>SUM(G454:G461)</f>
        <v>20815.5</v>
      </c>
      <c r="H453" s="15"/>
      <c r="I453" s="15"/>
      <c r="J453" s="17"/>
      <c r="K453" s="15"/>
      <c r="L453" s="15"/>
      <c r="M453" s="15"/>
      <c r="N453" s="15"/>
    </row>
    <row r="454" spans="1:14" s="16" customFormat="1" ht="94.5">
      <c r="A454" s="72" t="s">
        <v>251</v>
      </c>
      <c r="B454" s="69">
        <v>803</v>
      </c>
      <c r="C454" s="70">
        <v>10</v>
      </c>
      <c r="D454" s="70" t="s">
        <v>429</v>
      </c>
      <c r="E454" s="69" t="s">
        <v>440</v>
      </c>
      <c r="F454" s="69">
        <v>100</v>
      </c>
      <c r="G454" s="35">
        <v>15372.9</v>
      </c>
      <c r="H454" s="17"/>
      <c r="I454" s="15"/>
      <c r="J454" s="17"/>
      <c r="K454" s="15"/>
      <c r="L454" s="15"/>
      <c r="M454" s="15"/>
      <c r="N454" s="15"/>
    </row>
    <row r="455" spans="1:14" s="16" customFormat="1" ht="47.25">
      <c r="A455" s="73" t="s">
        <v>253</v>
      </c>
      <c r="B455" s="74">
        <v>803</v>
      </c>
      <c r="C455" s="70">
        <v>10</v>
      </c>
      <c r="D455" s="70" t="s">
        <v>429</v>
      </c>
      <c r="E455" s="69" t="s">
        <v>440</v>
      </c>
      <c r="F455" s="74">
        <v>200</v>
      </c>
      <c r="G455" s="35">
        <v>1301.2</v>
      </c>
      <c r="H455" s="17"/>
      <c r="I455" s="15"/>
      <c r="J455" s="17"/>
      <c r="K455" s="15"/>
      <c r="L455" s="15"/>
      <c r="M455" s="15"/>
      <c r="N455" s="15"/>
    </row>
    <row r="456" spans="1:14" s="16" customFormat="1" ht="31.5">
      <c r="A456" s="73" t="s">
        <v>254</v>
      </c>
      <c r="B456" s="74">
        <v>803</v>
      </c>
      <c r="C456" s="70">
        <v>10</v>
      </c>
      <c r="D456" s="70" t="s">
        <v>429</v>
      </c>
      <c r="E456" s="69" t="s">
        <v>440</v>
      </c>
      <c r="F456" s="74">
        <v>800</v>
      </c>
      <c r="G456" s="35"/>
      <c r="H456" s="17"/>
      <c r="I456" s="15"/>
      <c r="J456" s="17"/>
      <c r="K456" s="15"/>
      <c r="L456" s="15"/>
      <c r="M456" s="15"/>
      <c r="N456" s="15"/>
    </row>
    <row r="457" spans="1:14" s="16" customFormat="1" ht="126">
      <c r="A457" s="72" t="s">
        <v>255</v>
      </c>
      <c r="B457" s="69">
        <v>803</v>
      </c>
      <c r="C457" s="70" t="s">
        <v>320</v>
      </c>
      <c r="D457" s="70" t="s">
        <v>429</v>
      </c>
      <c r="E457" s="69" t="s">
        <v>441</v>
      </c>
      <c r="F457" s="69">
        <v>100</v>
      </c>
      <c r="G457" s="35">
        <v>1181.7</v>
      </c>
      <c r="H457" s="15"/>
      <c r="I457" s="15"/>
      <c r="J457" s="17"/>
      <c r="K457" s="15"/>
      <c r="L457" s="15"/>
      <c r="M457" s="15"/>
      <c r="N457" s="15"/>
    </row>
    <row r="458" spans="1:14" s="16" customFormat="1" ht="94.5" hidden="1">
      <c r="A458" s="73" t="s">
        <v>257</v>
      </c>
      <c r="B458" s="74">
        <v>803</v>
      </c>
      <c r="C458" s="70" t="s">
        <v>320</v>
      </c>
      <c r="D458" s="70" t="s">
        <v>429</v>
      </c>
      <c r="E458" s="69" t="s">
        <v>441</v>
      </c>
      <c r="F458" s="74">
        <v>200</v>
      </c>
      <c r="G458" s="35">
        <v>0</v>
      </c>
      <c r="H458" s="15"/>
      <c r="I458" s="15"/>
      <c r="J458" s="17"/>
      <c r="K458" s="15"/>
      <c r="L458" s="15"/>
      <c r="M458" s="15"/>
      <c r="N458" s="15"/>
    </row>
    <row r="459" spans="1:14" s="16" customFormat="1" ht="78.75">
      <c r="A459" s="72" t="s">
        <v>245</v>
      </c>
      <c r="B459" s="69">
        <v>803</v>
      </c>
      <c r="C459" s="70">
        <v>10</v>
      </c>
      <c r="D459" s="70" t="s">
        <v>429</v>
      </c>
      <c r="E459" s="69" t="s">
        <v>442</v>
      </c>
      <c r="F459" s="69">
        <v>100</v>
      </c>
      <c r="G459" s="35">
        <v>350</v>
      </c>
      <c r="H459" s="15"/>
      <c r="I459" s="15"/>
      <c r="J459" s="17"/>
      <c r="K459" s="15"/>
      <c r="L459" s="15"/>
      <c r="M459" s="15"/>
      <c r="N459" s="15"/>
    </row>
    <row r="460" spans="1:14" s="16" customFormat="1" ht="94.5">
      <c r="A460" s="72" t="s">
        <v>1085</v>
      </c>
      <c r="B460" s="69">
        <v>803</v>
      </c>
      <c r="C460" s="70" t="s">
        <v>320</v>
      </c>
      <c r="D460" s="70" t="s">
        <v>429</v>
      </c>
      <c r="E460" s="69" t="s">
        <v>1098</v>
      </c>
      <c r="F460" s="69">
        <v>100</v>
      </c>
      <c r="G460" s="35">
        <v>2182</v>
      </c>
      <c r="H460" s="15"/>
      <c r="I460" s="15"/>
      <c r="J460" s="17"/>
      <c r="K460" s="15"/>
      <c r="L460" s="15"/>
      <c r="M460" s="15"/>
      <c r="N460" s="15"/>
    </row>
    <row r="461" spans="1:14" s="16" customFormat="1" ht="141.75">
      <c r="A461" s="72" t="s">
        <v>1084</v>
      </c>
      <c r="B461" s="69">
        <v>803</v>
      </c>
      <c r="C461" s="70" t="s">
        <v>320</v>
      </c>
      <c r="D461" s="70" t="s">
        <v>429</v>
      </c>
      <c r="E461" s="69" t="s">
        <v>1099</v>
      </c>
      <c r="F461" s="69">
        <v>100</v>
      </c>
      <c r="G461" s="35">
        <v>427.7</v>
      </c>
      <c r="H461" s="15"/>
      <c r="I461" s="15"/>
      <c r="J461" s="17"/>
      <c r="K461" s="15"/>
      <c r="L461" s="15"/>
      <c r="M461" s="15"/>
      <c r="N461" s="15"/>
    </row>
    <row r="462" spans="1:14" s="16" customFormat="1" ht="15.75">
      <c r="A462" s="63" t="s">
        <v>612</v>
      </c>
      <c r="B462" s="64">
        <v>803</v>
      </c>
      <c r="C462" s="65">
        <v>11</v>
      </c>
      <c r="D462" s="65" t="s">
        <v>235</v>
      </c>
      <c r="E462" s="64"/>
      <c r="F462" s="64"/>
      <c r="G462" s="67">
        <f>G463+G477</f>
        <v>45055.8</v>
      </c>
      <c r="H462" s="15"/>
      <c r="I462" s="15"/>
      <c r="J462" s="17"/>
      <c r="K462" s="15"/>
      <c r="L462" s="15"/>
      <c r="M462" s="15"/>
      <c r="N462" s="15"/>
    </row>
    <row r="463" spans="1:14" s="16" customFormat="1" ht="15.75">
      <c r="A463" s="63" t="s">
        <v>613</v>
      </c>
      <c r="B463" s="64">
        <v>803</v>
      </c>
      <c r="C463" s="65">
        <v>11</v>
      </c>
      <c r="D463" s="65" t="s">
        <v>234</v>
      </c>
      <c r="E463" s="64"/>
      <c r="F463" s="64"/>
      <c r="G463" s="67">
        <f>SUM(G464)</f>
        <v>42042</v>
      </c>
      <c r="H463" s="15"/>
      <c r="I463" s="15"/>
      <c r="J463" s="17"/>
      <c r="K463" s="15"/>
      <c r="L463" s="15"/>
      <c r="M463" s="15"/>
      <c r="N463" s="15"/>
    </row>
    <row r="464" spans="1:14" s="16" customFormat="1" ht="31.5">
      <c r="A464" s="68" t="s">
        <v>1020</v>
      </c>
      <c r="B464" s="69">
        <v>803</v>
      </c>
      <c r="C464" s="70">
        <v>11</v>
      </c>
      <c r="D464" s="70" t="s">
        <v>234</v>
      </c>
      <c r="E464" s="69" t="s">
        <v>601</v>
      </c>
      <c r="F464" s="69"/>
      <c r="G464" s="35">
        <f>SUM(G465,G475)</f>
        <v>42042</v>
      </c>
      <c r="H464" s="15"/>
      <c r="I464" s="15"/>
      <c r="J464" s="17"/>
      <c r="K464" s="15"/>
      <c r="L464" s="15"/>
      <c r="M464" s="15"/>
      <c r="N464" s="15"/>
    </row>
    <row r="465" spans="1:14" s="16" customFormat="1" ht="15.75">
      <c r="A465" s="68" t="s">
        <v>602</v>
      </c>
      <c r="B465" s="69">
        <v>803</v>
      </c>
      <c r="C465" s="70">
        <v>11</v>
      </c>
      <c r="D465" s="70" t="s">
        <v>234</v>
      </c>
      <c r="E465" s="69" t="s">
        <v>603</v>
      </c>
      <c r="F465" s="69"/>
      <c r="G465" s="35">
        <f>SUM(G466,G468,G470,G472)</f>
        <v>10502</v>
      </c>
      <c r="H465" s="15"/>
      <c r="I465" s="15"/>
      <c r="J465" s="17"/>
      <c r="K465" s="15"/>
      <c r="L465" s="15"/>
      <c r="M465" s="15"/>
      <c r="N465" s="15"/>
    </row>
    <row r="466" spans="1:14" s="16" customFormat="1" ht="47.25">
      <c r="A466" s="68" t="s">
        <v>494</v>
      </c>
      <c r="B466" s="69">
        <v>803</v>
      </c>
      <c r="C466" s="70">
        <v>11</v>
      </c>
      <c r="D466" s="70" t="s">
        <v>234</v>
      </c>
      <c r="E466" s="69" t="s">
        <v>614</v>
      </c>
      <c r="F466" s="69"/>
      <c r="G466" s="35">
        <f>SUM(G467)</f>
        <v>225.2</v>
      </c>
      <c r="H466" s="15"/>
      <c r="I466" s="15"/>
      <c r="J466" s="17"/>
      <c r="K466" s="15"/>
      <c r="L466" s="15"/>
      <c r="M466" s="15"/>
      <c r="N466" s="15"/>
    </row>
    <row r="467" spans="1:14" s="16" customFormat="1" ht="47.25">
      <c r="A467" s="72" t="s">
        <v>496</v>
      </c>
      <c r="B467" s="69">
        <v>803</v>
      </c>
      <c r="C467" s="70">
        <v>11</v>
      </c>
      <c r="D467" s="70" t="s">
        <v>234</v>
      </c>
      <c r="E467" s="69" t="s">
        <v>615</v>
      </c>
      <c r="F467" s="69">
        <v>600</v>
      </c>
      <c r="G467" s="35">
        <v>225.2</v>
      </c>
      <c r="H467" s="15"/>
      <c r="I467" s="15"/>
      <c r="J467" s="17"/>
      <c r="K467" s="15"/>
      <c r="L467" s="15"/>
      <c r="M467" s="15"/>
      <c r="N467" s="15"/>
    </row>
    <row r="468" spans="1:14" s="16" customFormat="1" ht="33" customHeight="1">
      <c r="A468" s="72" t="s">
        <v>1254</v>
      </c>
      <c r="B468" s="69">
        <v>803</v>
      </c>
      <c r="C468" s="70">
        <v>11</v>
      </c>
      <c r="D468" s="70" t="s">
        <v>234</v>
      </c>
      <c r="E468" s="69" t="s">
        <v>1239</v>
      </c>
      <c r="F468" s="69"/>
      <c r="G468" s="35">
        <f>SUM(G469)</f>
        <v>1650</v>
      </c>
      <c r="H468" s="15"/>
      <c r="I468" s="15"/>
      <c r="J468" s="17"/>
      <c r="K468" s="15"/>
      <c r="L468" s="15"/>
      <c r="M468" s="15"/>
      <c r="N468" s="15"/>
    </row>
    <row r="469" spans="1:14" s="16" customFormat="1" ht="47.25">
      <c r="A469" s="72" t="s">
        <v>1256</v>
      </c>
      <c r="B469" s="69">
        <v>803</v>
      </c>
      <c r="C469" s="70">
        <v>11</v>
      </c>
      <c r="D469" s="70" t="s">
        <v>234</v>
      </c>
      <c r="E469" s="69" t="s">
        <v>1240</v>
      </c>
      <c r="F469" s="69">
        <v>600</v>
      </c>
      <c r="G469" s="35">
        <v>1650</v>
      </c>
      <c r="H469" s="15"/>
      <c r="I469" s="15"/>
      <c r="J469" s="17"/>
      <c r="K469" s="15"/>
      <c r="L469" s="15"/>
      <c r="M469" s="15"/>
      <c r="N469" s="15"/>
    </row>
    <row r="470" spans="1:14" s="16" customFormat="1" ht="47.25">
      <c r="A470" s="72" t="s">
        <v>1063</v>
      </c>
      <c r="B470" s="69">
        <v>803</v>
      </c>
      <c r="C470" s="70" t="s">
        <v>444</v>
      </c>
      <c r="D470" s="70" t="s">
        <v>234</v>
      </c>
      <c r="E470" s="69" t="s">
        <v>1103</v>
      </c>
      <c r="F470" s="69"/>
      <c r="G470" s="35">
        <f>SUM(G471)</f>
        <v>2830</v>
      </c>
      <c r="H470" s="15"/>
      <c r="I470" s="15"/>
      <c r="J470" s="17"/>
      <c r="K470" s="15"/>
      <c r="L470" s="15"/>
      <c r="M470" s="15"/>
      <c r="N470" s="15"/>
    </row>
    <row r="471" spans="1:14" s="16" customFormat="1" ht="63">
      <c r="A471" s="72" t="s">
        <v>1062</v>
      </c>
      <c r="B471" s="69">
        <v>803</v>
      </c>
      <c r="C471" s="70" t="s">
        <v>444</v>
      </c>
      <c r="D471" s="70" t="s">
        <v>234</v>
      </c>
      <c r="E471" s="69" t="s">
        <v>1102</v>
      </c>
      <c r="F471" s="69">
        <v>600</v>
      </c>
      <c r="G471" s="35">
        <v>2830</v>
      </c>
      <c r="H471" s="15"/>
      <c r="I471" s="15"/>
      <c r="J471" s="17"/>
      <c r="K471" s="15"/>
      <c r="L471" s="15"/>
      <c r="M471" s="15"/>
      <c r="N471" s="15"/>
    </row>
    <row r="472" spans="1:14" s="16" customFormat="1" ht="15.75">
      <c r="A472" s="72" t="s">
        <v>604</v>
      </c>
      <c r="B472" s="69">
        <v>803</v>
      </c>
      <c r="C472" s="70">
        <v>11</v>
      </c>
      <c r="D472" s="70" t="s">
        <v>234</v>
      </c>
      <c r="E472" s="69" t="s">
        <v>605</v>
      </c>
      <c r="F472" s="69"/>
      <c r="G472" s="35">
        <f>SUM(G473:G474)</f>
        <v>5796.8</v>
      </c>
      <c r="H472" s="15"/>
      <c r="I472" s="15"/>
      <c r="J472" s="17"/>
      <c r="K472" s="15"/>
      <c r="L472" s="15"/>
      <c r="M472" s="15"/>
      <c r="N472" s="15"/>
    </row>
    <row r="473" spans="1:14" s="16" customFormat="1" ht="63">
      <c r="A473" s="72" t="s">
        <v>616</v>
      </c>
      <c r="B473" s="69">
        <v>803</v>
      </c>
      <c r="C473" s="70">
        <v>11</v>
      </c>
      <c r="D473" s="70" t="s">
        <v>234</v>
      </c>
      <c r="E473" s="69" t="s">
        <v>617</v>
      </c>
      <c r="F473" s="69">
        <v>600</v>
      </c>
      <c r="G473" s="35">
        <v>1275</v>
      </c>
      <c r="H473" s="15"/>
      <c r="I473" s="15"/>
      <c r="J473" s="17"/>
      <c r="K473" s="15"/>
      <c r="L473" s="15"/>
      <c r="M473" s="15"/>
      <c r="N473" s="15"/>
    </row>
    <row r="474" spans="1:14" s="16" customFormat="1" ht="63">
      <c r="A474" s="72" t="s">
        <v>1154</v>
      </c>
      <c r="B474" s="69">
        <v>803</v>
      </c>
      <c r="C474" s="70">
        <v>11</v>
      </c>
      <c r="D474" s="70" t="s">
        <v>234</v>
      </c>
      <c r="E474" s="69" t="s">
        <v>1139</v>
      </c>
      <c r="F474" s="69">
        <v>600</v>
      </c>
      <c r="G474" s="35">
        <v>4521.8</v>
      </c>
      <c r="H474" s="15"/>
      <c r="I474" s="15"/>
      <c r="J474" s="17"/>
      <c r="K474" s="15"/>
      <c r="L474" s="15"/>
      <c r="M474" s="15"/>
      <c r="N474" s="15"/>
    </row>
    <row r="475" spans="1:14" s="16" customFormat="1" ht="31.5">
      <c r="A475" s="68" t="s">
        <v>618</v>
      </c>
      <c r="B475" s="69">
        <v>803</v>
      </c>
      <c r="C475" s="70">
        <v>11</v>
      </c>
      <c r="D475" s="70" t="s">
        <v>234</v>
      </c>
      <c r="E475" s="69" t="s">
        <v>619</v>
      </c>
      <c r="F475" s="69"/>
      <c r="G475" s="35">
        <f>SUM(G476)</f>
        <v>31540</v>
      </c>
      <c r="H475" s="15"/>
      <c r="I475" s="15"/>
      <c r="J475" s="17"/>
      <c r="K475" s="15"/>
      <c r="L475" s="15"/>
      <c r="M475" s="15"/>
      <c r="N475" s="15"/>
    </row>
    <row r="476" spans="1:14" s="22" customFormat="1" ht="78.75">
      <c r="A476" s="72" t="s">
        <v>620</v>
      </c>
      <c r="B476" s="69">
        <v>803</v>
      </c>
      <c r="C476" s="70">
        <v>11</v>
      </c>
      <c r="D476" s="70" t="s">
        <v>234</v>
      </c>
      <c r="E476" s="69" t="s">
        <v>621</v>
      </c>
      <c r="F476" s="69">
        <v>600</v>
      </c>
      <c r="G476" s="35">
        <v>31540</v>
      </c>
      <c r="H476" s="21"/>
      <c r="I476" s="21"/>
      <c r="J476" s="17"/>
      <c r="K476" s="21"/>
      <c r="L476" s="21"/>
      <c r="M476" s="21"/>
      <c r="N476" s="21"/>
    </row>
    <row r="477" spans="1:14" s="22" customFormat="1" ht="15.75">
      <c r="A477" s="63" t="s">
        <v>622</v>
      </c>
      <c r="B477" s="64">
        <v>803</v>
      </c>
      <c r="C477" s="65">
        <v>11</v>
      </c>
      <c r="D477" s="65" t="s">
        <v>237</v>
      </c>
      <c r="E477" s="64"/>
      <c r="F477" s="64"/>
      <c r="G477" s="67">
        <f>SUM(G478,G489)</f>
        <v>3013.7999999999997</v>
      </c>
      <c r="H477" s="21"/>
      <c r="I477" s="21"/>
      <c r="J477" s="17"/>
      <c r="K477" s="21"/>
      <c r="L477" s="21"/>
      <c r="M477" s="21"/>
      <c r="N477" s="21"/>
    </row>
    <row r="478" spans="1:14" s="22" customFormat="1" ht="31.5">
      <c r="A478" s="68" t="s">
        <v>1020</v>
      </c>
      <c r="B478" s="69">
        <v>803</v>
      </c>
      <c r="C478" s="70">
        <v>11</v>
      </c>
      <c r="D478" s="70" t="s">
        <v>237</v>
      </c>
      <c r="E478" s="69" t="s">
        <v>601</v>
      </c>
      <c r="F478" s="69"/>
      <c r="G478" s="35">
        <f>SUM(G479)</f>
        <v>3013.7999999999997</v>
      </c>
      <c r="H478" s="21"/>
      <c r="I478" s="21"/>
      <c r="J478" s="17"/>
      <c r="K478" s="21"/>
      <c r="L478" s="21"/>
      <c r="M478" s="21"/>
      <c r="N478" s="21"/>
    </row>
    <row r="479" spans="1:14" s="22" customFormat="1" ht="15.75">
      <c r="A479" s="68" t="s">
        <v>602</v>
      </c>
      <c r="B479" s="69">
        <v>803</v>
      </c>
      <c r="C479" s="70">
        <v>11</v>
      </c>
      <c r="D479" s="70" t="s">
        <v>237</v>
      </c>
      <c r="E479" s="69" t="s">
        <v>603</v>
      </c>
      <c r="F479" s="69"/>
      <c r="G479" s="35">
        <f>SUM(G480,G482,G484,G486)</f>
        <v>3013.7999999999997</v>
      </c>
      <c r="H479" s="21"/>
      <c r="I479" s="21"/>
      <c r="J479" s="17"/>
      <c r="K479" s="21"/>
      <c r="L479" s="21"/>
      <c r="M479" s="21"/>
      <c r="N479" s="21"/>
    </row>
    <row r="480" spans="1:14" s="16" customFormat="1" ht="31.5">
      <c r="A480" s="68" t="s">
        <v>623</v>
      </c>
      <c r="B480" s="69">
        <v>803</v>
      </c>
      <c r="C480" s="70">
        <v>11</v>
      </c>
      <c r="D480" s="70" t="s">
        <v>237</v>
      </c>
      <c r="E480" s="69" t="s">
        <v>624</v>
      </c>
      <c r="F480" s="69"/>
      <c r="G480" s="35">
        <f>SUM(G481:G481)</f>
        <v>2513.1999999999998</v>
      </c>
      <c r="H480" s="15"/>
      <c r="I480" s="15"/>
      <c r="J480" s="17"/>
      <c r="K480" s="15"/>
      <c r="L480" s="15"/>
      <c r="M480" s="15"/>
      <c r="N480" s="15"/>
    </row>
    <row r="481" spans="1:14" s="16" customFormat="1" ht="47.25">
      <c r="A481" s="72" t="s">
        <v>625</v>
      </c>
      <c r="B481" s="74">
        <v>803</v>
      </c>
      <c r="C481" s="88">
        <v>11</v>
      </c>
      <c r="D481" s="88" t="s">
        <v>237</v>
      </c>
      <c r="E481" s="69" t="s">
        <v>626</v>
      </c>
      <c r="F481" s="74">
        <v>600</v>
      </c>
      <c r="G481" s="111">
        <v>2513.1999999999998</v>
      </c>
      <c r="H481" s="15"/>
      <c r="I481" s="15"/>
      <c r="J481" s="17"/>
      <c r="K481" s="15"/>
      <c r="L481" s="15"/>
      <c r="M481" s="15"/>
      <c r="N481" s="15"/>
    </row>
    <row r="482" spans="1:14" s="16" customFormat="1" ht="31.5" hidden="1">
      <c r="A482" s="72" t="s">
        <v>914</v>
      </c>
      <c r="B482" s="180">
        <v>803</v>
      </c>
      <c r="C482" s="69">
        <v>11</v>
      </c>
      <c r="D482" s="69" t="s">
        <v>237</v>
      </c>
      <c r="E482" s="69" t="s">
        <v>915</v>
      </c>
      <c r="F482" s="74"/>
      <c r="G482" s="111">
        <f>G483</f>
        <v>0</v>
      </c>
      <c r="H482" s="15"/>
      <c r="I482" s="15"/>
      <c r="J482" s="17"/>
      <c r="K482" s="15"/>
      <c r="L482" s="15"/>
      <c r="M482" s="15"/>
      <c r="N482" s="15"/>
    </row>
    <row r="483" spans="1:14" s="16" customFormat="1" ht="47.25" hidden="1">
      <c r="A483" s="72" t="s">
        <v>917</v>
      </c>
      <c r="B483" s="180">
        <v>803</v>
      </c>
      <c r="C483" s="69" t="s">
        <v>444</v>
      </c>
      <c r="D483" s="69" t="s">
        <v>237</v>
      </c>
      <c r="E483" s="69" t="s">
        <v>916</v>
      </c>
      <c r="F483" s="74">
        <v>600</v>
      </c>
      <c r="G483" s="111">
        <v>0</v>
      </c>
      <c r="H483" s="15"/>
      <c r="I483" s="15"/>
      <c r="J483" s="17"/>
      <c r="K483" s="15"/>
      <c r="L483" s="15"/>
      <c r="M483" s="15"/>
      <c r="N483" s="15"/>
    </row>
    <row r="484" spans="1:14" s="16" customFormat="1" ht="63" hidden="1">
      <c r="A484" s="72" t="s">
        <v>1104</v>
      </c>
      <c r="B484" s="180">
        <v>803</v>
      </c>
      <c r="C484" s="69" t="s">
        <v>444</v>
      </c>
      <c r="D484" s="69" t="s">
        <v>237</v>
      </c>
      <c r="E484" s="69" t="s">
        <v>1103</v>
      </c>
      <c r="F484" s="74"/>
      <c r="G484" s="111">
        <f>SUM(G485)</f>
        <v>0</v>
      </c>
      <c r="H484" s="15"/>
      <c r="I484" s="15"/>
      <c r="J484" s="17"/>
      <c r="K484" s="15"/>
      <c r="L484" s="15"/>
      <c r="M484" s="15"/>
      <c r="N484" s="15"/>
    </row>
    <row r="485" spans="1:14" s="16" customFormat="1" ht="31.5" hidden="1">
      <c r="A485" s="72" t="s">
        <v>1100</v>
      </c>
      <c r="B485" s="180">
        <v>803</v>
      </c>
      <c r="C485" s="69" t="s">
        <v>444</v>
      </c>
      <c r="D485" s="69" t="s">
        <v>237</v>
      </c>
      <c r="E485" s="69" t="s">
        <v>1102</v>
      </c>
      <c r="F485" s="74">
        <v>600</v>
      </c>
      <c r="G485" s="111">
        <v>0</v>
      </c>
      <c r="H485" s="15"/>
      <c r="I485" s="15"/>
      <c r="J485" s="17"/>
      <c r="K485" s="15"/>
      <c r="L485" s="15"/>
      <c r="M485" s="15"/>
      <c r="N485" s="15"/>
    </row>
    <row r="486" spans="1:14" s="16" customFormat="1" ht="15.75">
      <c r="A486" s="72" t="s">
        <v>604</v>
      </c>
      <c r="B486" s="180">
        <v>803</v>
      </c>
      <c r="C486" s="69">
        <v>11</v>
      </c>
      <c r="D486" s="69" t="s">
        <v>237</v>
      </c>
      <c r="E486" s="69" t="s">
        <v>605</v>
      </c>
      <c r="F486" s="74"/>
      <c r="G486" s="111">
        <f>SUM(G487:G488)</f>
        <v>500.6</v>
      </c>
      <c r="H486" s="15"/>
      <c r="I486" s="15"/>
      <c r="J486" s="17"/>
      <c r="K486" s="15"/>
      <c r="L486" s="15"/>
      <c r="M486" s="15"/>
      <c r="N486" s="15"/>
    </row>
    <row r="487" spans="1:14" s="16" customFormat="1" ht="47.25" hidden="1">
      <c r="A487" s="72" t="s">
        <v>918</v>
      </c>
      <c r="B487" s="180">
        <v>803</v>
      </c>
      <c r="C487" s="69" t="s">
        <v>444</v>
      </c>
      <c r="D487" s="69" t="s">
        <v>237</v>
      </c>
      <c r="E487" s="69" t="s">
        <v>606</v>
      </c>
      <c r="F487" s="74">
        <v>600</v>
      </c>
      <c r="G487" s="111">
        <v>0</v>
      </c>
      <c r="H487" s="15"/>
      <c r="I487" s="15"/>
      <c r="J487" s="17"/>
      <c r="K487" s="15"/>
      <c r="L487" s="15"/>
      <c r="M487" s="15"/>
      <c r="N487" s="15"/>
    </row>
    <row r="488" spans="1:14" s="16" customFormat="1" ht="63">
      <c r="A488" s="97" t="s">
        <v>628</v>
      </c>
      <c r="B488" s="69">
        <v>803</v>
      </c>
      <c r="C488" s="70" t="s">
        <v>444</v>
      </c>
      <c r="D488" s="70" t="s">
        <v>237</v>
      </c>
      <c r="E488" s="69" t="s">
        <v>629</v>
      </c>
      <c r="F488" s="69">
        <v>600</v>
      </c>
      <c r="G488" s="35">
        <v>500.6</v>
      </c>
      <c r="H488" s="15"/>
      <c r="I488" s="15"/>
      <c r="J488" s="17"/>
      <c r="K488" s="15"/>
      <c r="L488" s="15"/>
      <c r="M488" s="15"/>
      <c r="N488" s="15"/>
    </row>
    <row r="489" spans="1:14" s="16" customFormat="1" ht="31.5" hidden="1">
      <c r="A489" s="68" t="s">
        <v>1011</v>
      </c>
      <c r="B489" s="69">
        <v>803</v>
      </c>
      <c r="C489" s="69" t="s">
        <v>444</v>
      </c>
      <c r="D489" s="69" t="s">
        <v>237</v>
      </c>
      <c r="E489" s="69" t="s">
        <v>371</v>
      </c>
      <c r="F489" s="69"/>
      <c r="G489" s="35">
        <f>G490</f>
        <v>0</v>
      </c>
      <c r="H489" s="15"/>
      <c r="I489" s="15"/>
      <c r="J489" s="17"/>
      <c r="K489" s="15"/>
      <c r="L489" s="15"/>
      <c r="M489" s="15"/>
      <c r="N489" s="15"/>
    </row>
    <row r="490" spans="1:14" s="16" customFormat="1" ht="31.5" hidden="1">
      <c r="A490" s="68" t="s">
        <v>418</v>
      </c>
      <c r="B490" s="69">
        <v>803</v>
      </c>
      <c r="C490" s="69" t="s">
        <v>444</v>
      </c>
      <c r="D490" s="69" t="s">
        <v>237</v>
      </c>
      <c r="E490" s="69" t="s">
        <v>399</v>
      </c>
      <c r="F490" s="69"/>
      <c r="G490" s="35">
        <f>SUM(G491:G492)</f>
        <v>0</v>
      </c>
      <c r="H490" s="15"/>
      <c r="I490" s="15"/>
      <c r="J490" s="17"/>
      <c r="K490" s="15"/>
      <c r="L490" s="15"/>
      <c r="M490" s="15"/>
      <c r="N490" s="15"/>
    </row>
    <row r="491" spans="1:14" s="16" customFormat="1" ht="63" hidden="1">
      <c r="A491" s="97" t="s">
        <v>913</v>
      </c>
      <c r="B491" s="69">
        <v>803</v>
      </c>
      <c r="C491" s="69" t="s">
        <v>444</v>
      </c>
      <c r="D491" s="69" t="s">
        <v>237</v>
      </c>
      <c r="E491" s="69" t="s">
        <v>1043</v>
      </c>
      <c r="F491" s="69">
        <v>600</v>
      </c>
      <c r="G491" s="35">
        <v>0</v>
      </c>
      <c r="H491" s="15"/>
      <c r="I491" s="15"/>
      <c r="J491" s="17"/>
      <c r="K491" s="15"/>
      <c r="L491" s="15"/>
      <c r="M491" s="15"/>
      <c r="N491" s="15"/>
    </row>
    <row r="492" spans="1:14" s="16" customFormat="1" ht="63" hidden="1">
      <c r="A492" s="97" t="s">
        <v>919</v>
      </c>
      <c r="B492" s="69">
        <v>803</v>
      </c>
      <c r="C492" s="69" t="s">
        <v>444</v>
      </c>
      <c r="D492" s="69" t="s">
        <v>237</v>
      </c>
      <c r="E492" s="69" t="s">
        <v>1044</v>
      </c>
      <c r="F492" s="69">
        <v>600</v>
      </c>
      <c r="G492" s="35">
        <v>0</v>
      </c>
      <c r="H492" s="15"/>
      <c r="I492" s="15"/>
      <c r="J492" s="17"/>
      <c r="K492" s="15"/>
      <c r="L492" s="15"/>
      <c r="M492" s="15"/>
      <c r="N492" s="15"/>
    </row>
    <row r="493" spans="1:14" s="16" customFormat="1" ht="15.75" hidden="1">
      <c r="A493" s="81" t="s">
        <v>266</v>
      </c>
      <c r="B493" s="69">
        <v>803</v>
      </c>
      <c r="C493" s="70">
        <v>11</v>
      </c>
      <c r="D493" s="70" t="s">
        <v>237</v>
      </c>
      <c r="E493" s="69" t="s">
        <v>267</v>
      </c>
      <c r="F493" s="69"/>
      <c r="G493" s="35">
        <f>SUM(G494)</f>
        <v>0</v>
      </c>
      <c r="H493" s="15"/>
      <c r="I493" s="15"/>
      <c r="J493" s="17"/>
      <c r="K493" s="15"/>
      <c r="L493" s="15"/>
      <c r="M493" s="15"/>
      <c r="N493" s="15"/>
    </row>
    <row r="494" spans="1:14" s="16" customFormat="1" ht="15.75" hidden="1">
      <c r="A494" s="81" t="s">
        <v>268</v>
      </c>
      <c r="B494" s="69">
        <v>803</v>
      </c>
      <c r="C494" s="70">
        <v>11</v>
      </c>
      <c r="D494" s="70" t="s">
        <v>237</v>
      </c>
      <c r="E494" s="69" t="s">
        <v>269</v>
      </c>
      <c r="F494" s="69"/>
      <c r="G494" s="35">
        <f>SUM(G495)</f>
        <v>0</v>
      </c>
      <c r="H494" s="15"/>
      <c r="I494" s="15"/>
      <c r="J494" s="17"/>
      <c r="K494" s="15"/>
      <c r="L494" s="15"/>
      <c r="M494" s="15"/>
      <c r="N494" s="15"/>
    </row>
    <row r="495" spans="1:14" s="16" customFormat="1" ht="47.25" hidden="1">
      <c r="A495" s="81" t="s">
        <v>607</v>
      </c>
      <c r="B495" s="69">
        <v>803</v>
      </c>
      <c r="C495" s="70">
        <v>11</v>
      </c>
      <c r="D495" s="70" t="s">
        <v>237</v>
      </c>
      <c r="E495" s="69" t="s">
        <v>378</v>
      </c>
      <c r="F495" s="69">
        <v>600</v>
      </c>
      <c r="G495" s="35"/>
      <c r="H495" s="15"/>
      <c r="I495" s="15"/>
      <c r="J495" s="17"/>
      <c r="K495" s="15"/>
      <c r="L495" s="15"/>
      <c r="M495" s="15"/>
      <c r="N495" s="15"/>
    </row>
    <row r="496" spans="1:14" s="16" customFormat="1" ht="15.75">
      <c r="A496" s="62" t="s">
        <v>873</v>
      </c>
      <c r="B496" s="75">
        <v>802</v>
      </c>
      <c r="C496" s="65" t="s">
        <v>273</v>
      </c>
      <c r="D496" s="65" t="s">
        <v>235</v>
      </c>
      <c r="E496" s="64"/>
      <c r="F496" s="64"/>
      <c r="G496" s="67">
        <f>G497</f>
        <v>31.1</v>
      </c>
      <c r="H496" s="15"/>
      <c r="I496" s="15"/>
      <c r="J496" s="17"/>
      <c r="K496" s="15"/>
      <c r="L496" s="15"/>
      <c r="M496" s="15"/>
      <c r="N496" s="15"/>
    </row>
    <row r="497" spans="1:14" s="16" customFormat="1" ht="31.5">
      <c r="A497" s="62" t="s">
        <v>874</v>
      </c>
      <c r="B497" s="75">
        <v>802</v>
      </c>
      <c r="C497" s="65" t="s">
        <v>273</v>
      </c>
      <c r="D497" s="65" t="s">
        <v>234</v>
      </c>
      <c r="E497" s="64"/>
      <c r="F497" s="64"/>
      <c r="G497" s="67">
        <f>G498</f>
        <v>31.1</v>
      </c>
      <c r="H497" s="15"/>
      <c r="I497" s="15"/>
      <c r="J497" s="17"/>
      <c r="K497" s="15"/>
      <c r="L497" s="15"/>
      <c r="M497" s="15"/>
      <c r="N497" s="15"/>
    </row>
    <row r="498" spans="1:14" s="16" customFormat="1" ht="15.75">
      <c r="A498" s="68" t="s">
        <v>266</v>
      </c>
      <c r="B498" s="78">
        <v>802</v>
      </c>
      <c r="C498" s="70" t="s">
        <v>273</v>
      </c>
      <c r="D498" s="70" t="s">
        <v>234</v>
      </c>
      <c r="E498" s="69" t="s">
        <v>267</v>
      </c>
      <c r="F498" s="69"/>
      <c r="G498" s="35">
        <f>G499</f>
        <v>31.1</v>
      </c>
      <c r="H498" s="15"/>
      <c r="I498" s="15"/>
      <c r="J498" s="17"/>
      <c r="K498" s="15"/>
      <c r="L498" s="15"/>
      <c r="M498" s="15"/>
      <c r="N498" s="15"/>
    </row>
    <row r="499" spans="1:14" s="16" customFormat="1" ht="15.75">
      <c r="A499" s="72" t="s">
        <v>268</v>
      </c>
      <c r="B499" s="78">
        <v>802</v>
      </c>
      <c r="C499" s="70" t="s">
        <v>273</v>
      </c>
      <c r="D499" s="70" t="s">
        <v>234</v>
      </c>
      <c r="E499" s="69" t="s">
        <v>269</v>
      </c>
      <c r="F499" s="69"/>
      <c r="G499" s="35">
        <f>G500</f>
        <v>31.1</v>
      </c>
      <c r="H499" s="15"/>
      <c r="I499" s="15"/>
      <c r="J499" s="17"/>
      <c r="K499" s="15"/>
      <c r="L499" s="15"/>
      <c r="M499" s="15"/>
      <c r="N499" s="15"/>
    </row>
    <row r="500" spans="1:14" s="16" customFormat="1" ht="47.25">
      <c r="A500" s="72" t="s">
        <v>876</v>
      </c>
      <c r="B500" s="78">
        <v>802</v>
      </c>
      <c r="C500" s="70" t="s">
        <v>273</v>
      </c>
      <c r="D500" s="70" t="s">
        <v>234</v>
      </c>
      <c r="E500" s="69" t="s">
        <v>875</v>
      </c>
      <c r="F500" s="69">
        <v>700</v>
      </c>
      <c r="G500" s="35">
        <v>31.1</v>
      </c>
      <c r="H500" s="15"/>
      <c r="I500" s="15"/>
      <c r="J500" s="17"/>
      <c r="K500" s="15"/>
      <c r="L500" s="15"/>
      <c r="M500" s="15"/>
      <c r="N500" s="15"/>
    </row>
    <row r="501" spans="1:14">
      <c r="G501" s="214" t="s">
        <v>1229</v>
      </c>
    </row>
  </sheetData>
  <mergeCells count="5">
    <mergeCell ref="A11:G11"/>
    <mergeCell ref="A6:G6"/>
    <mergeCell ref="A7:G7"/>
    <mergeCell ref="A8:G8"/>
    <mergeCell ref="A9:G9"/>
  </mergeCells>
  <pageMargins left="0.70866141732283472" right="0.43307086614173229" top="0.39370078740157483" bottom="0.43307086614173229" header="0.23622047244094491" footer="0.31496062992125984"/>
  <pageSetup paperSize="9" scale="81" fitToHeight="25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05"/>
  <sheetViews>
    <sheetView zoomScale="85" zoomScaleNormal="85" workbookViewId="0">
      <selection activeCell="G5" sqref="G5"/>
    </sheetView>
  </sheetViews>
  <sheetFormatPr defaultRowHeight="15.75"/>
  <cols>
    <col min="1" max="1" width="65.7109375" style="112" customWidth="1"/>
    <col min="2" max="2" width="5" style="179" customWidth="1"/>
    <col min="3" max="4" width="3.7109375" style="113" customWidth="1"/>
    <col min="5" max="5" width="16.28515625" style="113" customWidth="1"/>
    <col min="6" max="6" width="4.7109375" style="113" customWidth="1"/>
    <col min="7" max="7" width="12.5703125" style="113" customWidth="1"/>
    <col min="8" max="16384" width="9.140625" style="16"/>
  </cols>
  <sheetData>
    <row r="1" spans="1:11">
      <c r="G1" s="183" t="s">
        <v>1233</v>
      </c>
    </row>
    <row r="2" spans="1:11">
      <c r="G2" s="183" t="s">
        <v>0</v>
      </c>
    </row>
    <row r="3" spans="1:11">
      <c r="G3" s="183" t="s">
        <v>1</v>
      </c>
    </row>
    <row r="4" spans="1:11">
      <c r="G4" s="183" t="s">
        <v>1285</v>
      </c>
    </row>
    <row r="6" spans="1:11">
      <c r="A6" s="199"/>
      <c r="C6" s="200"/>
      <c r="D6" s="200"/>
      <c r="F6" s="201"/>
      <c r="G6" s="155" t="s">
        <v>1234</v>
      </c>
    </row>
    <row r="7" spans="1:11">
      <c r="A7" s="199"/>
      <c r="C7" s="200"/>
      <c r="D7" s="200"/>
      <c r="E7" s="200"/>
      <c r="F7" s="213"/>
      <c r="G7" s="213" t="s">
        <v>223</v>
      </c>
    </row>
    <row r="8" spans="1:11">
      <c r="A8" s="199"/>
      <c r="C8" s="200"/>
      <c r="D8" s="200"/>
      <c r="E8" s="200"/>
      <c r="F8" s="213"/>
      <c r="G8" s="213" t="s">
        <v>1</v>
      </c>
    </row>
    <row r="9" spans="1:11">
      <c r="A9" s="199"/>
      <c r="C9" s="200"/>
      <c r="D9" s="200"/>
      <c r="F9" s="202"/>
      <c r="G9" s="155" t="s">
        <v>1204</v>
      </c>
    </row>
    <row r="10" spans="1:11">
      <c r="G10" s="114"/>
    </row>
    <row r="11" spans="1:11" ht="37.5" customHeight="1">
      <c r="A11" s="221" t="s">
        <v>1129</v>
      </c>
      <c r="B11" s="221"/>
      <c r="C11" s="221"/>
      <c r="D11" s="221"/>
      <c r="E11" s="221"/>
      <c r="F11" s="221"/>
      <c r="G11" s="221"/>
      <c r="H11" s="15"/>
      <c r="I11" s="15"/>
      <c r="J11" s="15"/>
      <c r="K11" s="15"/>
    </row>
    <row r="12" spans="1:11">
      <c r="G12" s="114"/>
      <c r="H12" s="15"/>
      <c r="I12" s="15"/>
      <c r="J12" s="15"/>
      <c r="K12" s="15"/>
    </row>
    <row r="13" spans="1:11">
      <c r="G13" s="115" t="s">
        <v>224</v>
      </c>
      <c r="H13" s="15"/>
      <c r="I13" s="15"/>
      <c r="J13" s="15"/>
      <c r="K13" s="15"/>
    </row>
    <row r="14" spans="1:11" ht="17.25" customHeight="1">
      <c r="A14" s="116" t="s">
        <v>225</v>
      </c>
      <c r="B14" s="116" t="s">
        <v>226</v>
      </c>
      <c r="C14" s="116" t="s">
        <v>227</v>
      </c>
      <c r="D14" s="116" t="s">
        <v>228</v>
      </c>
      <c r="E14" s="116" t="s">
        <v>229</v>
      </c>
      <c r="F14" s="116" t="s">
        <v>230</v>
      </c>
      <c r="G14" s="116" t="s">
        <v>231</v>
      </c>
      <c r="H14" s="15"/>
      <c r="I14" s="15"/>
      <c r="J14" s="15"/>
      <c r="K14" s="15"/>
    </row>
    <row r="15" spans="1:11">
      <c r="A15" s="116">
        <v>1</v>
      </c>
      <c r="B15" s="116">
        <v>2</v>
      </c>
      <c r="C15" s="116">
        <v>3</v>
      </c>
      <c r="D15" s="116">
        <v>4</v>
      </c>
      <c r="E15" s="116">
        <v>5</v>
      </c>
      <c r="F15" s="116">
        <v>6</v>
      </c>
      <c r="G15" s="116">
        <v>7</v>
      </c>
      <c r="H15" s="15"/>
      <c r="I15" s="15"/>
      <c r="J15" s="15"/>
      <c r="K15" s="15"/>
    </row>
    <row r="16" spans="1:11" ht="18.75">
      <c r="A16" s="63" t="s">
        <v>232</v>
      </c>
      <c r="B16" s="64">
        <v>801</v>
      </c>
      <c r="C16" s="66"/>
      <c r="D16" s="66"/>
      <c r="E16" s="66"/>
      <c r="F16" s="66"/>
      <c r="G16" s="67">
        <f>SUM(G17,G85,G123,G155,G217,G223)</f>
        <v>604429.49999999988</v>
      </c>
      <c r="H16" s="17"/>
      <c r="I16" s="15"/>
      <c r="J16" s="15"/>
      <c r="K16" s="15"/>
    </row>
    <row r="17" spans="1:11" ht="18.75">
      <c r="A17" s="63" t="s">
        <v>233</v>
      </c>
      <c r="B17" s="64">
        <v>801</v>
      </c>
      <c r="C17" s="65" t="s">
        <v>234</v>
      </c>
      <c r="D17" s="65" t="s">
        <v>235</v>
      </c>
      <c r="E17" s="64"/>
      <c r="F17" s="66"/>
      <c r="G17" s="67">
        <f>SUM(G18,G26,G41,G45,G50)</f>
        <v>212696.19999999995</v>
      </c>
      <c r="H17" s="15"/>
      <c r="I17" s="15"/>
      <c r="J17" s="15"/>
      <c r="K17" s="15"/>
    </row>
    <row r="18" spans="1:11" ht="31.5">
      <c r="A18" s="63" t="s">
        <v>236</v>
      </c>
      <c r="B18" s="64">
        <v>801</v>
      </c>
      <c r="C18" s="65" t="s">
        <v>234</v>
      </c>
      <c r="D18" s="65" t="s">
        <v>237</v>
      </c>
      <c r="E18" s="64"/>
      <c r="F18" s="66"/>
      <c r="G18" s="67">
        <f>SUM(G19)</f>
        <v>6525.8</v>
      </c>
      <c r="H18" s="15"/>
      <c r="I18" s="15"/>
      <c r="J18" s="15"/>
      <c r="K18" s="15"/>
    </row>
    <row r="19" spans="1:11" s="18" customFormat="1" ht="31.5">
      <c r="A19" s="68" t="s">
        <v>238</v>
      </c>
      <c r="B19" s="69">
        <v>801</v>
      </c>
      <c r="C19" s="70" t="s">
        <v>234</v>
      </c>
      <c r="D19" s="70" t="s">
        <v>237</v>
      </c>
      <c r="E19" s="69" t="s">
        <v>239</v>
      </c>
      <c r="F19" s="71"/>
      <c r="G19" s="35">
        <f>SUM(G20)</f>
        <v>6525.8</v>
      </c>
      <c r="H19" s="15"/>
      <c r="I19" s="15"/>
      <c r="J19" s="15"/>
      <c r="K19" s="15"/>
    </row>
    <row r="20" spans="1:11" ht="18.75">
      <c r="A20" s="68" t="s">
        <v>240</v>
      </c>
      <c r="B20" s="69">
        <v>801</v>
      </c>
      <c r="C20" s="70" t="s">
        <v>234</v>
      </c>
      <c r="D20" s="70" t="s">
        <v>237</v>
      </c>
      <c r="E20" s="69" t="s">
        <v>241</v>
      </c>
      <c r="F20" s="71"/>
      <c r="G20" s="35">
        <f>SUM(G21:G25)</f>
        <v>6525.8</v>
      </c>
      <c r="H20" s="15"/>
      <c r="I20" s="15"/>
      <c r="J20" s="15"/>
      <c r="K20" s="15"/>
    </row>
    <row r="21" spans="1:11" ht="78.75">
      <c r="A21" s="72" t="s">
        <v>242</v>
      </c>
      <c r="B21" s="69">
        <v>801</v>
      </c>
      <c r="C21" s="70" t="s">
        <v>234</v>
      </c>
      <c r="D21" s="70" t="s">
        <v>237</v>
      </c>
      <c r="E21" s="69" t="s">
        <v>243</v>
      </c>
      <c r="F21" s="69">
        <v>100</v>
      </c>
      <c r="G21" s="35">
        <v>6402.1</v>
      </c>
      <c r="H21" s="15"/>
      <c r="I21" s="15"/>
      <c r="J21" s="15"/>
      <c r="K21" s="15"/>
    </row>
    <row r="22" spans="1:11" ht="47.25" hidden="1">
      <c r="A22" s="73" t="s">
        <v>244</v>
      </c>
      <c r="B22" s="74">
        <v>801</v>
      </c>
      <c r="C22" s="70" t="s">
        <v>234</v>
      </c>
      <c r="D22" s="70" t="s">
        <v>237</v>
      </c>
      <c r="E22" s="69" t="s">
        <v>243</v>
      </c>
      <c r="F22" s="74">
        <v>200</v>
      </c>
      <c r="G22" s="35">
        <v>0</v>
      </c>
      <c r="H22" s="15"/>
      <c r="I22" s="15"/>
      <c r="J22" s="15"/>
      <c r="K22" s="15"/>
    </row>
    <row r="23" spans="1:11" ht="78.75">
      <c r="A23" s="72" t="s">
        <v>245</v>
      </c>
      <c r="B23" s="69">
        <v>801</v>
      </c>
      <c r="C23" s="70" t="s">
        <v>234</v>
      </c>
      <c r="D23" s="70" t="s">
        <v>237</v>
      </c>
      <c r="E23" s="69" t="s">
        <v>246</v>
      </c>
      <c r="F23" s="69">
        <v>100</v>
      </c>
      <c r="G23" s="35">
        <v>123.7</v>
      </c>
      <c r="H23" s="15"/>
      <c r="I23" s="15"/>
      <c r="J23" s="15"/>
      <c r="K23" s="15"/>
    </row>
    <row r="24" spans="1:11" ht="94.5" hidden="1">
      <c r="A24" s="72" t="s">
        <v>1085</v>
      </c>
      <c r="B24" s="69">
        <v>801</v>
      </c>
      <c r="C24" s="70" t="s">
        <v>234</v>
      </c>
      <c r="D24" s="70" t="s">
        <v>237</v>
      </c>
      <c r="E24" s="69" t="s">
        <v>1082</v>
      </c>
      <c r="F24" s="69">
        <v>100</v>
      </c>
      <c r="G24" s="35">
        <v>0</v>
      </c>
      <c r="H24" s="15"/>
      <c r="I24" s="15"/>
      <c r="J24" s="15"/>
      <c r="K24" s="15"/>
    </row>
    <row r="25" spans="1:11" ht="129" hidden="1" customHeight="1">
      <c r="A25" s="72" t="s">
        <v>1084</v>
      </c>
      <c r="B25" s="69">
        <v>801</v>
      </c>
      <c r="C25" s="70" t="s">
        <v>234</v>
      </c>
      <c r="D25" s="70" t="s">
        <v>237</v>
      </c>
      <c r="E25" s="69" t="s">
        <v>1083</v>
      </c>
      <c r="F25" s="69">
        <v>100</v>
      </c>
      <c r="G25" s="35">
        <v>0</v>
      </c>
      <c r="H25" s="15"/>
      <c r="I25" s="15"/>
      <c r="J25" s="15"/>
      <c r="K25" s="15"/>
    </row>
    <row r="26" spans="1:11" ht="47.25">
      <c r="A26" s="63" t="s">
        <v>247</v>
      </c>
      <c r="B26" s="64">
        <v>801</v>
      </c>
      <c r="C26" s="65" t="s">
        <v>234</v>
      </c>
      <c r="D26" s="65" t="s">
        <v>248</v>
      </c>
      <c r="E26" s="64"/>
      <c r="F26" s="64"/>
      <c r="G26" s="67">
        <f>SUM(G27)</f>
        <v>95922.199999999983</v>
      </c>
      <c r="H26" s="15"/>
      <c r="I26" s="15"/>
      <c r="J26" s="15"/>
      <c r="K26" s="15"/>
    </row>
    <row r="27" spans="1:11" s="18" customFormat="1" ht="31.5">
      <c r="A27" s="68" t="s">
        <v>238</v>
      </c>
      <c r="B27" s="69">
        <v>801</v>
      </c>
      <c r="C27" s="70" t="s">
        <v>234</v>
      </c>
      <c r="D27" s="70" t="s">
        <v>248</v>
      </c>
      <c r="E27" s="69" t="s">
        <v>239</v>
      </c>
      <c r="F27" s="71"/>
      <c r="G27" s="35">
        <f>SUM(G28)</f>
        <v>95922.199999999983</v>
      </c>
      <c r="H27" s="15"/>
      <c r="I27" s="15"/>
      <c r="J27" s="15"/>
      <c r="K27" s="15"/>
    </row>
    <row r="28" spans="1:11" ht="18.75">
      <c r="A28" s="68" t="s">
        <v>249</v>
      </c>
      <c r="B28" s="69">
        <v>801</v>
      </c>
      <c r="C28" s="70" t="s">
        <v>234</v>
      </c>
      <c r="D28" s="70" t="s">
        <v>248</v>
      </c>
      <c r="E28" s="69" t="s">
        <v>250</v>
      </c>
      <c r="F28" s="71"/>
      <c r="G28" s="35">
        <f>SUM(G29:G40)</f>
        <v>95922.199999999983</v>
      </c>
      <c r="H28" s="15"/>
      <c r="I28" s="15"/>
      <c r="J28" s="15"/>
      <c r="K28" s="15"/>
    </row>
    <row r="29" spans="1:11" ht="94.5">
      <c r="A29" s="72" t="s">
        <v>251</v>
      </c>
      <c r="B29" s="69">
        <v>801</v>
      </c>
      <c r="C29" s="70" t="s">
        <v>234</v>
      </c>
      <c r="D29" s="70" t="s">
        <v>248</v>
      </c>
      <c r="E29" s="69" t="s">
        <v>252</v>
      </c>
      <c r="F29" s="69">
        <v>100</v>
      </c>
      <c r="G29" s="35">
        <v>55810.2</v>
      </c>
      <c r="H29" s="15"/>
      <c r="I29" s="15"/>
      <c r="J29" s="15"/>
      <c r="K29" s="15"/>
    </row>
    <row r="30" spans="1:11" ht="47.25">
      <c r="A30" s="73" t="s">
        <v>253</v>
      </c>
      <c r="B30" s="74">
        <v>801</v>
      </c>
      <c r="C30" s="70" t="s">
        <v>234</v>
      </c>
      <c r="D30" s="70" t="s">
        <v>248</v>
      </c>
      <c r="E30" s="69" t="s">
        <v>252</v>
      </c>
      <c r="F30" s="74">
        <v>200</v>
      </c>
      <c r="G30" s="35">
        <v>3569.3</v>
      </c>
      <c r="H30" s="15"/>
      <c r="I30" s="15"/>
      <c r="J30" s="15"/>
      <c r="K30" s="15"/>
    </row>
    <row r="31" spans="1:11" ht="31.5">
      <c r="A31" s="72" t="s">
        <v>254</v>
      </c>
      <c r="B31" s="69">
        <v>801</v>
      </c>
      <c r="C31" s="70" t="s">
        <v>234</v>
      </c>
      <c r="D31" s="70" t="s">
        <v>248</v>
      </c>
      <c r="E31" s="69" t="s">
        <v>252</v>
      </c>
      <c r="F31" s="69">
        <v>800</v>
      </c>
      <c r="G31" s="35">
        <v>249</v>
      </c>
      <c r="H31" s="15"/>
      <c r="I31" s="15"/>
      <c r="J31" s="15"/>
      <c r="K31" s="15"/>
    </row>
    <row r="32" spans="1:11" ht="126">
      <c r="A32" s="72" t="s">
        <v>255</v>
      </c>
      <c r="B32" s="69">
        <v>801</v>
      </c>
      <c r="C32" s="70" t="s">
        <v>234</v>
      </c>
      <c r="D32" s="70" t="s">
        <v>248</v>
      </c>
      <c r="E32" s="69" t="s">
        <v>256</v>
      </c>
      <c r="F32" s="69">
        <v>100</v>
      </c>
      <c r="G32" s="35">
        <v>20943.2</v>
      </c>
      <c r="H32" s="15"/>
      <c r="I32" s="15"/>
      <c r="J32" s="15"/>
      <c r="K32" s="15"/>
    </row>
    <row r="33" spans="1:11" ht="94.5" hidden="1">
      <c r="A33" s="73" t="s">
        <v>257</v>
      </c>
      <c r="B33" s="69">
        <v>801</v>
      </c>
      <c r="C33" s="70" t="s">
        <v>234</v>
      </c>
      <c r="D33" s="70" t="s">
        <v>248</v>
      </c>
      <c r="E33" s="69" t="s">
        <v>256</v>
      </c>
      <c r="F33" s="69">
        <v>200</v>
      </c>
      <c r="G33" s="35">
        <v>0</v>
      </c>
      <c r="H33" s="15"/>
      <c r="I33" s="15"/>
      <c r="J33" s="15"/>
      <c r="K33" s="15"/>
    </row>
    <row r="34" spans="1:11" ht="78.75">
      <c r="A34" s="72" t="s">
        <v>245</v>
      </c>
      <c r="B34" s="69">
        <v>801</v>
      </c>
      <c r="C34" s="70" t="s">
        <v>234</v>
      </c>
      <c r="D34" s="70" t="s">
        <v>248</v>
      </c>
      <c r="E34" s="69" t="s">
        <v>258</v>
      </c>
      <c r="F34" s="69">
        <v>100</v>
      </c>
      <c r="G34" s="35">
        <v>2662.7</v>
      </c>
      <c r="H34" s="15"/>
      <c r="I34" s="15"/>
      <c r="J34" s="15"/>
      <c r="K34" s="15"/>
    </row>
    <row r="35" spans="1:11" ht="78.75">
      <c r="A35" s="72" t="s">
        <v>287</v>
      </c>
      <c r="B35" s="69">
        <v>801</v>
      </c>
      <c r="C35" s="70" t="s">
        <v>234</v>
      </c>
      <c r="D35" s="70" t="s">
        <v>248</v>
      </c>
      <c r="E35" s="69" t="s">
        <v>1086</v>
      </c>
      <c r="F35" s="69">
        <v>100</v>
      </c>
      <c r="G35" s="35">
        <v>147.4</v>
      </c>
      <c r="H35" s="15"/>
      <c r="I35" s="15"/>
      <c r="J35" s="15"/>
      <c r="K35" s="15"/>
    </row>
    <row r="36" spans="1:11" ht="94.5">
      <c r="A36" s="72" t="s">
        <v>1085</v>
      </c>
      <c r="B36" s="69">
        <v>801</v>
      </c>
      <c r="C36" s="70" t="s">
        <v>234</v>
      </c>
      <c r="D36" s="70" t="s">
        <v>248</v>
      </c>
      <c r="E36" s="69" t="s">
        <v>1088</v>
      </c>
      <c r="F36" s="69">
        <v>100</v>
      </c>
      <c r="G36" s="35">
        <v>9683.2999999999993</v>
      </c>
      <c r="H36" s="15"/>
      <c r="I36" s="15"/>
      <c r="J36" s="15"/>
      <c r="K36" s="15"/>
    </row>
    <row r="37" spans="1:11" ht="78.75">
      <c r="A37" s="72" t="s">
        <v>259</v>
      </c>
      <c r="B37" s="69">
        <v>801</v>
      </c>
      <c r="C37" s="70" t="s">
        <v>234</v>
      </c>
      <c r="D37" s="70" t="s">
        <v>248</v>
      </c>
      <c r="E37" s="69" t="s">
        <v>260</v>
      </c>
      <c r="F37" s="69">
        <v>100</v>
      </c>
      <c r="G37" s="35">
        <v>294.60000000000002</v>
      </c>
      <c r="H37" s="15"/>
      <c r="I37" s="15"/>
      <c r="J37" s="15"/>
      <c r="K37" s="15"/>
    </row>
    <row r="38" spans="1:11" ht="78.75">
      <c r="A38" s="72" t="s">
        <v>261</v>
      </c>
      <c r="B38" s="69">
        <v>801</v>
      </c>
      <c r="C38" s="70" t="s">
        <v>234</v>
      </c>
      <c r="D38" s="70" t="s">
        <v>248</v>
      </c>
      <c r="E38" s="69" t="s">
        <v>262</v>
      </c>
      <c r="F38" s="69">
        <v>100</v>
      </c>
      <c r="G38" s="35">
        <v>316.89999999999998</v>
      </c>
      <c r="H38" s="15"/>
      <c r="I38" s="15"/>
      <c r="J38" s="15"/>
      <c r="K38" s="15"/>
    </row>
    <row r="39" spans="1:11" ht="47.25">
      <c r="A39" s="72" t="s">
        <v>263</v>
      </c>
      <c r="B39" s="69">
        <v>801</v>
      </c>
      <c r="C39" s="70" t="s">
        <v>234</v>
      </c>
      <c r="D39" s="70" t="s">
        <v>248</v>
      </c>
      <c r="E39" s="69" t="s">
        <v>262</v>
      </c>
      <c r="F39" s="69">
        <v>200</v>
      </c>
      <c r="G39" s="35">
        <v>1.2</v>
      </c>
      <c r="H39" s="15"/>
      <c r="I39" s="15"/>
      <c r="J39" s="15"/>
      <c r="K39" s="15"/>
    </row>
    <row r="40" spans="1:11" ht="141.75">
      <c r="A40" s="72" t="s">
        <v>1084</v>
      </c>
      <c r="B40" s="69">
        <v>801</v>
      </c>
      <c r="C40" s="70" t="s">
        <v>234</v>
      </c>
      <c r="D40" s="70" t="s">
        <v>248</v>
      </c>
      <c r="E40" s="69" t="s">
        <v>1087</v>
      </c>
      <c r="F40" s="69">
        <v>100</v>
      </c>
      <c r="G40" s="35">
        <v>2244.4</v>
      </c>
      <c r="H40" s="15"/>
      <c r="I40" s="15"/>
      <c r="J40" s="15"/>
      <c r="K40" s="15"/>
    </row>
    <row r="41" spans="1:11" s="20" customFormat="1">
      <c r="A41" s="63" t="s">
        <v>264</v>
      </c>
      <c r="B41" s="64">
        <v>801</v>
      </c>
      <c r="C41" s="65" t="s">
        <v>234</v>
      </c>
      <c r="D41" s="65" t="s">
        <v>265</v>
      </c>
      <c r="E41" s="64"/>
      <c r="F41" s="64"/>
      <c r="G41" s="67">
        <f>SUM(G42)</f>
        <v>2.2000000000000002</v>
      </c>
      <c r="H41" s="19"/>
      <c r="I41" s="19"/>
      <c r="J41" s="19"/>
      <c r="K41" s="19"/>
    </row>
    <row r="42" spans="1:11" s="20" customFormat="1">
      <c r="A42" s="68" t="s">
        <v>266</v>
      </c>
      <c r="B42" s="69">
        <v>801</v>
      </c>
      <c r="C42" s="70" t="s">
        <v>234</v>
      </c>
      <c r="D42" s="70" t="s">
        <v>265</v>
      </c>
      <c r="E42" s="69" t="s">
        <v>267</v>
      </c>
      <c r="F42" s="69"/>
      <c r="G42" s="35">
        <f>SUM(G43)</f>
        <v>2.2000000000000002</v>
      </c>
      <c r="H42" s="19"/>
      <c r="I42" s="19"/>
      <c r="J42" s="19"/>
      <c r="K42" s="19"/>
    </row>
    <row r="43" spans="1:11" s="20" customFormat="1">
      <c r="A43" s="68" t="s">
        <v>268</v>
      </c>
      <c r="B43" s="69">
        <v>801</v>
      </c>
      <c r="C43" s="70" t="s">
        <v>234</v>
      </c>
      <c r="D43" s="70" t="s">
        <v>265</v>
      </c>
      <c r="E43" s="69" t="s">
        <v>269</v>
      </c>
      <c r="F43" s="69"/>
      <c r="G43" s="35">
        <f>SUM(G44)</f>
        <v>2.2000000000000002</v>
      </c>
      <c r="H43" s="19"/>
      <c r="I43" s="19"/>
      <c r="J43" s="19"/>
      <c r="K43" s="19"/>
    </row>
    <row r="44" spans="1:11" ht="78.75">
      <c r="A44" s="73" t="s">
        <v>270</v>
      </c>
      <c r="B44" s="69">
        <v>801</v>
      </c>
      <c r="C44" s="70" t="s">
        <v>234</v>
      </c>
      <c r="D44" s="70" t="s">
        <v>265</v>
      </c>
      <c r="E44" s="69" t="s">
        <v>271</v>
      </c>
      <c r="F44" s="69">
        <v>200</v>
      </c>
      <c r="G44" s="35">
        <v>2.2000000000000002</v>
      </c>
      <c r="H44" s="15"/>
      <c r="I44" s="15"/>
      <c r="J44" s="15"/>
      <c r="K44" s="15"/>
    </row>
    <row r="45" spans="1:11" s="20" customFormat="1">
      <c r="A45" s="211" t="s">
        <v>638</v>
      </c>
      <c r="B45" s="64">
        <v>801</v>
      </c>
      <c r="C45" s="65" t="s">
        <v>234</v>
      </c>
      <c r="D45" s="65" t="s">
        <v>420</v>
      </c>
      <c r="E45" s="64"/>
      <c r="F45" s="64"/>
      <c r="G45" s="67">
        <f>G46</f>
        <v>5083</v>
      </c>
      <c r="H45" s="19"/>
      <c r="I45" s="19"/>
      <c r="J45" s="19"/>
      <c r="K45" s="19"/>
    </row>
    <row r="46" spans="1:11">
      <c r="A46" s="73" t="s">
        <v>1258</v>
      </c>
      <c r="B46" s="69">
        <v>801</v>
      </c>
      <c r="C46" s="70" t="s">
        <v>234</v>
      </c>
      <c r="D46" s="70" t="s">
        <v>420</v>
      </c>
      <c r="E46" s="69" t="s">
        <v>639</v>
      </c>
      <c r="F46" s="69"/>
      <c r="G46" s="35">
        <f>G47</f>
        <v>5083</v>
      </c>
      <c r="H46" s="15"/>
      <c r="I46" s="15"/>
      <c r="J46" s="15"/>
      <c r="K46" s="15"/>
    </row>
    <row r="47" spans="1:11" ht="31.5">
      <c r="A47" s="73" t="s">
        <v>685</v>
      </c>
      <c r="B47" s="69">
        <v>801</v>
      </c>
      <c r="C47" s="70" t="s">
        <v>234</v>
      </c>
      <c r="D47" s="70" t="s">
        <v>420</v>
      </c>
      <c r="E47" s="69" t="s">
        <v>684</v>
      </c>
      <c r="F47" s="69"/>
      <c r="G47" s="35">
        <f>SUM(G48:G49)</f>
        <v>5083</v>
      </c>
      <c r="H47" s="15"/>
      <c r="I47" s="15"/>
      <c r="J47" s="15"/>
      <c r="K47" s="15"/>
    </row>
    <row r="48" spans="1:11" ht="31.5">
      <c r="A48" s="73" t="s">
        <v>1260</v>
      </c>
      <c r="B48" s="69">
        <v>801</v>
      </c>
      <c r="C48" s="70" t="s">
        <v>234</v>
      </c>
      <c r="D48" s="70" t="s">
        <v>420</v>
      </c>
      <c r="E48" s="69" t="s">
        <v>686</v>
      </c>
      <c r="F48" s="69">
        <v>800</v>
      </c>
      <c r="G48" s="35">
        <v>1037.3</v>
      </c>
      <c r="H48" s="15"/>
      <c r="I48" s="15"/>
      <c r="J48" s="15"/>
      <c r="K48" s="15"/>
    </row>
    <row r="49" spans="1:11" ht="31.5">
      <c r="A49" s="73" t="s">
        <v>1261</v>
      </c>
      <c r="B49" s="69">
        <v>801</v>
      </c>
      <c r="C49" s="70" t="s">
        <v>234</v>
      </c>
      <c r="D49" s="70" t="s">
        <v>420</v>
      </c>
      <c r="E49" s="69" t="s">
        <v>1259</v>
      </c>
      <c r="F49" s="69">
        <v>800</v>
      </c>
      <c r="G49" s="35">
        <v>4045.7</v>
      </c>
      <c r="H49" s="15"/>
      <c r="I49" s="15"/>
      <c r="J49" s="15"/>
      <c r="K49" s="15"/>
    </row>
    <row r="50" spans="1:11">
      <c r="A50" s="63" t="s">
        <v>272</v>
      </c>
      <c r="B50" s="64">
        <v>801</v>
      </c>
      <c r="C50" s="65" t="s">
        <v>234</v>
      </c>
      <c r="D50" s="65">
        <v>13</v>
      </c>
      <c r="E50" s="64"/>
      <c r="F50" s="64"/>
      <c r="G50" s="67">
        <f>SUM(G51,G55,G59,G63,G75)</f>
        <v>105162.99999999999</v>
      </c>
      <c r="H50" s="15"/>
      <c r="I50" s="15"/>
      <c r="J50" s="15"/>
      <c r="K50" s="15"/>
    </row>
    <row r="51" spans="1:11" ht="47.25" hidden="1">
      <c r="A51" s="68" t="s">
        <v>872</v>
      </c>
      <c r="B51" s="69">
        <v>801</v>
      </c>
      <c r="C51" s="70" t="s">
        <v>234</v>
      </c>
      <c r="D51" s="70" t="s">
        <v>273</v>
      </c>
      <c r="E51" s="69" t="s">
        <v>431</v>
      </c>
      <c r="F51" s="69"/>
      <c r="G51" s="35">
        <f>G52</f>
        <v>0</v>
      </c>
      <c r="H51" s="15"/>
      <c r="I51" s="15"/>
      <c r="J51" s="15"/>
      <c r="K51" s="15"/>
    </row>
    <row r="52" spans="1:11" ht="47.25" hidden="1">
      <c r="A52" s="68" t="s">
        <v>432</v>
      </c>
      <c r="B52" s="69">
        <v>801</v>
      </c>
      <c r="C52" s="70" t="s">
        <v>234</v>
      </c>
      <c r="D52" s="70" t="s">
        <v>273</v>
      </c>
      <c r="E52" s="69" t="s">
        <v>489</v>
      </c>
      <c r="F52" s="69"/>
      <c r="G52" s="35">
        <f>G53</f>
        <v>0</v>
      </c>
      <c r="H52" s="15"/>
      <c r="I52" s="15"/>
      <c r="J52" s="15"/>
      <c r="K52" s="15"/>
    </row>
    <row r="53" spans="1:11" ht="47.25" hidden="1">
      <c r="A53" s="68" t="s">
        <v>652</v>
      </c>
      <c r="B53" s="69">
        <v>801</v>
      </c>
      <c r="C53" s="70" t="s">
        <v>234</v>
      </c>
      <c r="D53" s="70" t="s">
        <v>273</v>
      </c>
      <c r="E53" s="69" t="s">
        <v>653</v>
      </c>
      <c r="F53" s="69"/>
      <c r="G53" s="35">
        <f>G54</f>
        <v>0</v>
      </c>
      <c r="H53" s="15"/>
      <c r="I53" s="15"/>
      <c r="J53" s="15"/>
      <c r="K53" s="15"/>
    </row>
    <row r="54" spans="1:11" ht="63" hidden="1">
      <c r="A54" s="72" t="s">
        <v>655</v>
      </c>
      <c r="B54" s="69">
        <v>801</v>
      </c>
      <c r="C54" s="70" t="s">
        <v>234</v>
      </c>
      <c r="D54" s="70" t="s">
        <v>273</v>
      </c>
      <c r="E54" s="69" t="s">
        <v>654</v>
      </c>
      <c r="F54" s="69">
        <v>400</v>
      </c>
      <c r="G54" s="35"/>
      <c r="H54" s="15"/>
      <c r="I54" s="15"/>
      <c r="J54" s="15"/>
      <c r="K54" s="15"/>
    </row>
    <row r="55" spans="1:11" ht="31.5">
      <c r="A55" s="72" t="s">
        <v>1011</v>
      </c>
      <c r="B55" s="69">
        <v>801</v>
      </c>
      <c r="C55" s="70" t="s">
        <v>234</v>
      </c>
      <c r="D55" s="70" t="s">
        <v>273</v>
      </c>
      <c r="E55" s="69" t="s">
        <v>371</v>
      </c>
      <c r="F55" s="69"/>
      <c r="G55" s="35">
        <f>G56</f>
        <v>3000</v>
      </c>
      <c r="H55" s="15"/>
      <c r="I55" s="15"/>
      <c r="J55" s="15"/>
      <c r="K55" s="15"/>
    </row>
    <row r="56" spans="1:11" ht="47.25">
      <c r="A56" s="72" t="s">
        <v>892</v>
      </c>
      <c r="B56" s="69">
        <v>801</v>
      </c>
      <c r="C56" s="70" t="s">
        <v>234</v>
      </c>
      <c r="D56" s="70" t="s">
        <v>273</v>
      </c>
      <c r="E56" s="69" t="s">
        <v>386</v>
      </c>
      <c r="F56" s="69"/>
      <c r="G56" s="35">
        <f>SUM(G57:G58)</f>
        <v>3000</v>
      </c>
      <c r="H56" s="15"/>
      <c r="I56" s="15"/>
      <c r="J56" s="15"/>
      <c r="K56" s="15"/>
    </row>
    <row r="57" spans="1:11" ht="63">
      <c r="A57" s="72" t="s">
        <v>1064</v>
      </c>
      <c r="B57" s="69">
        <v>801</v>
      </c>
      <c r="C57" s="70" t="s">
        <v>234</v>
      </c>
      <c r="D57" s="70" t="s">
        <v>273</v>
      </c>
      <c r="E57" s="69" t="s">
        <v>1045</v>
      </c>
      <c r="F57" s="69">
        <v>200</v>
      </c>
      <c r="G57" s="35">
        <v>3000</v>
      </c>
      <c r="H57" s="15"/>
      <c r="I57" s="15"/>
      <c r="J57" s="15"/>
      <c r="K57" s="15"/>
    </row>
    <row r="58" spans="1:11" ht="63" hidden="1">
      <c r="A58" s="72" t="s">
        <v>893</v>
      </c>
      <c r="B58" s="69">
        <v>801</v>
      </c>
      <c r="C58" s="70" t="s">
        <v>234</v>
      </c>
      <c r="D58" s="70" t="s">
        <v>273</v>
      </c>
      <c r="E58" s="69" t="s">
        <v>1045</v>
      </c>
      <c r="F58" s="69">
        <v>400</v>
      </c>
      <c r="G58" s="35">
        <v>0</v>
      </c>
      <c r="H58" s="15"/>
      <c r="I58" s="15"/>
      <c r="J58" s="15"/>
      <c r="K58" s="15"/>
    </row>
    <row r="59" spans="1:11" s="18" customFormat="1" ht="31.5">
      <c r="A59" s="68" t="s">
        <v>238</v>
      </c>
      <c r="B59" s="69">
        <v>801</v>
      </c>
      <c r="C59" s="70" t="s">
        <v>234</v>
      </c>
      <c r="D59" s="70" t="s">
        <v>273</v>
      </c>
      <c r="E59" s="69" t="s">
        <v>239</v>
      </c>
      <c r="F59" s="71"/>
      <c r="G59" s="35">
        <f>SUM(G60)</f>
        <v>773.9</v>
      </c>
      <c r="H59" s="15"/>
      <c r="I59" s="15"/>
      <c r="J59" s="15"/>
      <c r="K59" s="15"/>
    </row>
    <row r="60" spans="1:11" ht="18.75">
      <c r="A60" s="68" t="s">
        <v>249</v>
      </c>
      <c r="B60" s="69">
        <v>801</v>
      </c>
      <c r="C60" s="70" t="s">
        <v>234</v>
      </c>
      <c r="D60" s="70" t="s">
        <v>273</v>
      </c>
      <c r="E60" s="69" t="s">
        <v>250</v>
      </c>
      <c r="F60" s="71"/>
      <c r="G60" s="35">
        <f>SUM(G61:G62)</f>
        <v>773.9</v>
      </c>
      <c r="H60" s="15"/>
      <c r="I60" s="15"/>
      <c r="J60" s="15"/>
      <c r="K60" s="15"/>
    </row>
    <row r="61" spans="1:11" ht="63">
      <c r="A61" s="73" t="s">
        <v>274</v>
      </c>
      <c r="B61" s="69">
        <v>801</v>
      </c>
      <c r="C61" s="70" t="s">
        <v>234</v>
      </c>
      <c r="D61" s="70" t="s">
        <v>273</v>
      </c>
      <c r="E61" s="69" t="s">
        <v>275</v>
      </c>
      <c r="F61" s="69">
        <v>200</v>
      </c>
      <c r="G61" s="35">
        <v>463.9</v>
      </c>
      <c r="H61" s="15"/>
      <c r="I61" s="15"/>
      <c r="J61" s="15"/>
      <c r="K61" s="15"/>
    </row>
    <row r="62" spans="1:11" ht="47.25">
      <c r="A62" s="72" t="s">
        <v>276</v>
      </c>
      <c r="B62" s="69">
        <v>801</v>
      </c>
      <c r="C62" s="70" t="s">
        <v>234</v>
      </c>
      <c r="D62" s="70" t="s">
        <v>273</v>
      </c>
      <c r="E62" s="69" t="s">
        <v>275</v>
      </c>
      <c r="F62" s="69">
        <v>800</v>
      </c>
      <c r="G62" s="35">
        <v>310</v>
      </c>
      <c r="H62" s="15"/>
      <c r="I62" s="15"/>
      <c r="J62" s="15"/>
      <c r="K62" s="15"/>
    </row>
    <row r="63" spans="1:11" s="18" customFormat="1" ht="31.5">
      <c r="A63" s="68" t="s">
        <v>277</v>
      </c>
      <c r="B63" s="69">
        <v>801</v>
      </c>
      <c r="C63" s="70" t="s">
        <v>234</v>
      </c>
      <c r="D63" s="70" t="s">
        <v>273</v>
      </c>
      <c r="E63" s="69" t="s">
        <v>278</v>
      </c>
      <c r="F63" s="71"/>
      <c r="G63" s="35">
        <f>SUM(G64,G68)</f>
        <v>100237.09999999999</v>
      </c>
      <c r="H63" s="15"/>
      <c r="I63" s="15"/>
      <c r="J63" s="15"/>
      <c r="K63" s="15"/>
    </row>
    <row r="64" spans="1:11" ht="31.5">
      <c r="A64" s="68" t="s">
        <v>279</v>
      </c>
      <c r="B64" s="69">
        <v>801</v>
      </c>
      <c r="C64" s="70" t="s">
        <v>234</v>
      </c>
      <c r="D64" s="70" t="s">
        <v>273</v>
      </c>
      <c r="E64" s="69" t="s">
        <v>280</v>
      </c>
      <c r="F64" s="71"/>
      <c r="G64" s="35">
        <f>SUM(G65:G67)</f>
        <v>22409.5</v>
      </c>
      <c r="H64" s="15"/>
      <c r="I64" s="15"/>
      <c r="J64" s="15"/>
      <c r="K64" s="15"/>
    </row>
    <row r="65" spans="1:11" ht="47.25">
      <c r="A65" s="73" t="s">
        <v>281</v>
      </c>
      <c r="B65" s="69">
        <v>801</v>
      </c>
      <c r="C65" s="70" t="s">
        <v>234</v>
      </c>
      <c r="D65" s="70" t="s">
        <v>273</v>
      </c>
      <c r="E65" s="69" t="s">
        <v>282</v>
      </c>
      <c r="F65" s="69">
        <v>200</v>
      </c>
      <c r="G65" s="35">
        <v>20511.900000000001</v>
      </c>
      <c r="H65" s="15"/>
      <c r="I65" s="15"/>
      <c r="J65" s="15"/>
      <c r="K65" s="15"/>
    </row>
    <row r="66" spans="1:11" ht="31.5">
      <c r="A66" s="73" t="s">
        <v>283</v>
      </c>
      <c r="B66" s="69">
        <v>801</v>
      </c>
      <c r="C66" s="70" t="s">
        <v>234</v>
      </c>
      <c r="D66" s="70" t="s">
        <v>273</v>
      </c>
      <c r="E66" s="69" t="s">
        <v>282</v>
      </c>
      <c r="F66" s="69">
        <v>800</v>
      </c>
      <c r="G66" s="35">
        <v>36.6</v>
      </c>
      <c r="H66" s="15"/>
      <c r="I66" s="15"/>
      <c r="J66" s="15"/>
      <c r="K66" s="15"/>
    </row>
    <row r="67" spans="1:11" ht="47.25">
      <c r="A67" s="73" t="s">
        <v>894</v>
      </c>
      <c r="B67" s="69">
        <v>801</v>
      </c>
      <c r="C67" s="70" t="s">
        <v>234</v>
      </c>
      <c r="D67" s="70" t="s">
        <v>273</v>
      </c>
      <c r="E67" s="69" t="s">
        <v>895</v>
      </c>
      <c r="F67" s="69">
        <v>400</v>
      </c>
      <c r="G67" s="35">
        <v>1861</v>
      </c>
      <c r="H67" s="15"/>
      <c r="I67" s="15"/>
      <c r="J67" s="15"/>
      <c r="K67" s="15"/>
    </row>
    <row r="68" spans="1:11" ht="34.5" customHeight="1">
      <c r="A68" s="81" t="s">
        <v>284</v>
      </c>
      <c r="B68" s="69">
        <v>801</v>
      </c>
      <c r="C68" s="70" t="s">
        <v>234</v>
      </c>
      <c r="D68" s="70" t="s">
        <v>273</v>
      </c>
      <c r="E68" s="69" t="s">
        <v>285</v>
      </c>
      <c r="F68" s="69"/>
      <c r="G68" s="35">
        <f>SUM(G69:G74)</f>
        <v>77827.599999999991</v>
      </c>
      <c r="H68" s="15"/>
      <c r="I68" s="15"/>
      <c r="J68" s="15"/>
      <c r="K68" s="15"/>
    </row>
    <row r="69" spans="1:11" ht="83.25" customHeight="1">
      <c r="A69" s="81" t="s">
        <v>245</v>
      </c>
      <c r="B69" s="69">
        <v>801</v>
      </c>
      <c r="C69" s="70" t="s">
        <v>234</v>
      </c>
      <c r="D69" s="70" t="s">
        <v>273</v>
      </c>
      <c r="E69" s="69" t="s">
        <v>286</v>
      </c>
      <c r="F69" s="69">
        <v>100</v>
      </c>
      <c r="G69" s="35">
        <v>800</v>
      </c>
      <c r="H69" s="15"/>
      <c r="I69" s="15"/>
      <c r="J69" s="15"/>
      <c r="K69" s="15"/>
    </row>
    <row r="70" spans="1:11" ht="78.75" hidden="1">
      <c r="A70" s="81" t="s">
        <v>287</v>
      </c>
      <c r="B70" s="69">
        <v>801</v>
      </c>
      <c r="C70" s="70" t="s">
        <v>234</v>
      </c>
      <c r="D70" s="70" t="s">
        <v>273</v>
      </c>
      <c r="E70" s="69" t="s">
        <v>288</v>
      </c>
      <c r="F70" s="69">
        <v>100</v>
      </c>
      <c r="G70" s="39">
        <v>0</v>
      </c>
      <c r="H70" s="15"/>
      <c r="I70" s="15"/>
      <c r="J70" s="15"/>
      <c r="K70" s="15"/>
    </row>
    <row r="71" spans="1:11" ht="110.25">
      <c r="A71" s="73" t="s">
        <v>289</v>
      </c>
      <c r="B71" s="69">
        <v>801</v>
      </c>
      <c r="C71" s="70" t="s">
        <v>234</v>
      </c>
      <c r="D71" s="70" t="s">
        <v>273</v>
      </c>
      <c r="E71" s="69" t="s">
        <v>290</v>
      </c>
      <c r="F71" s="69">
        <v>100</v>
      </c>
      <c r="G71" s="35">
        <v>31472.1</v>
      </c>
      <c r="H71" s="15"/>
      <c r="I71" s="15"/>
      <c r="J71" s="15"/>
      <c r="K71" s="15"/>
    </row>
    <row r="72" spans="1:11" ht="63">
      <c r="A72" s="73" t="s">
        <v>291</v>
      </c>
      <c r="B72" s="69">
        <v>801</v>
      </c>
      <c r="C72" s="70" t="s">
        <v>234</v>
      </c>
      <c r="D72" s="70" t="s">
        <v>273</v>
      </c>
      <c r="E72" s="69" t="s">
        <v>290</v>
      </c>
      <c r="F72" s="69">
        <v>200</v>
      </c>
      <c r="G72" s="35">
        <v>41675.300000000003</v>
      </c>
      <c r="H72" s="15"/>
      <c r="I72" s="15"/>
      <c r="J72" s="15"/>
      <c r="K72" s="15"/>
    </row>
    <row r="73" spans="1:11" ht="47.25">
      <c r="A73" s="73" t="s">
        <v>292</v>
      </c>
      <c r="B73" s="69">
        <v>801</v>
      </c>
      <c r="C73" s="70" t="s">
        <v>234</v>
      </c>
      <c r="D73" s="70" t="s">
        <v>273</v>
      </c>
      <c r="E73" s="69" t="s">
        <v>290</v>
      </c>
      <c r="F73" s="69">
        <v>800</v>
      </c>
      <c r="G73" s="35">
        <v>451.9</v>
      </c>
      <c r="H73" s="15"/>
      <c r="I73" s="15"/>
      <c r="J73" s="15"/>
      <c r="K73" s="15"/>
    </row>
    <row r="74" spans="1:11" ht="94.5">
      <c r="A74" s="68" t="s">
        <v>293</v>
      </c>
      <c r="B74" s="69">
        <v>801</v>
      </c>
      <c r="C74" s="70" t="s">
        <v>234</v>
      </c>
      <c r="D74" s="70" t="s">
        <v>273</v>
      </c>
      <c r="E74" s="69" t="s">
        <v>294</v>
      </c>
      <c r="F74" s="69">
        <v>100</v>
      </c>
      <c r="G74" s="35">
        <v>3428.3</v>
      </c>
      <c r="H74" s="15"/>
      <c r="I74" s="15"/>
      <c r="J74" s="15"/>
      <c r="K74" s="15"/>
    </row>
    <row r="75" spans="1:11" s="20" customFormat="1">
      <c r="A75" s="81" t="s">
        <v>266</v>
      </c>
      <c r="B75" s="69">
        <v>801</v>
      </c>
      <c r="C75" s="70" t="s">
        <v>234</v>
      </c>
      <c r="D75" s="70" t="s">
        <v>273</v>
      </c>
      <c r="E75" s="69" t="s">
        <v>267</v>
      </c>
      <c r="F75" s="69"/>
      <c r="G75" s="35">
        <f>SUM(G76)</f>
        <v>1152</v>
      </c>
      <c r="H75" s="19"/>
      <c r="I75" s="19"/>
      <c r="J75" s="19"/>
      <c r="K75" s="19"/>
    </row>
    <row r="76" spans="1:11" s="20" customFormat="1">
      <c r="A76" s="81" t="s">
        <v>268</v>
      </c>
      <c r="B76" s="69">
        <v>801</v>
      </c>
      <c r="C76" s="70" t="s">
        <v>234</v>
      </c>
      <c r="D76" s="70" t="s">
        <v>273</v>
      </c>
      <c r="E76" s="69" t="s">
        <v>269</v>
      </c>
      <c r="F76" s="69"/>
      <c r="G76" s="35">
        <f>SUM(G77,G79,G81)</f>
        <v>1152</v>
      </c>
      <c r="H76" s="19"/>
      <c r="I76" s="19"/>
      <c r="J76" s="19"/>
      <c r="K76" s="19"/>
    </row>
    <row r="77" spans="1:11" s="20" customFormat="1" ht="47.25">
      <c r="A77" s="81" t="s">
        <v>1273</v>
      </c>
      <c r="B77" s="69">
        <v>801</v>
      </c>
      <c r="C77" s="70" t="s">
        <v>234</v>
      </c>
      <c r="D77" s="70" t="s">
        <v>273</v>
      </c>
      <c r="E77" s="69" t="s">
        <v>1265</v>
      </c>
      <c r="F77" s="69"/>
      <c r="G77" s="35">
        <f>SUM(G78)</f>
        <v>200</v>
      </c>
      <c r="H77" s="19"/>
      <c r="I77" s="19"/>
      <c r="J77" s="19"/>
      <c r="K77" s="19"/>
    </row>
    <row r="78" spans="1:11" s="20" customFormat="1" ht="63">
      <c r="A78" s="81" t="s">
        <v>1274</v>
      </c>
      <c r="B78" s="69">
        <v>801</v>
      </c>
      <c r="C78" s="70" t="s">
        <v>234</v>
      </c>
      <c r="D78" s="70" t="s">
        <v>273</v>
      </c>
      <c r="E78" s="69" t="s">
        <v>1265</v>
      </c>
      <c r="F78" s="69">
        <v>200</v>
      </c>
      <c r="G78" s="35">
        <v>200</v>
      </c>
      <c r="H78" s="19"/>
      <c r="I78" s="19"/>
      <c r="J78" s="19"/>
      <c r="K78" s="19"/>
    </row>
    <row r="79" spans="1:11" s="20" customFormat="1" hidden="1">
      <c r="A79" s="81" t="s">
        <v>1090</v>
      </c>
      <c r="B79" s="69">
        <v>801</v>
      </c>
      <c r="C79" s="70" t="s">
        <v>234</v>
      </c>
      <c r="D79" s="70" t="s">
        <v>273</v>
      </c>
      <c r="E79" s="69" t="s">
        <v>1089</v>
      </c>
      <c r="F79" s="69"/>
      <c r="G79" s="35">
        <f>SUM(G80)</f>
        <v>0</v>
      </c>
      <c r="H79" s="19"/>
      <c r="I79" s="19"/>
      <c r="J79" s="19"/>
      <c r="K79" s="19"/>
    </row>
    <row r="80" spans="1:11" s="20" customFormat="1" ht="31.5" hidden="1">
      <c r="A80" s="81" t="s">
        <v>1091</v>
      </c>
      <c r="B80" s="69">
        <v>801</v>
      </c>
      <c r="C80" s="70" t="s">
        <v>234</v>
      </c>
      <c r="D80" s="70" t="s">
        <v>273</v>
      </c>
      <c r="E80" s="69" t="s">
        <v>1089</v>
      </c>
      <c r="F80" s="69">
        <v>800</v>
      </c>
      <c r="G80" s="35">
        <v>0</v>
      </c>
      <c r="H80" s="19"/>
      <c r="I80" s="19"/>
      <c r="J80" s="19"/>
      <c r="K80" s="19"/>
    </row>
    <row r="81" spans="1:11" s="20" customFormat="1">
      <c r="A81" s="81" t="s">
        <v>1092</v>
      </c>
      <c r="B81" s="69">
        <v>801</v>
      </c>
      <c r="C81" s="70" t="s">
        <v>234</v>
      </c>
      <c r="D81" s="70" t="s">
        <v>273</v>
      </c>
      <c r="E81" s="69" t="s">
        <v>296</v>
      </c>
      <c r="F81" s="69"/>
      <c r="G81" s="35">
        <f>SUM(G82:G84)</f>
        <v>952</v>
      </c>
      <c r="H81" s="19"/>
      <c r="I81" s="19"/>
      <c r="J81" s="19"/>
      <c r="K81" s="19"/>
    </row>
    <row r="82" spans="1:11" ht="47.25">
      <c r="A82" s="72" t="s">
        <v>896</v>
      </c>
      <c r="B82" s="69">
        <v>801</v>
      </c>
      <c r="C82" s="70" t="s">
        <v>234</v>
      </c>
      <c r="D82" s="70" t="s">
        <v>273</v>
      </c>
      <c r="E82" s="69" t="s">
        <v>296</v>
      </c>
      <c r="F82" s="69">
        <v>200</v>
      </c>
      <c r="G82" s="35">
        <v>72</v>
      </c>
      <c r="H82" s="15"/>
      <c r="I82" s="15"/>
      <c r="J82" s="15"/>
      <c r="K82" s="15"/>
    </row>
    <row r="83" spans="1:11" ht="31.5">
      <c r="A83" s="72" t="s">
        <v>297</v>
      </c>
      <c r="B83" s="69">
        <v>801</v>
      </c>
      <c r="C83" s="70" t="s">
        <v>234</v>
      </c>
      <c r="D83" s="70" t="s">
        <v>273</v>
      </c>
      <c r="E83" s="69" t="s">
        <v>296</v>
      </c>
      <c r="F83" s="69">
        <v>300</v>
      </c>
      <c r="G83" s="35">
        <v>880</v>
      </c>
      <c r="H83" s="15"/>
      <c r="I83" s="15"/>
      <c r="J83" s="15"/>
      <c r="K83" s="15"/>
    </row>
    <row r="84" spans="1:11" ht="31.5" hidden="1">
      <c r="A84" s="72" t="s">
        <v>298</v>
      </c>
      <c r="B84" s="69">
        <v>801</v>
      </c>
      <c r="C84" s="70" t="s">
        <v>234</v>
      </c>
      <c r="D84" s="70" t="s">
        <v>273</v>
      </c>
      <c r="E84" s="69" t="s">
        <v>296</v>
      </c>
      <c r="F84" s="69">
        <v>800</v>
      </c>
      <c r="G84" s="35">
        <v>0</v>
      </c>
      <c r="H84" s="15"/>
      <c r="I84" s="15"/>
      <c r="J84" s="15"/>
      <c r="K84" s="15"/>
    </row>
    <row r="85" spans="1:11" ht="18" customHeight="1">
      <c r="A85" s="63" t="s">
        <v>299</v>
      </c>
      <c r="B85" s="64">
        <v>801</v>
      </c>
      <c r="C85" s="65" t="s">
        <v>300</v>
      </c>
      <c r="D85" s="65" t="s">
        <v>235</v>
      </c>
      <c r="E85" s="69"/>
      <c r="F85" s="69"/>
      <c r="G85" s="67">
        <f>SUM(G86, G94,G115)</f>
        <v>16170.1</v>
      </c>
      <c r="H85" s="15"/>
      <c r="I85" s="15"/>
      <c r="J85" s="15"/>
      <c r="K85" s="15"/>
    </row>
    <row r="86" spans="1:11">
      <c r="A86" s="63" t="s">
        <v>301</v>
      </c>
      <c r="B86" s="64">
        <v>801</v>
      </c>
      <c r="C86" s="65" t="s">
        <v>300</v>
      </c>
      <c r="D86" s="65" t="s">
        <v>248</v>
      </c>
      <c r="E86" s="64"/>
      <c r="F86" s="64"/>
      <c r="G86" s="67">
        <f>SUM(G87)</f>
        <v>2524.3999999999996</v>
      </c>
      <c r="H86" s="15"/>
      <c r="I86" s="15"/>
      <c r="J86" s="15"/>
      <c r="K86" s="15"/>
    </row>
    <row r="87" spans="1:11" s="18" customFormat="1" ht="31.5">
      <c r="A87" s="68" t="s">
        <v>238</v>
      </c>
      <c r="B87" s="69">
        <v>801</v>
      </c>
      <c r="C87" s="70" t="s">
        <v>300</v>
      </c>
      <c r="D87" s="70" t="s">
        <v>248</v>
      </c>
      <c r="E87" s="69" t="s">
        <v>239</v>
      </c>
      <c r="F87" s="71"/>
      <c r="G87" s="35">
        <f>SUM(G88)</f>
        <v>2524.3999999999996</v>
      </c>
      <c r="H87" s="15"/>
      <c r="I87" s="15"/>
      <c r="J87" s="15"/>
      <c r="K87" s="15"/>
    </row>
    <row r="88" spans="1:11" ht="18.75">
      <c r="A88" s="68" t="s">
        <v>249</v>
      </c>
      <c r="B88" s="69">
        <v>801</v>
      </c>
      <c r="C88" s="70" t="s">
        <v>300</v>
      </c>
      <c r="D88" s="70" t="s">
        <v>248</v>
      </c>
      <c r="E88" s="69" t="s">
        <v>250</v>
      </c>
      <c r="F88" s="71"/>
      <c r="G88" s="35">
        <f>SUM(G89:G93)</f>
        <v>2524.3999999999996</v>
      </c>
      <c r="H88" s="15"/>
      <c r="I88" s="15"/>
      <c r="J88" s="15"/>
      <c r="K88" s="15"/>
    </row>
    <row r="89" spans="1:11" ht="94.5">
      <c r="A89" s="72" t="s">
        <v>1085</v>
      </c>
      <c r="B89" s="69">
        <v>801</v>
      </c>
      <c r="C89" s="70" t="s">
        <v>300</v>
      </c>
      <c r="D89" s="70" t="s">
        <v>248</v>
      </c>
      <c r="E89" s="69" t="s">
        <v>1088</v>
      </c>
      <c r="F89" s="69">
        <v>100</v>
      </c>
      <c r="G89" s="35">
        <v>195.3</v>
      </c>
      <c r="H89" s="15"/>
      <c r="I89" s="15"/>
      <c r="J89" s="15"/>
      <c r="K89" s="15"/>
    </row>
    <row r="90" spans="1:11" ht="157.5">
      <c r="A90" s="72" t="s">
        <v>302</v>
      </c>
      <c r="B90" s="69">
        <v>801</v>
      </c>
      <c r="C90" s="70" t="s">
        <v>300</v>
      </c>
      <c r="D90" s="70" t="s">
        <v>248</v>
      </c>
      <c r="E90" s="69" t="s">
        <v>303</v>
      </c>
      <c r="F90" s="69">
        <v>100</v>
      </c>
      <c r="G90" s="35">
        <v>916</v>
      </c>
      <c r="H90" s="15"/>
      <c r="I90" s="15"/>
      <c r="J90" s="15"/>
      <c r="K90" s="15"/>
    </row>
    <row r="91" spans="1:11" ht="110.25" hidden="1">
      <c r="A91" s="73" t="s">
        <v>304</v>
      </c>
      <c r="B91" s="69">
        <v>801</v>
      </c>
      <c r="C91" s="70" t="s">
        <v>300</v>
      </c>
      <c r="D91" s="70" t="s">
        <v>248</v>
      </c>
      <c r="E91" s="69" t="s">
        <v>303</v>
      </c>
      <c r="F91" s="69">
        <v>200</v>
      </c>
      <c r="G91" s="35"/>
      <c r="H91" s="15"/>
      <c r="I91" s="15"/>
      <c r="J91" s="15"/>
      <c r="K91" s="15"/>
    </row>
    <row r="92" spans="1:11" ht="157.5">
      <c r="A92" s="72" t="s">
        <v>1140</v>
      </c>
      <c r="B92" s="69">
        <v>801</v>
      </c>
      <c r="C92" s="70" t="s">
        <v>300</v>
      </c>
      <c r="D92" s="70" t="s">
        <v>248</v>
      </c>
      <c r="E92" s="69" t="s">
        <v>1131</v>
      </c>
      <c r="F92" s="69">
        <v>100</v>
      </c>
      <c r="G92" s="35">
        <v>1402.4</v>
      </c>
      <c r="H92" s="15"/>
      <c r="I92" s="15"/>
      <c r="J92" s="15"/>
      <c r="K92" s="15"/>
    </row>
    <row r="93" spans="1:11" ht="126">
      <c r="A93" s="72" t="s">
        <v>1266</v>
      </c>
      <c r="B93" s="69">
        <v>801</v>
      </c>
      <c r="C93" s="70" t="s">
        <v>300</v>
      </c>
      <c r="D93" s="70" t="s">
        <v>248</v>
      </c>
      <c r="E93" s="69" t="s">
        <v>1131</v>
      </c>
      <c r="F93" s="69">
        <v>200</v>
      </c>
      <c r="G93" s="35">
        <v>10.7</v>
      </c>
      <c r="H93" s="15"/>
      <c r="I93" s="15"/>
      <c r="J93" s="15"/>
      <c r="K93" s="15"/>
    </row>
    <row r="94" spans="1:11" ht="47.25">
      <c r="A94" s="63" t="s">
        <v>877</v>
      </c>
      <c r="B94" s="64">
        <v>801</v>
      </c>
      <c r="C94" s="65" t="s">
        <v>300</v>
      </c>
      <c r="D94" s="65" t="s">
        <v>320</v>
      </c>
      <c r="E94" s="64"/>
      <c r="F94" s="64"/>
      <c r="G94" s="67">
        <f>SUM(G95,G112)</f>
        <v>13535.7</v>
      </c>
      <c r="H94" s="15"/>
      <c r="I94" s="15"/>
      <c r="J94" s="15"/>
      <c r="K94" s="15"/>
    </row>
    <row r="95" spans="1:11" ht="31.5">
      <c r="A95" s="9" t="s">
        <v>1012</v>
      </c>
      <c r="B95" s="69">
        <v>801</v>
      </c>
      <c r="C95" s="70" t="s">
        <v>300</v>
      </c>
      <c r="D95" s="70" t="s">
        <v>320</v>
      </c>
      <c r="E95" s="69" t="s">
        <v>306</v>
      </c>
      <c r="F95" s="69"/>
      <c r="G95" s="35">
        <f>SUM(G96,G107)</f>
        <v>5150</v>
      </c>
      <c r="H95" s="15"/>
      <c r="I95" s="15"/>
      <c r="J95" s="15"/>
      <c r="K95" s="15"/>
    </row>
    <row r="96" spans="1:11" ht="31.5">
      <c r="A96" s="9" t="s">
        <v>321</v>
      </c>
      <c r="B96" s="69">
        <v>801</v>
      </c>
      <c r="C96" s="70" t="s">
        <v>300</v>
      </c>
      <c r="D96" s="70" t="s">
        <v>320</v>
      </c>
      <c r="E96" s="69" t="s">
        <v>322</v>
      </c>
      <c r="F96" s="69"/>
      <c r="G96" s="35">
        <f>SUM(G97,G99,G101,G103,G105)</f>
        <v>3625</v>
      </c>
      <c r="H96" s="15"/>
      <c r="I96" s="15"/>
      <c r="J96" s="15"/>
      <c r="K96" s="15"/>
    </row>
    <row r="97" spans="1:11" ht="47.25">
      <c r="A97" s="9" t="s">
        <v>323</v>
      </c>
      <c r="B97" s="69">
        <v>801</v>
      </c>
      <c r="C97" s="70" t="s">
        <v>300</v>
      </c>
      <c r="D97" s="70" t="s">
        <v>320</v>
      </c>
      <c r="E97" s="69" t="s">
        <v>324</v>
      </c>
      <c r="F97" s="69"/>
      <c r="G97" s="35">
        <f>SUM(G98)</f>
        <v>1500</v>
      </c>
      <c r="H97" s="15"/>
      <c r="I97" s="15"/>
      <c r="J97" s="15"/>
      <c r="K97" s="15"/>
    </row>
    <row r="98" spans="1:11" ht="47.25">
      <c r="A98" s="72" t="s">
        <v>325</v>
      </c>
      <c r="B98" s="69">
        <v>801</v>
      </c>
      <c r="C98" s="70" t="s">
        <v>300</v>
      </c>
      <c r="D98" s="70" t="s">
        <v>320</v>
      </c>
      <c r="E98" s="69" t="s">
        <v>326</v>
      </c>
      <c r="F98" s="69">
        <v>800</v>
      </c>
      <c r="G98" s="35">
        <v>1500</v>
      </c>
      <c r="H98" s="15"/>
      <c r="I98" s="15"/>
      <c r="J98" s="15"/>
      <c r="K98" s="15"/>
    </row>
    <row r="99" spans="1:11" ht="31.5">
      <c r="A99" s="9" t="s">
        <v>327</v>
      </c>
      <c r="B99" s="69">
        <v>801</v>
      </c>
      <c r="C99" s="70" t="s">
        <v>300</v>
      </c>
      <c r="D99" s="70" t="s">
        <v>320</v>
      </c>
      <c r="E99" s="69" t="s">
        <v>328</v>
      </c>
      <c r="F99" s="85"/>
      <c r="G99" s="35">
        <f>SUM(G100)</f>
        <v>360</v>
      </c>
      <c r="H99" s="15"/>
      <c r="I99" s="15"/>
      <c r="J99" s="15"/>
      <c r="K99" s="15"/>
    </row>
    <row r="100" spans="1:11" ht="63">
      <c r="A100" s="72" t="s">
        <v>329</v>
      </c>
      <c r="B100" s="69">
        <v>801</v>
      </c>
      <c r="C100" s="70" t="s">
        <v>300</v>
      </c>
      <c r="D100" s="70" t="s">
        <v>320</v>
      </c>
      <c r="E100" s="86" t="s">
        <v>330</v>
      </c>
      <c r="F100" s="85">
        <v>200</v>
      </c>
      <c r="G100" s="35">
        <v>360</v>
      </c>
      <c r="H100" s="15"/>
      <c r="I100" s="15"/>
      <c r="J100" s="15"/>
      <c r="K100" s="15"/>
    </row>
    <row r="101" spans="1:11" ht="47.25">
      <c r="A101" s="9" t="s">
        <v>331</v>
      </c>
      <c r="B101" s="69">
        <v>801</v>
      </c>
      <c r="C101" s="70" t="s">
        <v>300</v>
      </c>
      <c r="D101" s="70" t="s">
        <v>320</v>
      </c>
      <c r="E101" s="69" t="s">
        <v>332</v>
      </c>
      <c r="F101" s="85"/>
      <c r="G101" s="35">
        <f>SUM(G102)</f>
        <v>25</v>
      </c>
      <c r="H101" s="15"/>
      <c r="I101" s="15"/>
      <c r="J101" s="15"/>
      <c r="K101" s="15"/>
    </row>
    <row r="102" spans="1:11" ht="63">
      <c r="A102" s="72" t="s">
        <v>333</v>
      </c>
      <c r="B102" s="69">
        <v>801</v>
      </c>
      <c r="C102" s="70" t="s">
        <v>300</v>
      </c>
      <c r="D102" s="70" t="s">
        <v>320</v>
      </c>
      <c r="E102" s="86" t="s">
        <v>334</v>
      </c>
      <c r="F102" s="85">
        <v>200</v>
      </c>
      <c r="G102" s="35">
        <v>25</v>
      </c>
      <c r="H102" s="15"/>
      <c r="I102" s="15"/>
      <c r="J102" s="15"/>
      <c r="K102" s="15"/>
    </row>
    <row r="103" spans="1:11" ht="47.25">
      <c r="A103" s="72" t="s">
        <v>899</v>
      </c>
      <c r="B103" s="69">
        <v>801</v>
      </c>
      <c r="C103" s="70" t="s">
        <v>300</v>
      </c>
      <c r="D103" s="70" t="s">
        <v>320</v>
      </c>
      <c r="E103" s="86" t="s">
        <v>898</v>
      </c>
      <c r="F103" s="85"/>
      <c r="G103" s="35">
        <f>SUM(G104)</f>
        <v>840</v>
      </c>
      <c r="H103" s="15"/>
      <c r="I103" s="15"/>
      <c r="J103" s="15"/>
      <c r="K103" s="15"/>
    </row>
    <row r="104" spans="1:11" ht="63">
      <c r="A104" s="72" t="s">
        <v>900</v>
      </c>
      <c r="B104" s="69">
        <v>801</v>
      </c>
      <c r="C104" s="70" t="s">
        <v>300</v>
      </c>
      <c r="D104" s="70" t="s">
        <v>320</v>
      </c>
      <c r="E104" s="86" t="s">
        <v>897</v>
      </c>
      <c r="F104" s="85">
        <v>200</v>
      </c>
      <c r="G104" s="35">
        <v>840</v>
      </c>
      <c r="H104" s="15"/>
      <c r="I104" s="15"/>
      <c r="J104" s="15"/>
      <c r="K104" s="15"/>
    </row>
    <row r="105" spans="1:11" ht="31.5">
      <c r="A105" s="72" t="s">
        <v>944</v>
      </c>
      <c r="B105" s="69">
        <v>801</v>
      </c>
      <c r="C105" s="70" t="s">
        <v>300</v>
      </c>
      <c r="D105" s="70" t="s">
        <v>320</v>
      </c>
      <c r="E105" s="86" t="s">
        <v>942</v>
      </c>
      <c r="F105" s="85"/>
      <c r="G105" s="35">
        <f>SUM(G106)</f>
        <v>900</v>
      </c>
      <c r="H105" s="15"/>
      <c r="I105" s="15"/>
      <c r="J105" s="15"/>
      <c r="K105" s="15"/>
    </row>
    <row r="106" spans="1:11" ht="94.5">
      <c r="A106" s="72" t="s">
        <v>945</v>
      </c>
      <c r="B106" s="69">
        <v>801</v>
      </c>
      <c r="C106" s="70" t="s">
        <v>300</v>
      </c>
      <c r="D106" s="70" t="s">
        <v>320</v>
      </c>
      <c r="E106" s="86" t="s">
        <v>943</v>
      </c>
      <c r="F106" s="85">
        <v>100</v>
      </c>
      <c r="G106" s="35">
        <v>900</v>
      </c>
      <c r="H106" s="15"/>
      <c r="I106" s="15"/>
      <c r="J106" s="15"/>
      <c r="K106" s="15"/>
    </row>
    <row r="107" spans="1:11" ht="78.75">
      <c r="A107" s="72" t="s">
        <v>307</v>
      </c>
      <c r="B107" s="69">
        <v>801</v>
      </c>
      <c r="C107" s="70" t="s">
        <v>300</v>
      </c>
      <c r="D107" s="70" t="s">
        <v>320</v>
      </c>
      <c r="E107" s="82" t="s">
        <v>308</v>
      </c>
      <c r="F107" s="69"/>
      <c r="G107" s="35">
        <f>SUM(G108,G110)</f>
        <v>1525</v>
      </c>
      <c r="H107" s="15"/>
      <c r="I107" s="15"/>
      <c r="J107" s="15"/>
      <c r="K107" s="15"/>
    </row>
    <row r="108" spans="1:11" ht="78.75">
      <c r="A108" s="72" t="s">
        <v>309</v>
      </c>
      <c r="B108" s="69">
        <v>801</v>
      </c>
      <c r="C108" s="70" t="s">
        <v>300</v>
      </c>
      <c r="D108" s="70" t="s">
        <v>320</v>
      </c>
      <c r="E108" s="83" t="s">
        <v>310</v>
      </c>
      <c r="F108" s="69"/>
      <c r="G108" s="35">
        <f>SUM(G109)</f>
        <v>1500</v>
      </c>
      <c r="H108" s="15"/>
      <c r="I108" s="15"/>
      <c r="J108" s="15"/>
      <c r="K108" s="15"/>
    </row>
    <row r="109" spans="1:11" ht="94.5">
      <c r="A109" s="72" t="s">
        <v>311</v>
      </c>
      <c r="B109" s="69">
        <v>801</v>
      </c>
      <c r="C109" s="70" t="s">
        <v>300</v>
      </c>
      <c r="D109" s="70" t="s">
        <v>320</v>
      </c>
      <c r="E109" s="84" t="s">
        <v>312</v>
      </c>
      <c r="F109" s="85">
        <v>200</v>
      </c>
      <c r="G109" s="35">
        <v>1500</v>
      </c>
      <c r="H109" s="15"/>
      <c r="I109" s="15"/>
      <c r="J109" s="15"/>
      <c r="K109" s="15"/>
    </row>
    <row r="110" spans="1:11" ht="47.25">
      <c r="A110" s="9" t="s">
        <v>313</v>
      </c>
      <c r="B110" s="69">
        <v>801</v>
      </c>
      <c r="C110" s="70" t="s">
        <v>300</v>
      </c>
      <c r="D110" s="70" t="s">
        <v>320</v>
      </c>
      <c r="E110" s="69" t="s">
        <v>314</v>
      </c>
      <c r="F110" s="85"/>
      <c r="G110" s="35">
        <f>SUM(G111)</f>
        <v>25</v>
      </c>
      <c r="H110" s="15"/>
      <c r="I110" s="15"/>
      <c r="J110" s="15"/>
      <c r="K110" s="15"/>
    </row>
    <row r="111" spans="1:11" ht="63">
      <c r="A111" s="72" t="s">
        <v>315</v>
      </c>
      <c r="B111" s="69">
        <v>801</v>
      </c>
      <c r="C111" s="70" t="s">
        <v>300</v>
      </c>
      <c r="D111" s="70" t="s">
        <v>320</v>
      </c>
      <c r="E111" s="84" t="s">
        <v>316</v>
      </c>
      <c r="F111" s="85">
        <v>200</v>
      </c>
      <c r="G111" s="35">
        <v>25</v>
      </c>
      <c r="H111" s="15"/>
      <c r="I111" s="15"/>
      <c r="J111" s="15"/>
      <c r="K111" s="15"/>
    </row>
    <row r="112" spans="1:11" ht="31.5">
      <c r="A112" s="81" t="s">
        <v>284</v>
      </c>
      <c r="B112" s="69">
        <v>801</v>
      </c>
      <c r="C112" s="70" t="s">
        <v>300</v>
      </c>
      <c r="D112" s="70" t="s">
        <v>320</v>
      </c>
      <c r="E112" s="69" t="s">
        <v>285</v>
      </c>
      <c r="F112" s="69"/>
      <c r="G112" s="35">
        <f>SUM(G113:G114)</f>
        <v>8385.7000000000007</v>
      </c>
      <c r="H112" s="15"/>
      <c r="I112" s="15"/>
      <c r="J112" s="15"/>
      <c r="K112" s="15"/>
    </row>
    <row r="113" spans="1:11" ht="78.75">
      <c r="A113" s="81" t="s">
        <v>245</v>
      </c>
      <c r="B113" s="69">
        <v>801</v>
      </c>
      <c r="C113" s="70" t="s">
        <v>300</v>
      </c>
      <c r="D113" s="70" t="s">
        <v>320</v>
      </c>
      <c r="E113" s="69" t="s">
        <v>286</v>
      </c>
      <c r="F113" s="69">
        <v>100</v>
      </c>
      <c r="G113" s="35">
        <v>300</v>
      </c>
      <c r="H113" s="15"/>
      <c r="I113" s="15"/>
      <c r="J113" s="15"/>
      <c r="K113" s="15"/>
    </row>
    <row r="114" spans="1:11" ht="94.5">
      <c r="A114" s="72" t="s">
        <v>317</v>
      </c>
      <c r="B114" s="69">
        <v>801</v>
      </c>
      <c r="C114" s="70" t="s">
        <v>300</v>
      </c>
      <c r="D114" s="70" t="s">
        <v>320</v>
      </c>
      <c r="E114" s="69" t="s">
        <v>318</v>
      </c>
      <c r="F114" s="69">
        <v>100</v>
      </c>
      <c r="G114" s="35">
        <v>8085.7</v>
      </c>
      <c r="H114" s="15"/>
      <c r="I114" s="15"/>
      <c r="J114" s="15"/>
      <c r="K114" s="15"/>
    </row>
    <row r="115" spans="1:11" ht="31.5">
      <c r="A115" s="63" t="s">
        <v>335</v>
      </c>
      <c r="B115" s="64">
        <v>801</v>
      </c>
      <c r="C115" s="65" t="s">
        <v>300</v>
      </c>
      <c r="D115" s="65">
        <v>14</v>
      </c>
      <c r="E115" s="64"/>
      <c r="F115" s="64"/>
      <c r="G115" s="67">
        <f>SUM(G116,G119)</f>
        <v>110</v>
      </c>
      <c r="H115" s="15"/>
      <c r="I115" s="15"/>
      <c r="J115" s="15"/>
      <c r="K115" s="15"/>
    </row>
    <row r="116" spans="1:11" ht="47.25">
      <c r="A116" s="68" t="s">
        <v>1013</v>
      </c>
      <c r="B116" s="69">
        <v>801</v>
      </c>
      <c r="C116" s="70" t="s">
        <v>300</v>
      </c>
      <c r="D116" s="70">
        <v>14</v>
      </c>
      <c r="E116" s="69" t="s">
        <v>336</v>
      </c>
      <c r="F116" s="69"/>
      <c r="G116" s="35">
        <f>G117</f>
        <v>10</v>
      </c>
      <c r="H116" s="15"/>
      <c r="I116" s="15"/>
      <c r="J116" s="15"/>
      <c r="K116" s="15"/>
    </row>
    <row r="117" spans="1:11" ht="63">
      <c r="A117" s="87" t="s">
        <v>658</v>
      </c>
      <c r="B117" s="74">
        <v>801</v>
      </c>
      <c r="C117" s="70" t="s">
        <v>300</v>
      </c>
      <c r="D117" s="70">
        <v>14</v>
      </c>
      <c r="E117" s="69" t="s">
        <v>656</v>
      </c>
      <c r="F117" s="69"/>
      <c r="G117" s="35">
        <f>G118</f>
        <v>10</v>
      </c>
      <c r="H117" s="15"/>
      <c r="I117" s="15"/>
      <c r="J117" s="15"/>
      <c r="K117" s="15"/>
    </row>
    <row r="118" spans="1:11" ht="78.75">
      <c r="A118" s="73" t="s">
        <v>337</v>
      </c>
      <c r="B118" s="74">
        <v>801</v>
      </c>
      <c r="C118" s="88" t="s">
        <v>300</v>
      </c>
      <c r="D118" s="88">
        <v>14</v>
      </c>
      <c r="E118" s="74" t="s">
        <v>657</v>
      </c>
      <c r="F118" s="69">
        <v>200</v>
      </c>
      <c r="G118" s="35">
        <v>10</v>
      </c>
      <c r="H118" s="15"/>
      <c r="I118" s="15"/>
      <c r="J118" s="15"/>
      <c r="K118" s="15"/>
    </row>
    <row r="119" spans="1:11" ht="47.25">
      <c r="A119" s="9" t="s">
        <v>1014</v>
      </c>
      <c r="B119" s="69">
        <v>801</v>
      </c>
      <c r="C119" s="70" t="s">
        <v>300</v>
      </c>
      <c r="D119" s="70" t="s">
        <v>338</v>
      </c>
      <c r="E119" s="69" t="s">
        <v>339</v>
      </c>
      <c r="F119" s="85"/>
      <c r="G119" s="35">
        <f>SUM(G120)</f>
        <v>100</v>
      </c>
      <c r="H119" s="15"/>
      <c r="I119" s="15"/>
      <c r="J119" s="15"/>
      <c r="K119" s="15"/>
    </row>
    <row r="120" spans="1:11" ht="31.5">
      <c r="A120" s="9" t="s">
        <v>340</v>
      </c>
      <c r="B120" s="69">
        <v>801</v>
      </c>
      <c r="C120" s="70" t="s">
        <v>300</v>
      </c>
      <c r="D120" s="70" t="s">
        <v>338</v>
      </c>
      <c r="E120" s="69" t="s">
        <v>341</v>
      </c>
      <c r="F120" s="85"/>
      <c r="G120" s="35">
        <f>SUM(G121)</f>
        <v>100</v>
      </c>
      <c r="H120" s="15"/>
      <c r="I120" s="15"/>
      <c r="J120" s="15"/>
      <c r="K120" s="15"/>
    </row>
    <row r="121" spans="1:11" ht="47.25">
      <c r="A121" s="9" t="s">
        <v>342</v>
      </c>
      <c r="B121" s="69">
        <v>801</v>
      </c>
      <c r="C121" s="70" t="s">
        <v>300</v>
      </c>
      <c r="D121" s="70" t="s">
        <v>338</v>
      </c>
      <c r="E121" s="69" t="s">
        <v>343</v>
      </c>
      <c r="F121" s="85"/>
      <c r="G121" s="35">
        <f>SUM(G122)</f>
        <v>100</v>
      </c>
      <c r="H121" s="15"/>
      <c r="I121" s="15"/>
      <c r="J121" s="15"/>
      <c r="K121" s="15"/>
    </row>
    <row r="122" spans="1:11" ht="94.5">
      <c r="A122" s="72" t="s">
        <v>946</v>
      </c>
      <c r="B122" s="89">
        <v>801</v>
      </c>
      <c r="C122" s="90" t="s">
        <v>300</v>
      </c>
      <c r="D122" s="90" t="s">
        <v>338</v>
      </c>
      <c r="E122" s="91" t="s">
        <v>345</v>
      </c>
      <c r="F122" s="69">
        <v>300</v>
      </c>
      <c r="G122" s="35">
        <v>100</v>
      </c>
      <c r="H122" s="15"/>
      <c r="I122" s="15"/>
      <c r="J122" s="15"/>
      <c r="K122" s="15"/>
    </row>
    <row r="123" spans="1:11">
      <c r="A123" s="63" t="s">
        <v>346</v>
      </c>
      <c r="B123" s="64">
        <v>801</v>
      </c>
      <c r="C123" s="65" t="s">
        <v>248</v>
      </c>
      <c r="D123" s="65" t="s">
        <v>235</v>
      </c>
      <c r="E123" s="64"/>
      <c r="F123" s="64"/>
      <c r="G123" s="67">
        <f>SUM(G124,G135,G151)</f>
        <v>77527.8</v>
      </c>
      <c r="H123" s="15"/>
      <c r="I123" s="15"/>
      <c r="J123" s="15"/>
      <c r="K123" s="15"/>
    </row>
    <row r="124" spans="1:11">
      <c r="A124" s="63" t="s">
        <v>347</v>
      </c>
      <c r="B124" s="64">
        <v>801</v>
      </c>
      <c r="C124" s="65" t="s">
        <v>248</v>
      </c>
      <c r="D124" s="65" t="s">
        <v>348</v>
      </c>
      <c r="E124" s="64"/>
      <c r="F124" s="64"/>
      <c r="G124" s="67">
        <f>SUM(G125)</f>
        <v>31047.7</v>
      </c>
      <c r="H124" s="15"/>
      <c r="I124" s="15"/>
      <c r="J124" s="15"/>
      <c r="K124" s="15"/>
    </row>
    <row r="125" spans="1:11" ht="31.5">
      <c r="A125" s="68" t="s">
        <v>1015</v>
      </c>
      <c r="B125" s="69">
        <v>801</v>
      </c>
      <c r="C125" s="70" t="s">
        <v>248</v>
      </c>
      <c r="D125" s="70" t="s">
        <v>348</v>
      </c>
      <c r="E125" s="69" t="s">
        <v>349</v>
      </c>
      <c r="F125" s="69"/>
      <c r="G125" s="35">
        <f>SUM(G126,G129)</f>
        <v>31047.7</v>
      </c>
      <c r="H125" s="15"/>
      <c r="I125" s="15"/>
      <c r="J125" s="15"/>
      <c r="K125" s="15"/>
    </row>
    <row r="126" spans="1:11">
      <c r="A126" s="68" t="s">
        <v>1031</v>
      </c>
      <c r="B126" s="69">
        <v>801</v>
      </c>
      <c r="C126" s="70" t="s">
        <v>248</v>
      </c>
      <c r="D126" s="70" t="s">
        <v>348</v>
      </c>
      <c r="E126" s="69" t="s">
        <v>350</v>
      </c>
      <c r="F126" s="69"/>
      <c r="G126" s="35">
        <f>SUM(G127)</f>
        <v>23024.400000000001</v>
      </c>
      <c r="H126" s="15"/>
      <c r="I126" s="15"/>
      <c r="J126" s="15"/>
      <c r="K126" s="15"/>
    </row>
    <row r="127" spans="1:11">
      <c r="A127" s="68" t="s">
        <v>1032</v>
      </c>
      <c r="B127" s="69">
        <v>801</v>
      </c>
      <c r="C127" s="70" t="s">
        <v>248</v>
      </c>
      <c r="D127" s="70" t="s">
        <v>348</v>
      </c>
      <c r="E127" s="69" t="s">
        <v>351</v>
      </c>
      <c r="F127" s="69"/>
      <c r="G127" s="35">
        <f>SUM(G128)</f>
        <v>23024.400000000001</v>
      </c>
      <c r="H127" s="15"/>
      <c r="I127" s="15"/>
      <c r="J127" s="15"/>
      <c r="K127" s="15"/>
    </row>
    <row r="128" spans="1:11" ht="47.25">
      <c r="A128" s="73" t="s">
        <v>352</v>
      </c>
      <c r="B128" s="69">
        <v>801</v>
      </c>
      <c r="C128" s="70" t="s">
        <v>248</v>
      </c>
      <c r="D128" s="70" t="s">
        <v>348</v>
      </c>
      <c r="E128" s="69" t="s">
        <v>353</v>
      </c>
      <c r="F128" s="69">
        <v>200</v>
      </c>
      <c r="G128" s="35">
        <v>23024.400000000001</v>
      </c>
      <c r="H128" s="15"/>
      <c r="I128" s="15"/>
      <c r="J128" s="15"/>
      <c r="K128" s="15"/>
    </row>
    <row r="129" spans="1:11" ht="31.5">
      <c r="A129" s="73" t="s">
        <v>1034</v>
      </c>
      <c r="B129" s="69">
        <v>801</v>
      </c>
      <c r="C129" s="70" t="s">
        <v>248</v>
      </c>
      <c r="D129" s="70" t="s">
        <v>348</v>
      </c>
      <c r="E129" s="69" t="s">
        <v>354</v>
      </c>
      <c r="F129" s="69"/>
      <c r="G129" s="35">
        <f>SUM(G130,G132)</f>
        <v>8023.3</v>
      </c>
      <c r="H129" s="15"/>
      <c r="I129" s="15"/>
      <c r="J129" s="15"/>
      <c r="K129" s="15"/>
    </row>
    <row r="130" spans="1:11">
      <c r="A130" s="73" t="s">
        <v>355</v>
      </c>
      <c r="B130" s="69">
        <v>801</v>
      </c>
      <c r="C130" s="70" t="s">
        <v>248</v>
      </c>
      <c r="D130" s="70" t="s">
        <v>348</v>
      </c>
      <c r="E130" s="69" t="s">
        <v>356</v>
      </c>
      <c r="F130" s="69"/>
      <c r="G130" s="35">
        <f>SUM(G131)</f>
        <v>1221</v>
      </c>
      <c r="H130" s="15"/>
      <c r="I130" s="15"/>
      <c r="J130" s="15"/>
      <c r="K130" s="15"/>
    </row>
    <row r="131" spans="1:11" ht="47.25">
      <c r="A131" s="73" t="s">
        <v>357</v>
      </c>
      <c r="B131" s="69">
        <v>801</v>
      </c>
      <c r="C131" s="70" t="s">
        <v>248</v>
      </c>
      <c r="D131" s="70" t="s">
        <v>348</v>
      </c>
      <c r="E131" s="86" t="s">
        <v>358</v>
      </c>
      <c r="F131" s="69">
        <v>200</v>
      </c>
      <c r="G131" s="35">
        <v>1221</v>
      </c>
      <c r="H131" s="15"/>
      <c r="I131" s="15"/>
      <c r="J131" s="15"/>
      <c r="K131" s="15"/>
    </row>
    <row r="132" spans="1:11" ht="31.5">
      <c r="A132" s="73" t="s">
        <v>359</v>
      </c>
      <c r="B132" s="69">
        <v>801</v>
      </c>
      <c r="C132" s="70" t="s">
        <v>248</v>
      </c>
      <c r="D132" s="70" t="s">
        <v>348</v>
      </c>
      <c r="E132" s="86" t="s">
        <v>360</v>
      </c>
      <c r="F132" s="69"/>
      <c r="G132" s="35">
        <f>SUM(G133:G134)</f>
        <v>6802.3</v>
      </c>
      <c r="H132" s="15"/>
      <c r="I132" s="15"/>
      <c r="J132" s="15"/>
      <c r="K132" s="15"/>
    </row>
    <row r="133" spans="1:11" ht="47.25" hidden="1">
      <c r="A133" s="73" t="s">
        <v>361</v>
      </c>
      <c r="B133" s="69">
        <v>801</v>
      </c>
      <c r="C133" s="70" t="s">
        <v>248</v>
      </c>
      <c r="D133" s="70" t="s">
        <v>348</v>
      </c>
      <c r="E133" s="86" t="s">
        <v>362</v>
      </c>
      <c r="F133" s="69">
        <v>200</v>
      </c>
      <c r="G133" s="35">
        <v>0</v>
      </c>
      <c r="H133" s="15"/>
      <c r="I133" s="15"/>
      <c r="J133" s="15"/>
      <c r="K133" s="15"/>
    </row>
    <row r="134" spans="1:11" ht="63">
      <c r="A134" s="73" t="s">
        <v>363</v>
      </c>
      <c r="B134" s="69">
        <v>801</v>
      </c>
      <c r="C134" s="70" t="s">
        <v>248</v>
      </c>
      <c r="D134" s="70" t="s">
        <v>348</v>
      </c>
      <c r="E134" s="86" t="s">
        <v>364</v>
      </c>
      <c r="F134" s="69">
        <v>200</v>
      </c>
      <c r="G134" s="35">
        <v>6802.3</v>
      </c>
      <c r="H134" s="15"/>
      <c r="I134" s="15"/>
      <c r="J134" s="15"/>
      <c r="K134" s="15"/>
    </row>
    <row r="135" spans="1:11">
      <c r="A135" s="63" t="s">
        <v>365</v>
      </c>
      <c r="B135" s="64">
        <v>801</v>
      </c>
      <c r="C135" s="65" t="s">
        <v>248</v>
      </c>
      <c r="D135" s="65" t="s">
        <v>305</v>
      </c>
      <c r="E135" s="64"/>
      <c r="F135" s="64"/>
      <c r="G135" s="67">
        <f>SUM(G136,G146)</f>
        <v>46480.100000000006</v>
      </c>
      <c r="H135" s="15"/>
      <c r="I135" s="15"/>
      <c r="J135" s="15"/>
      <c r="K135" s="15"/>
    </row>
    <row r="136" spans="1:11" ht="31.5">
      <c r="A136" s="68" t="s">
        <v>1015</v>
      </c>
      <c r="B136" s="69">
        <v>801</v>
      </c>
      <c r="C136" s="70" t="s">
        <v>248</v>
      </c>
      <c r="D136" s="70" t="s">
        <v>305</v>
      </c>
      <c r="E136" s="69" t="s">
        <v>349</v>
      </c>
      <c r="F136" s="69"/>
      <c r="G136" s="35">
        <f>SUM(G137)</f>
        <v>17953.900000000001</v>
      </c>
      <c r="H136" s="15"/>
      <c r="I136" s="15"/>
      <c r="J136" s="15"/>
      <c r="K136" s="15"/>
    </row>
    <row r="137" spans="1:11" ht="31.5">
      <c r="A137" s="68" t="s">
        <v>1033</v>
      </c>
      <c r="B137" s="69">
        <v>801</v>
      </c>
      <c r="C137" s="70" t="s">
        <v>248</v>
      </c>
      <c r="D137" s="70" t="s">
        <v>305</v>
      </c>
      <c r="E137" s="69" t="s">
        <v>366</v>
      </c>
      <c r="F137" s="69"/>
      <c r="G137" s="35">
        <f>SUM(G138,G140,G144,G142)</f>
        <v>17953.900000000001</v>
      </c>
      <c r="H137" s="15"/>
      <c r="I137" s="15"/>
      <c r="J137" s="15"/>
      <c r="K137" s="15"/>
    </row>
    <row r="138" spans="1:11" ht="31.5">
      <c r="A138" s="68" t="s">
        <v>367</v>
      </c>
      <c r="B138" s="69">
        <v>801</v>
      </c>
      <c r="C138" s="70" t="s">
        <v>248</v>
      </c>
      <c r="D138" s="70" t="s">
        <v>305</v>
      </c>
      <c r="E138" s="69" t="s">
        <v>368</v>
      </c>
      <c r="F138" s="69"/>
      <c r="G138" s="35">
        <f>SUM(G139)</f>
        <v>7338.6</v>
      </c>
      <c r="H138" s="15"/>
      <c r="I138" s="15"/>
      <c r="J138" s="15"/>
      <c r="K138" s="15"/>
    </row>
    <row r="139" spans="1:11" ht="47.25">
      <c r="A139" s="73" t="s">
        <v>369</v>
      </c>
      <c r="B139" s="69">
        <v>801</v>
      </c>
      <c r="C139" s="70" t="s">
        <v>248</v>
      </c>
      <c r="D139" s="70" t="s">
        <v>305</v>
      </c>
      <c r="E139" s="69" t="s">
        <v>370</v>
      </c>
      <c r="F139" s="69">
        <v>200</v>
      </c>
      <c r="G139" s="35">
        <v>7338.6</v>
      </c>
      <c r="H139" s="15"/>
      <c r="I139" s="15"/>
      <c r="J139" s="15"/>
      <c r="K139" s="15"/>
    </row>
    <row r="140" spans="1:11" ht="63">
      <c r="A140" s="73" t="s">
        <v>925</v>
      </c>
      <c r="B140" s="69">
        <v>801</v>
      </c>
      <c r="C140" s="70" t="s">
        <v>248</v>
      </c>
      <c r="D140" s="70" t="s">
        <v>305</v>
      </c>
      <c r="E140" s="69" t="s">
        <v>926</v>
      </c>
      <c r="F140" s="69"/>
      <c r="G140" s="35">
        <f>G141</f>
        <v>1000</v>
      </c>
      <c r="H140" s="15"/>
      <c r="I140" s="15"/>
      <c r="J140" s="15"/>
      <c r="K140" s="15"/>
    </row>
    <row r="141" spans="1:11" ht="63">
      <c r="A141" s="73" t="s">
        <v>928</v>
      </c>
      <c r="B141" s="69">
        <v>801</v>
      </c>
      <c r="C141" s="70" t="s">
        <v>248</v>
      </c>
      <c r="D141" s="70" t="s">
        <v>419</v>
      </c>
      <c r="E141" s="69" t="s">
        <v>927</v>
      </c>
      <c r="F141" s="69">
        <v>800</v>
      </c>
      <c r="G141" s="35">
        <v>1000</v>
      </c>
      <c r="H141" s="15"/>
      <c r="I141" s="15"/>
      <c r="J141" s="15"/>
      <c r="K141" s="15"/>
    </row>
    <row r="142" spans="1:11" ht="31.5" hidden="1">
      <c r="A142" s="73" t="s">
        <v>903</v>
      </c>
      <c r="B142" s="69">
        <v>801</v>
      </c>
      <c r="C142" s="70" t="s">
        <v>248</v>
      </c>
      <c r="D142" s="70" t="s">
        <v>305</v>
      </c>
      <c r="E142" s="69" t="s">
        <v>902</v>
      </c>
      <c r="F142" s="69"/>
      <c r="G142" s="35">
        <f>SUM(G143)</f>
        <v>0</v>
      </c>
      <c r="H142" s="15"/>
      <c r="I142" s="15"/>
      <c r="J142" s="15"/>
      <c r="K142" s="15"/>
    </row>
    <row r="143" spans="1:11" ht="47.25" hidden="1">
      <c r="A143" s="73" t="s">
        <v>904</v>
      </c>
      <c r="B143" s="69">
        <v>801</v>
      </c>
      <c r="C143" s="70" t="s">
        <v>248</v>
      </c>
      <c r="D143" s="70" t="s">
        <v>305</v>
      </c>
      <c r="E143" s="69" t="s">
        <v>901</v>
      </c>
      <c r="F143" s="69">
        <v>200</v>
      </c>
      <c r="G143" s="35"/>
      <c r="H143" s="15"/>
      <c r="I143" s="15"/>
      <c r="J143" s="15"/>
      <c r="K143" s="15"/>
    </row>
    <row r="144" spans="1:11" ht="47.25">
      <c r="A144" s="73" t="s">
        <v>930</v>
      </c>
      <c r="B144" s="69">
        <v>801</v>
      </c>
      <c r="C144" s="70" t="s">
        <v>248</v>
      </c>
      <c r="D144" s="70" t="s">
        <v>305</v>
      </c>
      <c r="E144" s="69" t="s">
        <v>931</v>
      </c>
      <c r="F144" s="69"/>
      <c r="G144" s="35">
        <f>SUM(G145)</f>
        <v>9615.2999999999993</v>
      </c>
      <c r="H144" s="15"/>
      <c r="I144" s="15"/>
      <c r="J144" s="15"/>
      <c r="K144" s="15"/>
    </row>
    <row r="145" spans="1:11" ht="47.25">
      <c r="A145" s="73" t="s">
        <v>933</v>
      </c>
      <c r="B145" s="69">
        <v>801</v>
      </c>
      <c r="C145" s="70" t="s">
        <v>248</v>
      </c>
      <c r="D145" s="70" t="s">
        <v>305</v>
      </c>
      <c r="E145" s="69" t="s">
        <v>932</v>
      </c>
      <c r="F145" s="69">
        <v>800</v>
      </c>
      <c r="G145" s="35">
        <v>9615.2999999999993</v>
      </c>
      <c r="H145" s="15"/>
      <c r="I145" s="15"/>
      <c r="J145" s="15"/>
      <c r="K145" s="15"/>
    </row>
    <row r="146" spans="1:11" ht="31.5">
      <c r="A146" s="68" t="s">
        <v>1011</v>
      </c>
      <c r="B146" s="69">
        <v>801</v>
      </c>
      <c r="C146" s="70" t="s">
        <v>248</v>
      </c>
      <c r="D146" s="70" t="s">
        <v>305</v>
      </c>
      <c r="E146" s="69" t="s">
        <v>371</v>
      </c>
      <c r="F146" s="69"/>
      <c r="G146" s="35">
        <f>G147+G149</f>
        <v>28526.2</v>
      </c>
      <c r="H146" s="15"/>
      <c r="I146" s="15"/>
      <c r="J146" s="15"/>
      <c r="K146" s="15"/>
    </row>
    <row r="147" spans="1:11">
      <c r="A147" s="68" t="s">
        <v>372</v>
      </c>
      <c r="B147" s="69">
        <v>801</v>
      </c>
      <c r="C147" s="70" t="s">
        <v>248</v>
      </c>
      <c r="D147" s="70" t="s">
        <v>305</v>
      </c>
      <c r="E147" s="69" t="s">
        <v>373</v>
      </c>
      <c r="F147" s="69"/>
      <c r="G147" s="35">
        <f>SUM(G148)</f>
        <v>28526.2</v>
      </c>
      <c r="H147" s="15"/>
      <c r="I147" s="15"/>
      <c r="J147" s="15"/>
      <c r="K147" s="15"/>
    </row>
    <row r="148" spans="1:11" ht="63">
      <c r="A148" s="73" t="s">
        <v>374</v>
      </c>
      <c r="B148" s="69">
        <v>801</v>
      </c>
      <c r="C148" s="70" t="s">
        <v>248</v>
      </c>
      <c r="D148" s="70" t="s">
        <v>305</v>
      </c>
      <c r="E148" s="69" t="s">
        <v>375</v>
      </c>
      <c r="F148" s="69">
        <v>200</v>
      </c>
      <c r="G148" s="35">
        <v>28526.2</v>
      </c>
      <c r="H148" s="15"/>
      <c r="I148" s="15"/>
      <c r="J148" s="15"/>
      <c r="K148" s="15"/>
    </row>
    <row r="149" spans="1:11" ht="47.25" hidden="1">
      <c r="A149" s="68" t="s">
        <v>661</v>
      </c>
      <c r="B149" s="69">
        <v>801</v>
      </c>
      <c r="C149" s="70" t="s">
        <v>248</v>
      </c>
      <c r="D149" s="70" t="s">
        <v>305</v>
      </c>
      <c r="E149" s="69" t="s">
        <v>659</v>
      </c>
      <c r="F149" s="69"/>
      <c r="G149" s="35">
        <f>SUM(G150)</f>
        <v>0</v>
      </c>
      <c r="H149" s="15"/>
      <c r="I149" s="15"/>
      <c r="J149" s="15"/>
      <c r="K149" s="15"/>
    </row>
    <row r="150" spans="1:11" ht="47.25" hidden="1">
      <c r="A150" s="73" t="s">
        <v>662</v>
      </c>
      <c r="B150" s="69">
        <v>801</v>
      </c>
      <c r="C150" s="70" t="s">
        <v>248</v>
      </c>
      <c r="D150" s="70" t="s">
        <v>305</v>
      </c>
      <c r="E150" s="69" t="s">
        <v>660</v>
      </c>
      <c r="F150" s="69">
        <v>200</v>
      </c>
      <c r="G150" s="35"/>
      <c r="H150" s="15"/>
      <c r="I150" s="15"/>
      <c r="J150" s="15"/>
      <c r="K150" s="15"/>
    </row>
    <row r="151" spans="1:11" hidden="1">
      <c r="A151" s="107" t="s">
        <v>376</v>
      </c>
      <c r="B151" s="64">
        <v>801</v>
      </c>
      <c r="C151" s="65" t="s">
        <v>248</v>
      </c>
      <c r="D151" s="65">
        <v>12</v>
      </c>
      <c r="E151" s="64"/>
      <c r="F151" s="64"/>
      <c r="G151" s="67">
        <f>SUM(G152)</f>
        <v>0</v>
      </c>
      <c r="H151" s="15"/>
      <c r="I151" s="15"/>
      <c r="J151" s="15"/>
      <c r="K151" s="15"/>
    </row>
    <row r="152" spans="1:11" hidden="1">
      <c r="A152" s="98" t="s">
        <v>266</v>
      </c>
      <c r="B152" s="69">
        <v>801</v>
      </c>
      <c r="C152" s="70" t="s">
        <v>248</v>
      </c>
      <c r="D152" s="70" t="s">
        <v>377</v>
      </c>
      <c r="E152" s="103" t="s">
        <v>267</v>
      </c>
      <c r="F152" s="69"/>
      <c r="G152" s="35">
        <f>G153</f>
        <v>0</v>
      </c>
      <c r="H152" s="15"/>
      <c r="I152" s="15"/>
      <c r="J152" s="15"/>
      <c r="K152" s="15"/>
    </row>
    <row r="153" spans="1:11" hidden="1">
      <c r="A153" s="98" t="s">
        <v>268</v>
      </c>
      <c r="B153" s="69">
        <v>801</v>
      </c>
      <c r="C153" s="70" t="s">
        <v>248</v>
      </c>
      <c r="D153" s="70" t="s">
        <v>377</v>
      </c>
      <c r="E153" s="103" t="s">
        <v>269</v>
      </c>
      <c r="F153" s="69"/>
      <c r="G153" s="35">
        <f>SUM(G154)</f>
        <v>0</v>
      </c>
      <c r="H153" s="15"/>
      <c r="I153" s="15"/>
      <c r="J153" s="15"/>
      <c r="K153" s="15"/>
    </row>
    <row r="154" spans="1:11" ht="31.5" hidden="1">
      <c r="A154" s="81" t="s">
        <v>298</v>
      </c>
      <c r="B154" s="69">
        <v>801</v>
      </c>
      <c r="C154" s="70" t="s">
        <v>248</v>
      </c>
      <c r="D154" s="70" t="s">
        <v>377</v>
      </c>
      <c r="E154" s="69" t="s">
        <v>378</v>
      </c>
      <c r="F154" s="69">
        <v>800</v>
      </c>
      <c r="G154" s="35">
        <v>0</v>
      </c>
      <c r="H154" s="15"/>
      <c r="I154" s="15"/>
      <c r="J154" s="15"/>
      <c r="K154" s="15"/>
    </row>
    <row r="155" spans="1:11">
      <c r="A155" s="63" t="s">
        <v>379</v>
      </c>
      <c r="B155" s="64">
        <v>801</v>
      </c>
      <c r="C155" s="65" t="s">
        <v>265</v>
      </c>
      <c r="D155" s="65" t="s">
        <v>235</v>
      </c>
      <c r="E155" s="64"/>
      <c r="F155" s="64"/>
      <c r="G155" s="67">
        <f>SUM(G156,G168,G188,G200)</f>
        <v>281421.69999999995</v>
      </c>
      <c r="H155" s="15"/>
      <c r="I155" s="15"/>
      <c r="J155" s="15"/>
      <c r="K155" s="15"/>
    </row>
    <row r="156" spans="1:11">
      <c r="A156" s="63" t="s">
        <v>380</v>
      </c>
      <c r="B156" s="64">
        <v>801</v>
      </c>
      <c r="C156" s="65" t="s">
        <v>265</v>
      </c>
      <c r="D156" s="65" t="s">
        <v>234</v>
      </c>
      <c r="E156" s="64"/>
      <c r="F156" s="64"/>
      <c r="G156" s="67">
        <f>SUM(G157)</f>
        <v>84512.2</v>
      </c>
      <c r="H156" s="15"/>
      <c r="I156" s="15"/>
      <c r="J156" s="15"/>
      <c r="K156" s="15"/>
    </row>
    <row r="157" spans="1:11" ht="31.5">
      <c r="A157" s="68" t="s">
        <v>1011</v>
      </c>
      <c r="B157" s="69">
        <v>801</v>
      </c>
      <c r="C157" s="70" t="s">
        <v>265</v>
      </c>
      <c r="D157" s="70" t="s">
        <v>234</v>
      </c>
      <c r="E157" s="69" t="s">
        <v>371</v>
      </c>
      <c r="F157" s="64"/>
      <c r="G157" s="35">
        <f>SUM(G158,G160,G162,G164,G166)</f>
        <v>84512.2</v>
      </c>
      <c r="H157" s="15"/>
      <c r="I157" s="15"/>
      <c r="J157" s="15"/>
      <c r="K157" s="15"/>
    </row>
    <row r="158" spans="1:11" ht="31.5">
      <c r="A158" s="68" t="s">
        <v>381</v>
      </c>
      <c r="B158" s="69">
        <v>801</v>
      </c>
      <c r="C158" s="70" t="s">
        <v>265</v>
      </c>
      <c r="D158" s="70" t="s">
        <v>234</v>
      </c>
      <c r="E158" s="69" t="s">
        <v>382</v>
      </c>
      <c r="F158" s="64"/>
      <c r="G158" s="35">
        <f>SUM(G159)</f>
        <v>18386.099999999999</v>
      </c>
      <c r="H158" s="15"/>
      <c r="I158" s="15"/>
      <c r="J158" s="15"/>
      <c r="K158" s="15"/>
    </row>
    <row r="159" spans="1:11" ht="47.25">
      <c r="A159" s="68" t="s">
        <v>383</v>
      </c>
      <c r="B159" s="69">
        <v>801</v>
      </c>
      <c r="C159" s="70" t="s">
        <v>265</v>
      </c>
      <c r="D159" s="70" t="s">
        <v>234</v>
      </c>
      <c r="E159" s="69" t="s">
        <v>384</v>
      </c>
      <c r="F159" s="69">
        <v>200</v>
      </c>
      <c r="G159" s="35">
        <v>18386.099999999999</v>
      </c>
      <c r="H159" s="15"/>
      <c r="I159" s="15"/>
      <c r="J159" s="15"/>
      <c r="K159" s="15"/>
    </row>
    <row r="160" spans="1:11" ht="31.5">
      <c r="A160" s="72" t="s">
        <v>385</v>
      </c>
      <c r="B160" s="69">
        <v>801</v>
      </c>
      <c r="C160" s="70" t="s">
        <v>265</v>
      </c>
      <c r="D160" s="70" t="s">
        <v>234</v>
      </c>
      <c r="E160" s="69" t="s">
        <v>421</v>
      </c>
      <c r="F160" s="69"/>
      <c r="G160" s="35">
        <f>SUM(G161)</f>
        <v>9749.2000000000007</v>
      </c>
      <c r="H160" s="15"/>
      <c r="I160" s="15"/>
      <c r="J160" s="15"/>
      <c r="K160" s="15"/>
    </row>
    <row r="161" spans="1:12" ht="47.25">
      <c r="A161" s="68" t="s">
        <v>387</v>
      </c>
      <c r="B161" s="69">
        <v>801</v>
      </c>
      <c r="C161" s="70" t="s">
        <v>265</v>
      </c>
      <c r="D161" s="70" t="s">
        <v>234</v>
      </c>
      <c r="E161" s="69" t="s">
        <v>1037</v>
      </c>
      <c r="F161" s="69">
        <v>200</v>
      </c>
      <c r="G161" s="35">
        <v>9749.2000000000007</v>
      </c>
      <c r="H161" s="15"/>
      <c r="I161" s="15"/>
      <c r="J161" s="15"/>
      <c r="K161" s="15"/>
    </row>
    <row r="162" spans="1:12" ht="31.5">
      <c r="A162" s="72" t="s">
        <v>1095</v>
      </c>
      <c r="B162" s="69">
        <v>801</v>
      </c>
      <c r="C162" s="70" t="s">
        <v>265</v>
      </c>
      <c r="D162" s="70" t="s">
        <v>234</v>
      </c>
      <c r="E162" s="69" t="s">
        <v>1093</v>
      </c>
      <c r="F162" s="69"/>
      <c r="G162" s="35">
        <f>SUM(G163:G163)</f>
        <v>966.3</v>
      </c>
      <c r="H162" s="15"/>
      <c r="I162" s="15"/>
      <c r="J162" s="15"/>
      <c r="K162" s="15"/>
    </row>
    <row r="163" spans="1:12" ht="47.25">
      <c r="A163" s="68" t="s">
        <v>1096</v>
      </c>
      <c r="B163" s="69">
        <v>801</v>
      </c>
      <c r="C163" s="70" t="s">
        <v>265</v>
      </c>
      <c r="D163" s="70" t="s">
        <v>234</v>
      </c>
      <c r="E163" s="69" t="s">
        <v>1094</v>
      </c>
      <c r="F163" s="69">
        <v>300</v>
      </c>
      <c r="G163" s="35">
        <v>966.3</v>
      </c>
      <c r="H163" s="15"/>
      <c r="I163" s="15"/>
      <c r="J163" s="15"/>
      <c r="K163" s="15"/>
    </row>
    <row r="164" spans="1:12" ht="31.5">
      <c r="A164" s="68" t="s">
        <v>1251</v>
      </c>
      <c r="B164" s="69">
        <v>801</v>
      </c>
      <c r="C164" s="70" t="s">
        <v>265</v>
      </c>
      <c r="D164" s="70" t="s">
        <v>234</v>
      </c>
      <c r="E164" s="69" t="s">
        <v>1249</v>
      </c>
      <c r="F164" s="69"/>
      <c r="G164" s="35">
        <f>G165</f>
        <v>3100</v>
      </c>
      <c r="H164" s="15"/>
      <c r="I164" s="15"/>
      <c r="J164" s="15"/>
      <c r="K164" s="15"/>
    </row>
    <row r="165" spans="1:12" ht="31.5">
      <c r="A165" s="68" t="s">
        <v>1252</v>
      </c>
      <c r="B165" s="69">
        <v>801</v>
      </c>
      <c r="C165" s="70" t="s">
        <v>265</v>
      </c>
      <c r="D165" s="70" t="s">
        <v>234</v>
      </c>
      <c r="E165" s="69" t="s">
        <v>1250</v>
      </c>
      <c r="F165" s="69"/>
      <c r="G165" s="35">
        <v>3100</v>
      </c>
      <c r="H165" s="15"/>
      <c r="I165" s="15"/>
      <c r="J165" s="15"/>
      <c r="K165" s="15"/>
    </row>
    <row r="166" spans="1:12">
      <c r="A166" s="68" t="s">
        <v>905</v>
      </c>
      <c r="B166" s="69">
        <v>801</v>
      </c>
      <c r="C166" s="69" t="s">
        <v>265</v>
      </c>
      <c r="D166" s="69" t="s">
        <v>234</v>
      </c>
      <c r="E166" s="69" t="s">
        <v>907</v>
      </c>
      <c r="F166" s="69"/>
      <c r="G166" s="35">
        <f>SUM(G167)</f>
        <v>52310.6</v>
      </c>
      <c r="H166" s="15"/>
      <c r="I166" s="15"/>
      <c r="J166" s="15"/>
      <c r="K166" s="15"/>
    </row>
    <row r="167" spans="1:12" ht="47.25">
      <c r="A167" s="68" t="s">
        <v>1097</v>
      </c>
      <c r="B167" s="69">
        <v>801</v>
      </c>
      <c r="C167" s="69" t="s">
        <v>265</v>
      </c>
      <c r="D167" s="69" t="s">
        <v>234</v>
      </c>
      <c r="E167" s="69" t="s">
        <v>908</v>
      </c>
      <c r="F167" s="69">
        <v>400</v>
      </c>
      <c r="G167" s="35">
        <v>52310.6</v>
      </c>
      <c r="H167" s="15"/>
      <c r="I167" s="15"/>
      <c r="J167" s="15"/>
      <c r="K167" s="15"/>
    </row>
    <row r="168" spans="1:12">
      <c r="A168" s="63" t="s">
        <v>388</v>
      </c>
      <c r="B168" s="64">
        <v>801</v>
      </c>
      <c r="C168" s="65" t="s">
        <v>265</v>
      </c>
      <c r="D168" s="65" t="s">
        <v>237</v>
      </c>
      <c r="E168" s="64"/>
      <c r="F168" s="64"/>
      <c r="G168" s="67">
        <f>SUM(G169,G185)</f>
        <v>137535.6</v>
      </c>
      <c r="H168" s="15"/>
      <c r="I168" s="15"/>
      <c r="J168" s="15"/>
      <c r="K168" s="15"/>
    </row>
    <row r="169" spans="1:12" ht="47.25">
      <c r="A169" s="68" t="s">
        <v>1018</v>
      </c>
      <c r="B169" s="69">
        <v>801</v>
      </c>
      <c r="C169" s="70" t="s">
        <v>265</v>
      </c>
      <c r="D169" s="70" t="s">
        <v>237</v>
      </c>
      <c r="E169" s="69" t="s">
        <v>389</v>
      </c>
      <c r="F169" s="69"/>
      <c r="G169" s="35">
        <f>SUM(G170,G173,G182)</f>
        <v>107504.1</v>
      </c>
      <c r="H169" s="17"/>
      <c r="I169" s="15"/>
      <c r="J169" s="15"/>
      <c r="K169" s="15"/>
      <c r="L169" s="15"/>
    </row>
    <row r="170" spans="1:12" ht="31.5">
      <c r="A170" s="68" t="s">
        <v>390</v>
      </c>
      <c r="B170" s="69">
        <v>801</v>
      </c>
      <c r="C170" s="70" t="s">
        <v>265</v>
      </c>
      <c r="D170" s="70" t="s">
        <v>237</v>
      </c>
      <c r="E170" s="69" t="s">
        <v>391</v>
      </c>
      <c r="F170" s="69"/>
      <c r="G170" s="35">
        <f>SUM(G171)</f>
        <v>17160</v>
      </c>
      <c r="H170" s="17"/>
      <c r="I170" s="15"/>
      <c r="J170" s="15"/>
      <c r="K170" s="15"/>
      <c r="L170" s="15"/>
    </row>
    <row r="171" spans="1:12" ht="47.25">
      <c r="A171" s="68" t="s">
        <v>1046</v>
      </c>
      <c r="B171" s="69">
        <v>801</v>
      </c>
      <c r="C171" s="70" t="s">
        <v>265</v>
      </c>
      <c r="D171" s="70" t="s">
        <v>237</v>
      </c>
      <c r="E171" s="69" t="s">
        <v>392</v>
      </c>
      <c r="F171" s="69"/>
      <c r="G171" s="35">
        <f>SUM(G172)</f>
        <v>17160</v>
      </c>
      <c r="H171" s="17"/>
      <c r="I171" s="15"/>
      <c r="J171" s="15"/>
      <c r="K171" s="15"/>
      <c r="L171" s="15"/>
    </row>
    <row r="172" spans="1:12" ht="47.25">
      <c r="A172" s="68" t="s">
        <v>1022</v>
      </c>
      <c r="B172" s="69">
        <v>801</v>
      </c>
      <c r="C172" s="70" t="s">
        <v>265</v>
      </c>
      <c r="D172" s="70" t="s">
        <v>237</v>
      </c>
      <c r="E172" s="69" t="s">
        <v>393</v>
      </c>
      <c r="F172" s="69">
        <v>800</v>
      </c>
      <c r="G172" s="35">
        <v>17160</v>
      </c>
      <c r="H172" s="17"/>
      <c r="I172" s="15"/>
      <c r="J172" s="15"/>
      <c r="K172" s="15"/>
      <c r="L172" s="15"/>
    </row>
    <row r="173" spans="1:12" ht="31.5">
      <c r="A173" s="81" t="s">
        <v>395</v>
      </c>
      <c r="B173" s="69">
        <v>801</v>
      </c>
      <c r="C173" s="70" t="s">
        <v>265</v>
      </c>
      <c r="D173" s="70" t="s">
        <v>237</v>
      </c>
      <c r="E173" s="69" t="s">
        <v>396</v>
      </c>
      <c r="F173" s="69"/>
      <c r="G173" s="35">
        <f>SUM(G174)</f>
        <v>90341.5</v>
      </c>
      <c r="H173" s="17"/>
      <c r="I173" s="15"/>
      <c r="J173" s="15"/>
      <c r="K173" s="15"/>
      <c r="L173" s="15"/>
    </row>
    <row r="174" spans="1:12">
      <c r="A174" s="81" t="s">
        <v>397</v>
      </c>
      <c r="B174" s="69">
        <v>801</v>
      </c>
      <c r="C174" s="70" t="s">
        <v>265</v>
      </c>
      <c r="D174" s="70" t="s">
        <v>237</v>
      </c>
      <c r="E174" s="69" t="s">
        <v>398</v>
      </c>
      <c r="F174" s="69"/>
      <c r="G174" s="35">
        <f>SUM(G175:G181)</f>
        <v>90341.5</v>
      </c>
      <c r="H174" s="17"/>
      <c r="I174" s="15"/>
      <c r="J174" s="15"/>
      <c r="K174" s="15"/>
      <c r="L174" s="15"/>
    </row>
    <row r="175" spans="1:12" ht="63">
      <c r="A175" s="97" t="s">
        <v>1024</v>
      </c>
      <c r="B175" s="69">
        <v>801</v>
      </c>
      <c r="C175" s="70" t="s">
        <v>265</v>
      </c>
      <c r="D175" s="70" t="s">
        <v>237</v>
      </c>
      <c r="E175" s="69" t="s">
        <v>1023</v>
      </c>
      <c r="F175" s="69">
        <v>800</v>
      </c>
      <c r="G175" s="35">
        <v>20658.2</v>
      </c>
      <c r="H175" s="17"/>
      <c r="I175" s="15"/>
      <c r="J175" s="15"/>
      <c r="K175" s="15"/>
      <c r="L175" s="15"/>
    </row>
    <row r="176" spans="1:12" ht="78.75">
      <c r="A176" s="81" t="s">
        <v>1030</v>
      </c>
      <c r="B176" s="69">
        <v>801</v>
      </c>
      <c r="C176" s="70" t="s">
        <v>265</v>
      </c>
      <c r="D176" s="70" t="s">
        <v>237</v>
      </c>
      <c r="E176" s="69" t="s">
        <v>663</v>
      </c>
      <c r="F176" s="69">
        <v>800</v>
      </c>
      <c r="G176" s="35">
        <v>10523.2</v>
      </c>
      <c r="H176" s="17"/>
      <c r="I176" s="15"/>
      <c r="J176" s="15"/>
      <c r="K176" s="15"/>
      <c r="L176" s="15"/>
    </row>
    <row r="177" spans="1:12" ht="47.25">
      <c r="A177" s="81" t="s">
        <v>1238</v>
      </c>
      <c r="B177" s="69">
        <v>801</v>
      </c>
      <c r="C177" s="70" t="s">
        <v>265</v>
      </c>
      <c r="D177" s="70" t="s">
        <v>237</v>
      </c>
      <c r="E177" s="69" t="s">
        <v>1206</v>
      </c>
      <c r="F177" s="69">
        <v>800</v>
      </c>
      <c r="G177" s="35">
        <v>2000</v>
      </c>
      <c r="H177" s="17"/>
      <c r="I177" s="15"/>
      <c r="J177" s="15"/>
      <c r="K177" s="15"/>
      <c r="L177" s="15"/>
    </row>
    <row r="178" spans="1:12" ht="34.5" customHeight="1">
      <c r="A178" s="81" t="s">
        <v>1275</v>
      </c>
      <c r="B178" s="69">
        <v>801</v>
      </c>
      <c r="C178" s="70" t="s">
        <v>265</v>
      </c>
      <c r="D178" s="70" t="s">
        <v>237</v>
      </c>
      <c r="E178" s="69" t="s">
        <v>1272</v>
      </c>
      <c r="F178" s="69">
        <v>800</v>
      </c>
      <c r="G178" s="35">
        <v>1702</v>
      </c>
      <c r="H178" s="17"/>
      <c r="I178" s="15"/>
      <c r="J178" s="15"/>
      <c r="K178" s="15"/>
      <c r="L178" s="15"/>
    </row>
    <row r="179" spans="1:12" ht="47.25">
      <c r="A179" s="81" t="s">
        <v>1029</v>
      </c>
      <c r="B179" s="69">
        <v>801</v>
      </c>
      <c r="C179" s="70" t="s">
        <v>265</v>
      </c>
      <c r="D179" s="70" t="s">
        <v>237</v>
      </c>
      <c r="E179" s="69" t="s">
        <v>1027</v>
      </c>
      <c r="F179" s="69">
        <v>800</v>
      </c>
      <c r="G179" s="35">
        <v>34000</v>
      </c>
      <c r="H179" s="17"/>
      <c r="I179" s="15"/>
      <c r="J179" s="15"/>
      <c r="K179" s="15"/>
      <c r="L179" s="15"/>
    </row>
    <row r="180" spans="1:12" ht="110.25">
      <c r="A180" s="81" t="s">
        <v>1257</v>
      </c>
      <c r="B180" s="69">
        <v>801</v>
      </c>
      <c r="C180" s="70" t="s">
        <v>265</v>
      </c>
      <c r="D180" s="70" t="s">
        <v>237</v>
      </c>
      <c r="E180" s="69" t="s">
        <v>1076</v>
      </c>
      <c r="F180" s="69">
        <v>800</v>
      </c>
      <c r="G180" s="35">
        <v>21458.1</v>
      </c>
      <c r="H180" s="17"/>
      <c r="I180" s="15"/>
      <c r="J180" s="15"/>
      <c r="K180" s="15"/>
      <c r="L180" s="15"/>
    </row>
    <row r="181" spans="1:12" ht="47.25" hidden="1">
      <c r="A181" s="97" t="s">
        <v>394</v>
      </c>
      <c r="B181" s="69">
        <v>801</v>
      </c>
      <c r="C181" s="70" t="s">
        <v>265</v>
      </c>
      <c r="D181" s="70" t="s">
        <v>237</v>
      </c>
      <c r="E181" s="69" t="s">
        <v>1025</v>
      </c>
      <c r="F181" s="69">
        <v>800</v>
      </c>
      <c r="G181" s="35"/>
      <c r="H181" s="17"/>
      <c r="I181" s="15"/>
      <c r="J181" s="15"/>
      <c r="K181" s="15"/>
      <c r="L181" s="15"/>
    </row>
    <row r="182" spans="1:12" ht="31.5">
      <c r="A182" s="97" t="s">
        <v>746</v>
      </c>
      <c r="B182" s="69">
        <v>801</v>
      </c>
      <c r="C182" s="70" t="s">
        <v>265</v>
      </c>
      <c r="D182" s="70" t="s">
        <v>237</v>
      </c>
      <c r="E182" s="69" t="s">
        <v>1267</v>
      </c>
      <c r="F182" s="69"/>
      <c r="G182" s="35">
        <f>SUM(G183)</f>
        <v>2.6</v>
      </c>
      <c r="H182" s="17"/>
      <c r="I182" s="15"/>
      <c r="J182" s="15"/>
      <c r="K182" s="15"/>
      <c r="L182" s="15"/>
    </row>
    <row r="183" spans="1:12" ht="31.5">
      <c r="A183" s="97" t="s">
        <v>1276</v>
      </c>
      <c r="B183" s="69">
        <v>801</v>
      </c>
      <c r="C183" s="70" t="s">
        <v>265</v>
      </c>
      <c r="D183" s="70" t="s">
        <v>237</v>
      </c>
      <c r="E183" s="69" t="s">
        <v>1268</v>
      </c>
      <c r="F183" s="69"/>
      <c r="G183" s="35">
        <f>SUM(G184)</f>
        <v>2.6</v>
      </c>
      <c r="H183" s="17"/>
      <c r="I183" s="15"/>
      <c r="J183" s="15"/>
      <c r="K183" s="15"/>
      <c r="L183" s="15"/>
    </row>
    <row r="184" spans="1:12" ht="47.25">
      <c r="A184" s="97" t="s">
        <v>1282</v>
      </c>
      <c r="B184" s="69">
        <v>801</v>
      </c>
      <c r="C184" s="70" t="s">
        <v>265</v>
      </c>
      <c r="D184" s="70" t="s">
        <v>237</v>
      </c>
      <c r="E184" s="69" t="s">
        <v>1269</v>
      </c>
      <c r="F184" s="69">
        <v>300</v>
      </c>
      <c r="G184" s="35">
        <v>2.6</v>
      </c>
      <c r="H184" s="17"/>
      <c r="I184" s="15"/>
      <c r="J184" s="15"/>
      <c r="K184" s="15"/>
      <c r="L184" s="15"/>
    </row>
    <row r="185" spans="1:12" ht="31.5">
      <c r="A185" s="98" t="s">
        <v>1011</v>
      </c>
      <c r="B185" s="69">
        <v>801</v>
      </c>
      <c r="C185" s="70" t="s">
        <v>265</v>
      </c>
      <c r="D185" s="70" t="s">
        <v>237</v>
      </c>
      <c r="E185" s="69" t="s">
        <v>371</v>
      </c>
      <c r="F185" s="69"/>
      <c r="G185" s="35">
        <f>G186</f>
        <v>30031.5</v>
      </c>
    </row>
    <row r="186" spans="1:12" ht="31.5">
      <c r="A186" s="68" t="s">
        <v>1193</v>
      </c>
      <c r="B186" s="69">
        <v>801</v>
      </c>
      <c r="C186" s="70" t="s">
        <v>265</v>
      </c>
      <c r="D186" s="70" t="s">
        <v>237</v>
      </c>
      <c r="E186" s="69" t="s">
        <v>1035</v>
      </c>
      <c r="F186" s="69"/>
      <c r="G186" s="35">
        <f>G187</f>
        <v>30031.5</v>
      </c>
    </row>
    <row r="187" spans="1:12" ht="47.25">
      <c r="A187" s="68" t="s">
        <v>1192</v>
      </c>
      <c r="B187" s="69">
        <v>801</v>
      </c>
      <c r="C187" s="70" t="s">
        <v>265</v>
      </c>
      <c r="D187" s="70" t="s">
        <v>237</v>
      </c>
      <c r="E187" s="69" t="s">
        <v>1036</v>
      </c>
      <c r="F187" s="69">
        <v>200</v>
      </c>
      <c r="G187" s="35">
        <v>30031.5</v>
      </c>
    </row>
    <row r="188" spans="1:12">
      <c r="A188" s="63" t="s">
        <v>400</v>
      </c>
      <c r="B188" s="64">
        <v>801</v>
      </c>
      <c r="C188" s="65" t="s">
        <v>265</v>
      </c>
      <c r="D188" s="65" t="s">
        <v>300</v>
      </c>
      <c r="E188" s="64"/>
      <c r="F188" s="64"/>
      <c r="G188" s="67">
        <f>SUM(G189)</f>
        <v>37617.9</v>
      </c>
      <c r="H188" s="15"/>
      <c r="I188" s="15"/>
      <c r="J188" s="15"/>
      <c r="K188" s="15"/>
    </row>
    <row r="189" spans="1:12" ht="31.5">
      <c r="A189" s="68" t="s">
        <v>1011</v>
      </c>
      <c r="B189" s="69">
        <v>801</v>
      </c>
      <c r="C189" s="70" t="s">
        <v>265</v>
      </c>
      <c r="D189" s="70" t="s">
        <v>300</v>
      </c>
      <c r="E189" s="69" t="s">
        <v>371</v>
      </c>
      <c r="F189" s="69"/>
      <c r="G189" s="35">
        <f>SUM(G190,G192,G194,G196,G198)</f>
        <v>37617.9</v>
      </c>
      <c r="H189" s="15"/>
      <c r="I189" s="15"/>
      <c r="J189" s="15"/>
      <c r="K189" s="15"/>
    </row>
    <row r="190" spans="1:12">
      <c r="A190" s="68" t="s">
        <v>401</v>
      </c>
      <c r="B190" s="69">
        <v>801</v>
      </c>
      <c r="C190" s="70" t="s">
        <v>265</v>
      </c>
      <c r="D190" s="70" t="s">
        <v>300</v>
      </c>
      <c r="E190" s="69" t="s">
        <v>402</v>
      </c>
      <c r="F190" s="64"/>
      <c r="G190" s="35">
        <f>SUM(G191)</f>
        <v>8477.7999999999993</v>
      </c>
      <c r="H190" s="15"/>
      <c r="I190" s="15"/>
      <c r="J190" s="15"/>
      <c r="K190" s="15"/>
    </row>
    <row r="191" spans="1:12" ht="31.5">
      <c r="A191" s="68" t="s">
        <v>403</v>
      </c>
      <c r="B191" s="69">
        <v>801</v>
      </c>
      <c r="C191" s="70" t="s">
        <v>265</v>
      </c>
      <c r="D191" s="70" t="s">
        <v>300</v>
      </c>
      <c r="E191" s="69" t="s">
        <v>404</v>
      </c>
      <c r="F191" s="69">
        <v>200</v>
      </c>
      <c r="G191" s="35">
        <v>8477.7999999999993</v>
      </c>
      <c r="H191" s="15"/>
      <c r="I191" s="15"/>
      <c r="J191" s="15"/>
      <c r="K191" s="15"/>
    </row>
    <row r="192" spans="1:12">
      <c r="A192" s="68" t="s">
        <v>405</v>
      </c>
      <c r="B192" s="69">
        <v>801</v>
      </c>
      <c r="C192" s="70" t="s">
        <v>265</v>
      </c>
      <c r="D192" s="70" t="s">
        <v>300</v>
      </c>
      <c r="E192" s="69" t="s">
        <v>406</v>
      </c>
      <c r="F192" s="64"/>
      <c r="G192" s="35">
        <f>SUM(G193)</f>
        <v>379.3</v>
      </c>
      <c r="H192" s="15"/>
      <c r="I192" s="15"/>
      <c r="J192" s="15"/>
      <c r="K192" s="15"/>
    </row>
    <row r="193" spans="1:12" ht="31.5">
      <c r="A193" s="68" t="s">
        <v>407</v>
      </c>
      <c r="B193" s="69">
        <v>801</v>
      </c>
      <c r="C193" s="70" t="s">
        <v>265</v>
      </c>
      <c r="D193" s="70" t="s">
        <v>300</v>
      </c>
      <c r="E193" s="69" t="s">
        <v>408</v>
      </c>
      <c r="F193" s="69">
        <v>200</v>
      </c>
      <c r="G193" s="35">
        <v>379.3</v>
      </c>
      <c r="H193" s="15"/>
      <c r="I193" s="15"/>
      <c r="J193" s="15"/>
      <c r="K193" s="15"/>
    </row>
    <row r="194" spans="1:12" ht="16.5" customHeight="1">
      <c r="A194" s="68" t="s">
        <v>409</v>
      </c>
      <c r="B194" s="69">
        <v>801</v>
      </c>
      <c r="C194" s="70" t="s">
        <v>265</v>
      </c>
      <c r="D194" s="70" t="s">
        <v>300</v>
      </c>
      <c r="E194" s="69" t="s">
        <v>410</v>
      </c>
      <c r="F194" s="64"/>
      <c r="G194" s="35">
        <f>SUM(G195)</f>
        <v>431.6</v>
      </c>
      <c r="H194" s="15"/>
      <c r="I194" s="15"/>
      <c r="J194" s="15"/>
      <c r="K194" s="15"/>
    </row>
    <row r="195" spans="1:12" ht="47.25">
      <c r="A195" s="68" t="s">
        <v>411</v>
      </c>
      <c r="B195" s="69">
        <v>801</v>
      </c>
      <c r="C195" s="70" t="s">
        <v>265</v>
      </c>
      <c r="D195" s="70" t="s">
        <v>300</v>
      </c>
      <c r="E195" s="69" t="s">
        <v>412</v>
      </c>
      <c r="F195" s="69">
        <v>200</v>
      </c>
      <c r="G195" s="35">
        <v>431.6</v>
      </c>
      <c r="H195" s="15"/>
      <c r="I195" s="15"/>
      <c r="J195" s="15"/>
      <c r="K195" s="15"/>
    </row>
    <row r="196" spans="1:12" ht="31.5">
      <c r="A196" s="68" t="s">
        <v>413</v>
      </c>
      <c r="B196" s="69">
        <v>801</v>
      </c>
      <c r="C196" s="70" t="s">
        <v>265</v>
      </c>
      <c r="D196" s="70" t="s">
        <v>300</v>
      </c>
      <c r="E196" s="69" t="s">
        <v>414</v>
      </c>
      <c r="F196" s="64"/>
      <c r="G196" s="35">
        <f>SUM(G197)</f>
        <v>28329.200000000001</v>
      </c>
      <c r="H196" s="15"/>
      <c r="I196" s="15"/>
      <c r="J196" s="15"/>
      <c r="K196" s="15"/>
    </row>
    <row r="197" spans="1:12" ht="47.25">
      <c r="A197" s="68" t="s">
        <v>415</v>
      </c>
      <c r="B197" s="69">
        <v>801</v>
      </c>
      <c r="C197" s="70" t="s">
        <v>265</v>
      </c>
      <c r="D197" s="70" t="s">
        <v>300</v>
      </c>
      <c r="E197" s="69" t="s">
        <v>416</v>
      </c>
      <c r="F197" s="69">
        <v>200</v>
      </c>
      <c r="G197" s="35">
        <v>28329.200000000001</v>
      </c>
      <c r="H197" s="15"/>
      <c r="I197" s="15"/>
      <c r="J197" s="15"/>
      <c r="K197" s="15"/>
    </row>
    <row r="198" spans="1:12" hidden="1">
      <c r="A198" s="72" t="s">
        <v>1117</v>
      </c>
      <c r="B198" s="69">
        <v>801</v>
      </c>
      <c r="C198" s="70" t="s">
        <v>265</v>
      </c>
      <c r="D198" s="70" t="s">
        <v>300</v>
      </c>
      <c r="E198" s="69" t="s">
        <v>1057</v>
      </c>
      <c r="F198" s="69"/>
      <c r="G198" s="35">
        <f>SUM(G199:G199)</f>
        <v>0</v>
      </c>
      <c r="H198" s="15"/>
      <c r="I198" s="15"/>
      <c r="J198" s="15"/>
      <c r="K198" s="15"/>
    </row>
    <row r="199" spans="1:12" ht="47.25" hidden="1">
      <c r="A199" s="68" t="s">
        <v>1021</v>
      </c>
      <c r="B199" s="69">
        <v>801</v>
      </c>
      <c r="C199" s="70" t="s">
        <v>265</v>
      </c>
      <c r="D199" s="70" t="s">
        <v>300</v>
      </c>
      <c r="E199" s="69" t="s">
        <v>1056</v>
      </c>
      <c r="F199" s="69">
        <v>200</v>
      </c>
      <c r="G199" s="35">
        <v>0</v>
      </c>
      <c r="H199" s="15"/>
      <c r="I199" s="15"/>
      <c r="J199" s="15"/>
      <c r="K199" s="15"/>
    </row>
    <row r="200" spans="1:12" ht="36.75" customHeight="1">
      <c r="A200" s="63" t="s">
        <v>417</v>
      </c>
      <c r="B200" s="64">
        <v>801</v>
      </c>
      <c r="C200" s="65" t="s">
        <v>265</v>
      </c>
      <c r="D200" s="65" t="s">
        <v>265</v>
      </c>
      <c r="E200" s="64"/>
      <c r="F200" s="64"/>
      <c r="G200" s="67">
        <f>SUM(G201,G207,G214)</f>
        <v>21756</v>
      </c>
      <c r="H200" s="15"/>
      <c r="I200" s="15"/>
      <c r="J200" s="15"/>
      <c r="K200" s="15"/>
    </row>
    <row r="201" spans="1:12" ht="47.25">
      <c r="A201" s="68" t="s">
        <v>1018</v>
      </c>
      <c r="B201" s="69">
        <v>801</v>
      </c>
      <c r="C201" s="70" t="s">
        <v>265</v>
      </c>
      <c r="D201" s="70" t="s">
        <v>265</v>
      </c>
      <c r="E201" s="69" t="s">
        <v>389</v>
      </c>
      <c r="F201" s="64"/>
      <c r="G201" s="35">
        <f>SUM(G203)</f>
        <v>21551</v>
      </c>
      <c r="H201" s="17"/>
      <c r="I201" s="15"/>
      <c r="J201" s="15"/>
      <c r="K201" s="15"/>
      <c r="L201" s="15"/>
    </row>
    <row r="202" spans="1:12" ht="31.5">
      <c r="A202" s="81" t="s">
        <v>395</v>
      </c>
      <c r="B202" s="69">
        <v>801</v>
      </c>
      <c r="C202" s="70" t="s">
        <v>265</v>
      </c>
      <c r="D202" s="70" t="s">
        <v>265</v>
      </c>
      <c r="E202" s="69" t="s">
        <v>396</v>
      </c>
      <c r="F202" s="69"/>
      <c r="G202" s="35">
        <f>SUM(G203)</f>
        <v>21551</v>
      </c>
      <c r="H202" s="17"/>
      <c r="I202" s="15"/>
      <c r="J202" s="15"/>
      <c r="K202" s="15"/>
      <c r="L202" s="15"/>
    </row>
    <row r="203" spans="1:12">
      <c r="A203" s="81" t="s">
        <v>397</v>
      </c>
      <c r="B203" s="69">
        <v>801</v>
      </c>
      <c r="C203" s="70" t="s">
        <v>265</v>
      </c>
      <c r="D203" s="70" t="s">
        <v>265</v>
      </c>
      <c r="E203" s="69" t="s">
        <v>398</v>
      </c>
      <c r="F203" s="69"/>
      <c r="G203" s="35">
        <f>SUM(G204:G206)</f>
        <v>21551</v>
      </c>
      <c r="H203" s="17"/>
      <c r="I203" s="15"/>
      <c r="J203" s="15"/>
      <c r="K203" s="15"/>
      <c r="L203" s="15"/>
    </row>
    <row r="204" spans="1:12" ht="94.5">
      <c r="A204" s="81" t="s">
        <v>1243</v>
      </c>
      <c r="B204" s="69">
        <v>801</v>
      </c>
      <c r="C204" s="70" t="s">
        <v>265</v>
      </c>
      <c r="D204" s="70" t="s">
        <v>265</v>
      </c>
      <c r="E204" s="69" t="s">
        <v>1242</v>
      </c>
      <c r="F204" s="69">
        <v>800</v>
      </c>
      <c r="G204" s="35">
        <v>6183.1</v>
      </c>
      <c r="H204" s="17"/>
      <c r="I204" s="15"/>
      <c r="J204" s="15"/>
      <c r="K204" s="15"/>
      <c r="L204" s="15"/>
    </row>
    <row r="205" spans="1:12" ht="63">
      <c r="A205" s="81" t="s">
        <v>1047</v>
      </c>
      <c r="B205" s="69">
        <v>801</v>
      </c>
      <c r="C205" s="70" t="s">
        <v>265</v>
      </c>
      <c r="D205" s="70" t="s">
        <v>265</v>
      </c>
      <c r="E205" s="69" t="s">
        <v>1028</v>
      </c>
      <c r="F205" s="69">
        <v>800</v>
      </c>
      <c r="G205" s="35">
        <v>4519.7</v>
      </c>
      <c r="H205" s="17"/>
      <c r="I205" s="15"/>
      <c r="J205" s="15"/>
      <c r="K205" s="15"/>
      <c r="L205" s="15"/>
    </row>
    <row r="206" spans="1:12" ht="63">
      <c r="A206" s="97" t="s">
        <v>665</v>
      </c>
      <c r="B206" s="69">
        <v>801</v>
      </c>
      <c r="C206" s="70" t="s">
        <v>265</v>
      </c>
      <c r="D206" s="70" t="s">
        <v>265</v>
      </c>
      <c r="E206" s="69" t="s">
        <v>1026</v>
      </c>
      <c r="F206" s="69">
        <v>800</v>
      </c>
      <c r="G206" s="35">
        <v>10848.2</v>
      </c>
      <c r="H206" s="17"/>
      <c r="I206" s="15"/>
      <c r="J206" s="15"/>
      <c r="K206" s="15"/>
      <c r="L206" s="15"/>
    </row>
    <row r="207" spans="1:12" ht="31.5">
      <c r="A207" s="68" t="s">
        <v>1011</v>
      </c>
      <c r="B207" s="69">
        <v>801</v>
      </c>
      <c r="C207" s="70" t="s">
        <v>265</v>
      </c>
      <c r="D207" s="70" t="s">
        <v>265</v>
      </c>
      <c r="E207" s="69" t="s">
        <v>371</v>
      </c>
      <c r="F207" s="69"/>
      <c r="G207" s="35">
        <f>G208</f>
        <v>205</v>
      </c>
      <c r="H207" s="17"/>
      <c r="I207" s="15"/>
      <c r="J207" s="15"/>
      <c r="K207" s="15"/>
      <c r="L207" s="15"/>
    </row>
    <row r="208" spans="1:12" ht="31.5">
      <c r="A208" s="68" t="s">
        <v>418</v>
      </c>
      <c r="B208" s="69">
        <v>801</v>
      </c>
      <c r="C208" s="70" t="s">
        <v>265</v>
      </c>
      <c r="D208" s="70" t="s">
        <v>265</v>
      </c>
      <c r="E208" s="69" t="s">
        <v>399</v>
      </c>
      <c r="F208" s="69"/>
      <c r="G208" s="35">
        <f>SUM(G209:G212)</f>
        <v>205</v>
      </c>
      <c r="H208" s="17"/>
      <c r="I208" s="15"/>
      <c r="J208" s="15"/>
      <c r="K208" s="15"/>
      <c r="L208" s="15"/>
    </row>
    <row r="209" spans="1:12" ht="47.25">
      <c r="A209" s="68" t="s">
        <v>1145</v>
      </c>
      <c r="B209" s="69">
        <v>801</v>
      </c>
      <c r="C209" s="70" t="s">
        <v>265</v>
      </c>
      <c r="D209" s="70" t="s">
        <v>265</v>
      </c>
      <c r="E209" s="69" t="s">
        <v>1133</v>
      </c>
      <c r="F209" s="69">
        <v>200</v>
      </c>
      <c r="G209" s="35">
        <v>205</v>
      </c>
      <c r="H209" s="17"/>
      <c r="I209" s="15"/>
      <c r="J209" s="15"/>
      <c r="K209" s="15"/>
      <c r="L209" s="15"/>
    </row>
    <row r="210" spans="1:12" ht="63" hidden="1">
      <c r="A210" s="68" t="s">
        <v>1065</v>
      </c>
      <c r="B210" s="69">
        <v>801</v>
      </c>
      <c r="C210" s="70" t="s">
        <v>265</v>
      </c>
      <c r="D210" s="70" t="s">
        <v>265</v>
      </c>
      <c r="E210" s="69" t="s">
        <v>1042</v>
      </c>
      <c r="F210" s="69">
        <v>200</v>
      </c>
      <c r="G210" s="35">
        <v>0</v>
      </c>
      <c r="H210" s="17"/>
      <c r="I210" s="15"/>
      <c r="J210" s="15"/>
      <c r="K210" s="15"/>
      <c r="L210" s="15"/>
    </row>
    <row r="211" spans="1:12" ht="63" hidden="1">
      <c r="A211" s="68" t="s">
        <v>940</v>
      </c>
      <c r="B211" s="69">
        <v>801</v>
      </c>
      <c r="C211" s="70" t="s">
        <v>265</v>
      </c>
      <c r="D211" s="70" t="s">
        <v>265</v>
      </c>
      <c r="E211" s="69" t="s">
        <v>1038</v>
      </c>
      <c r="F211" s="69">
        <v>200</v>
      </c>
      <c r="G211" s="35">
        <v>0</v>
      </c>
      <c r="H211" s="17"/>
      <c r="I211" s="15"/>
      <c r="J211" s="15"/>
      <c r="K211" s="15"/>
      <c r="L211" s="15"/>
    </row>
    <row r="212" spans="1:12" ht="63" hidden="1">
      <c r="A212" s="68" t="s">
        <v>941</v>
      </c>
      <c r="B212" s="69">
        <v>801</v>
      </c>
      <c r="C212" s="70" t="s">
        <v>265</v>
      </c>
      <c r="D212" s="70" t="s">
        <v>265</v>
      </c>
      <c r="E212" s="69" t="s">
        <v>1039</v>
      </c>
      <c r="F212" s="69">
        <v>200</v>
      </c>
      <c r="G212" s="35"/>
      <c r="H212" s="17"/>
      <c r="I212" s="15"/>
      <c r="J212" s="15"/>
      <c r="K212" s="15"/>
      <c r="L212" s="15"/>
    </row>
    <row r="213" spans="1:12" ht="63" hidden="1">
      <c r="A213" s="68" t="s">
        <v>941</v>
      </c>
      <c r="B213" s="69">
        <v>801</v>
      </c>
      <c r="C213" s="70" t="s">
        <v>265</v>
      </c>
      <c r="D213" s="70" t="s">
        <v>265</v>
      </c>
      <c r="E213" s="69" t="s">
        <v>1039</v>
      </c>
      <c r="F213" s="69">
        <v>200</v>
      </c>
      <c r="G213" s="35"/>
      <c r="H213" s="17"/>
      <c r="I213" s="15"/>
      <c r="J213" s="15"/>
      <c r="K213" s="15"/>
      <c r="L213" s="15"/>
    </row>
    <row r="214" spans="1:12" ht="31.5" hidden="1">
      <c r="A214" s="68" t="s">
        <v>1186</v>
      </c>
      <c r="B214" s="69">
        <v>801</v>
      </c>
      <c r="C214" s="70" t="s">
        <v>265</v>
      </c>
      <c r="D214" s="70" t="s">
        <v>265</v>
      </c>
      <c r="E214" s="69" t="s">
        <v>1185</v>
      </c>
      <c r="F214" s="64"/>
      <c r="G214" s="35">
        <f>SUM(G215)</f>
        <v>0</v>
      </c>
      <c r="H214" s="17"/>
      <c r="I214" s="15"/>
      <c r="J214" s="15"/>
      <c r="K214" s="15"/>
      <c r="L214" s="15"/>
    </row>
    <row r="215" spans="1:12" hidden="1">
      <c r="A215" s="68" t="s">
        <v>1143</v>
      </c>
      <c r="B215" s="69">
        <v>801</v>
      </c>
      <c r="C215" s="70" t="s">
        <v>265</v>
      </c>
      <c r="D215" s="70" t="s">
        <v>265</v>
      </c>
      <c r="E215" s="69" t="s">
        <v>1187</v>
      </c>
      <c r="F215" s="64"/>
      <c r="G215" s="35">
        <f>SUM(G216)</f>
        <v>0</v>
      </c>
      <c r="H215" s="17"/>
      <c r="I215" s="15"/>
      <c r="J215" s="15"/>
      <c r="K215" s="15"/>
      <c r="L215" s="15"/>
    </row>
    <row r="216" spans="1:12" ht="47.25" hidden="1">
      <c r="A216" s="68" t="s">
        <v>1144</v>
      </c>
      <c r="B216" s="69">
        <v>801</v>
      </c>
      <c r="C216" s="70" t="s">
        <v>265</v>
      </c>
      <c r="D216" s="70" t="s">
        <v>265</v>
      </c>
      <c r="E216" s="69" t="s">
        <v>1189</v>
      </c>
      <c r="F216" s="69">
        <v>200</v>
      </c>
      <c r="G216" s="35">
        <v>0</v>
      </c>
      <c r="H216" s="17"/>
      <c r="I216" s="15"/>
      <c r="J216" s="15"/>
      <c r="K216" s="15"/>
      <c r="L216" s="15"/>
    </row>
    <row r="217" spans="1:12">
      <c r="A217" s="63" t="s">
        <v>581</v>
      </c>
      <c r="B217" s="64">
        <v>801</v>
      </c>
      <c r="C217" s="65" t="s">
        <v>348</v>
      </c>
      <c r="D217" s="65" t="s">
        <v>235</v>
      </c>
      <c r="E217" s="69"/>
      <c r="F217" s="69"/>
      <c r="G217" s="67">
        <f>G218</f>
        <v>3268.6</v>
      </c>
      <c r="H217" s="17"/>
      <c r="I217" s="15"/>
      <c r="J217" s="15"/>
      <c r="K217" s="15"/>
      <c r="L217" s="15"/>
    </row>
    <row r="218" spans="1:12">
      <c r="A218" s="63" t="s">
        <v>582</v>
      </c>
      <c r="B218" s="64">
        <v>801</v>
      </c>
      <c r="C218" s="65" t="s">
        <v>348</v>
      </c>
      <c r="D218" s="65" t="s">
        <v>234</v>
      </c>
      <c r="E218" s="69"/>
      <c r="F218" s="69"/>
      <c r="G218" s="67">
        <f>G219</f>
        <v>3268.6</v>
      </c>
      <c r="H218" s="17"/>
      <c r="I218" s="15"/>
      <c r="J218" s="15"/>
      <c r="K218" s="15"/>
      <c r="L218" s="15"/>
    </row>
    <row r="219" spans="1:12" ht="31.5">
      <c r="A219" s="68" t="s">
        <v>1019</v>
      </c>
      <c r="B219" s="108">
        <v>801</v>
      </c>
      <c r="C219" s="70" t="s">
        <v>348</v>
      </c>
      <c r="D219" s="70" t="s">
        <v>234</v>
      </c>
      <c r="E219" s="70" t="s">
        <v>431</v>
      </c>
      <c r="F219" s="69"/>
      <c r="G219" s="35">
        <f>G220</f>
        <v>3268.6</v>
      </c>
      <c r="H219" s="17"/>
      <c r="I219" s="15"/>
      <c r="J219" s="15"/>
      <c r="K219" s="15"/>
      <c r="L219" s="15"/>
    </row>
    <row r="220" spans="1:12" ht="47.25">
      <c r="A220" s="68" t="s">
        <v>432</v>
      </c>
      <c r="B220" s="108">
        <v>801</v>
      </c>
      <c r="C220" s="70" t="s">
        <v>348</v>
      </c>
      <c r="D220" s="70" t="s">
        <v>234</v>
      </c>
      <c r="E220" s="69" t="s">
        <v>433</v>
      </c>
      <c r="F220" s="69"/>
      <c r="G220" s="35">
        <f>G221</f>
        <v>3268.6</v>
      </c>
      <c r="H220" s="17"/>
      <c r="I220" s="15"/>
      <c r="J220" s="15"/>
      <c r="K220" s="15"/>
      <c r="L220" s="15"/>
    </row>
    <row r="221" spans="1:12" ht="47.25">
      <c r="A221" s="68" t="s">
        <v>591</v>
      </c>
      <c r="B221" s="69">
        <v>801</v>
      </c>
      <c r="C221" s="70" t="s">
        <v>348</v>
      </c>
      <c r="D221" s="70" t="s">
        <v>234</v>
      </c>
      <c r="E221" s="69" t="s">
        <v>592</v>
      </c>
      <c r="F221" s="69"/>
      <c r="G221" s="35">
        <f>G222</f>
        <v>3268.6</v>
      </c>
      <c r="H221" s="17"/>
      <c r="I221" s="15"/>
      <c r="J221" s="15"/>
      <c r="K221" s="15"/>
      <c r="L221" s="15"/>
    </row>
    <row r="222" spans="1:12" ht="63">
      <c r="A222" s="68" t="s">
        <v>1253</v>
      </c>
      <c r="B222" s="69">
        <v>801</v>
      </c>
      <c r="C222" s="69" t="s">
        <v>348</v>
      </c>
      <c r="D222" s="69" t="s">
        <v>234</v>
      </c>
      <c r="E222" s="69" t="s">
        <v>594</v>
      </c>
      <c r="F222" s="69">
        <v>200</v>
      </c>
      <c r="G222" s="35">
        <v>3268.6</v>
      </c>
      <c r="H222" s="17"/>
      <c r="I222" s="15"/>
      <c r="J222" s="15"/>
      <c r="K222" s="15"/>
      <c r="L222" s="15"/>
    </row>
    <row r="223" spans="1:12">
      <c r="A223" s="63" t="s">
        <v>422</v>
      </c>
      <c r="B223" s="64">
        <v>801</v>
      </c>
      <c r="C223" s="65" t="s">
        <v>320</v>
      </c>
      <c r="D223" s="65" t="s">
        <v>235</v>
      </c>
      <c r="E223" s="69"/>
      <c r="F223" s="69"/>
      <c r="G223" s="67">
        <f>SUM(G224,G228,G233)</f>
        <v>13345.1</v>
      </c>
      <c r="H223" s="15"/>
      <c r="I223" s="15"/>
      <c r="J223" s="15"/>
      <c r="K223" s="15"/>
    </row>
    <row r="224" spans="1:12">
      <c r="A224" s="107" t="s">
        <v>423</v>
      </c>
      <c r="B224" s="64">
        <v>801</v>
      </c>
      <c r="C224" s="65" t="s">
        <v>320</v>
      </c>
      <c r="D224" s="65" t="s">
        <v>300</v>
      </c>
      <c r="E224" s="99"/>
      <c r="F224" s="69"/>
      <c r="G224" s="67">
        <f>G225</f>
        <v>2300</v>
      </c>
      <c r="H224" s="15"/>
      <c r="I224" s="15"/>
      <c r="J224" s="15"/>
      <c r="K224" s="15"/>
    </row>
    <row r="225" spans="1:11" s="18" customFormat="1">
      <c r="A225" s="81" t="s">
        <v>266</v>
      </c>
      <c r="B225" s="69">
        <v>801</v>
      </c>
      <c r="C225" s="69" t="s">
        <v>320</v>
      </c>
      <c r="D225" s="69" t="s">
        <v>300</v>
      </c>
      <c r="E225" s="69" t="s">
        <v>267</v>
      </c>
      <c r="F225" s="69"/>
      <c r="G225" s="35">
        <f>SUM(G226)</f>
        <v>2300</v>
      </c>
      <c r="H225" s="15"/>
      <c r="I225" s="15"/>
      <c r="J225" s="15"/>
      <c r="K225" s="15"/>
    </row>
    <row r="226" spans="1:11">
      <c r="A226" s="81" t="s">
        <v>268</v>
      </c>
      <c r="B226" s="69">
        <v>801</v>
      </c>
      <c r="C226" s="69" t="s">
        <v>320</v>
      </c>
      <c r="D226" s="69" t="s">
        <v>300</v>
      </c>
      <c r="E226" s="69" t="s">
        <v>269</v>
      </c>
      <c r="F226" s="69"/>
      <c r="G226" s="35">
        <f>SUM(G227)</f>
        <v>2300</v>
      </c>
      <c r="H226" s="15"/>
      <c r="I226" s="15"/>
      <c r="J226" s="15"/>
      <c r="K226" s="15"/>
    </row>
    <row r="227" spans="1:11">
      <c r="A227" s="81" t="s">
        <v>424</v>
      </c>
      <c r="B227" s="69">
        <v>801</v>
      </c>
      <c r="C227" s="69" t="s">
        <v>320</v>
      </c>
      <c r="D227" s="69" t="s">
        <v>300</v>
      </c>
      <c r="E227" s="69" t="s">
        <v>296</v>
      </c>
      <c r="F227" s="69">
        <v>300</v>
      </c>
      <c r="G227" s="35">
        <v>2300</v>
      </c>
      <c r="H227" s="15"/>
      <c r="I227" s="15"/>
      <c r="J227" s="15"/>
      <c r="K227" s="15"/>
    </row>
    <row r="228" spans="1:11">
      <c r="A228" s="117" t="s">
        <v>425</v>
      </c>
      <c r="B228" s="118">
        <v>801</v>
      </c>
      <c r="C228" s="119">
        <v>10</v>
      </c>
      <c r="D228" s="119" t="s">
        <v>248</v>
      </c>
      <c r="E228" s="119"/>
      <c r="F228" s="119"/>
      <c r="G228" s="67">
        <f>SUM(G229)</f>
        <v>11045.1</v>
      </c>
      <c r="H228" s="15"/>
      <c r="I228" s="15"/>
      <c r="J228" s="15"/>
      <c r="K228" s="15"/>
    </row>
    <row r="229" spans="1:11">
      <c r="A229" s="106" t="s">
        <v>266</v>
      </c>
      <c r="B229" s="108">
        <v>801</v>
      </c>
      <c r="C229" s="109">
        <v>10</v>
      </c>
      <c r="D229" s="109" t="s">
        <v>248</v>
      </c>
      <c r="E229" s="109" t="s">
        <v>267</v>
      </c>
      <c r="F229" s="109"/>
      <c r="G229" s="35">
        <f>SUM(G230)</f>
        <v>11045.1</v>
      </c>
      <c r="H229" s="15"/>
      <c r="I229" s="15"/>
      <c r="J229" s="15"/>
      <c r="K229" s="15"/>
    </row>
    <row r="230" spans="1:11">
      <c r="A230" s="106" t="s">
        <v>268</v>
      </c>
      <c r="B230" s="108">
        <v>801</v>
      </c>
      <c r="C230" s="109">
        <v>10</v>
      </c>
      <c r="D230" s="109" t="s">
        <v>248</v>
      </c>
      <c r="E230" s="109" t="s">
        <v>269</v>
      </c>
      <c r="F230" s="109"/>
      <c r="G230" s="35">
        <f>SUM(G231:G232)</f>
        <v>11045.1</v>
      </c>
      <c r="H230" s="15"/>
      <c r="I230" s="15"/>
      <c r="J230" s="15"/>
      <c r="K230" s="15"/>
    </row>
    <row r="231" spans="1:11" ht="94.5">
      <c r="A231" s="106" t="s">
        <v>1207</v>
      </c>
      <c r="B231" s="108">
        <v>801</v>
      </c>
      <c r="C231" s="109">
        <v>10</v>
      </c>
      <c r="D231" s="109" t="s">
        <v>248</v>
      </c>
      <c r="E231" s="109" t="s">
        <v>427</v>
      </c>
      <c r="F231" s="109">
        <v>200</v>
      </c>
      <c r="G231" s="110">
        <v>2000</v>
      </c>
      <c r="H231" s="15"/>
      <c r="I231" s="15"/>
      <c r="J231" s="15"/>
      <c r="K231" s="15"/>
    </row>
    <row r="232" spans="1:11" ht="94.5">
      <c r="A232" s="9" t="s">
        <v>426</v>
      </c>
      <c r="B232" s="108">
        <v>801</v>
      </c>
      <c r="C232" s="109">
        <v>10</v>
      </c>
      <c r="D232" s="109" t="s">
        <v>248</v>
      </c>
      <c r="E232" s="109" t="s">
        <v>427</v>
      </c>
      <c r="F232" s="109">
        <v>400</v>
      </c>
      <c r="G232" s="110">
        <v>9045.1</v>
      </c>
      <c r="H232" s="15"/>
      <c r="I232" s="15"/>
      <c r="J232" s="15"/>
      <c r="K232" s="15"/>
    </row>
    <row r="233" spans="1:11" hidden="1">
      <c r="A233" s="63" t="s">
        <v>428</v>
      </c>
      <c r="B233" s="118">
        <v>801</v>
      </c>
      <c r="C233" s="65">
        <v>10</v>
      </c>
      <c r="D233" s="65" t="s">
        <v>429</v>
      </c>
      <c r="E233" s="64"/>
      <c r="F233" s="64"/>
      <c r="G233" s="67">
        <f>G234</f>
        <v>0</v>
      </c>
      <c r="H233" s="15"/>
      <c r="I233" s="15"/>
      <c r="J233" s="15"/>
      <c r="K233" s="15"/>
    </row>
    <row r="234" spans="1:11" ht="47.25" hidden="1">
      <c r="A234" s="68" t="s">
        <v>430</v>
      </c>
      <c r="B234" s="108">
        <v>801</v>
      </c>
      <c r="C234" s="70">
        <v>10</v>
      </c>
      <c r="D234" s="70" t="s">
        <v>429</v>
      </c>
      <c r="E234" s="70" t="s">
        <v>431</v>
      </c>
      <c r="F234" s="69"/>
      <c r="G234" s="35">
        <f>G235</f>
        <v>0</v>
      </c>
      <c r="H234" s="15"/>
      <c r="I234" s="15"/>
      <c r="J234" s="15"/>
      <c r="K234" s="15"/>
    </row>
    <row r="235" spans="1:11" ht="47.25" hidden="1">
      <c r="A235" s="68" t="s">
        <v>432</v>
      </c>
      <c r="B235" s="108">
        <v>801</v>
      </c>
      <c r="C235" s="70">
        <v>10</v>
      </c>
      <c r="D235" s="70" t="s">
        <v>429</v>
      </c>
      <c r="E235" s="69" t="s">
        <v>433</v>
      </c>
      <c r="F235" s="69"/>
      <c r="G235" s="35">
        <f>G236</f>
        <v>0</v>
      </c>
      <c r="H235" s="15"/>
      <c r="I235" s="15"/>
      <c r="J235" s="15"/>
      <c r="K235" s="15"/>
    </row>
    <row r="236" spans="1:11" s="18" customFormat="1" ht="63" hidden="1">
      <c r="A236" s="72" t="s">
        <v>434</v>
      </c>
      <c r="B236" s="108">
        <v>801</v>
      </c>
      <c r="C236" s="70">
        <v>10</v>
      </c>
      <c r="D236" s="70" t="s">
        <v>429</v>
      </c>
      <c r="E236" s="69" t="s">
        <v>435</v>
      </c>
      <c r="F236" s="69"/>
      <c r="G236" s="35">
        <f>SUM(G237:G237)</f>
        <v>0</v>
      </c>
      <c r="H236" s="15"/>
      <c r="I236" s="15"/>
      <c r="J236" s="15"/>
      <c r="K236" s="15"/>
    </row>
    <row r="237" spans="1:11" ht="47.25" hidden="1">
      <c r="A237" s="9" t="s">
        <v>436</v>
      </c>
      <c r="B237" s="108">
        <v>801</v>
      </c>
      <c r="C237" s="70">
        <v>10</v>
      </c>
      <c r="D237" s="70" t="s">
        <v>429</v>
      </c>
      <c r="E237" s="69" t="s">
        <v>437</v>
      </c>
      <c r="F237" s="109">
        <v>400</v>
      </c>
      <c r="G237" s="35">
        <v>0</v>
      </c>
      <c r="H237" s="15"/>
      <c r="I237" s="15"/>
      <c r="J237" s="15"/>
      <c r="K237" s="15"/>
    </row>
    <row r="238" spans="1:11" ht="31.5">
      <c r="A238" s="63" t="s">
        <v>438</v>
      </c>
      <c r="B238" s="64">
        <v>802</v>
      </c>
      <c r="C238" s="70"/>
      <c r="D238" s="70"/>
      <c r="E238" s="69"/>
      <c r="F238" s="69"/>
      <c r="G238" s="67">
        <f>SUM(G239,G263,G285,G290)</f>
        <v>129117.1</v>
      </c>
      <c r="H238" s="15"/>
      <c r="I238" s="15"/>
      <c r="J238" s="15"/>
      <c r="K238" s="15"/>
    </row>
    <row r="239" spans="1:11">
      <c r="A239" s="63" t="s">
        <v>233</v>
      </c>
      <c r="B239" s="64">
        <v>802</v>
      </c>
      <c r="C239" s="65" t="s">
        <v>234</v>
      </c>
      <c r="D239" s="65" t="s">
        <v>235</v>
      </c>
      <c r="E239" s="69"/>
      <c r="F239" s="69"/>
      <c r="G239" s="67">
        <f>SUM(G240,G252,G259)</f>
        <v>51007.7</v>
      </c>
      <c r="H239" s="15"/>
      <c r="I239" s="15"/>
      <c r="J239" s="15"/>
      <c r="K239" s="15"/>
    </row>
    <row r="240" spans="1:11" ht="47.25">
      <c r="A240" s="63" t="s">
        <v>439</v>
      </c>
      <c r="B240" s="75">
        <v>802</v>
      </c>
      <c r="C240" s="65" t="s">
        <v>234</v>
      </c>
      <c r="D240" s="65" t="s">
        <v>429</v>
      </c>
      <c r="E240" s="64"/>
      <c r="F240" s="64"/>
      <c r="G240" s="67">
        <f>SUM(G241)</f>
        <v>49346.1</v>
      </c>
      <c r="H240" s="15"/>
      <c r="I240" s="15"/>
      <c r="J240" s="15"/>
      <c r="K240" s="15"/>
    </row>
    <row r="241" spans="1:11" ht="31.5">
      <c r="A241" s="68" t="s">
        <v>277</v>
      </c>
      <c r="B241" s="69">
        <v>802</v>
      </c>
      <c r="C241" s="70" t="s">
        <v>234</v>
      </c>
      <c r="D241" s="70" t="s">
        <v>429</v>
      </c>
      <c r="E241" s="69" t="s">
        <v>278</v>
      </c>
      <c r="F241" s="71"/>
      <c r="G241" s="35">
        <f>SUM(G242)</f>
        <v>49346.1</v>
      </c>
      <c r="H241" s="15"/>
      <c r="I241" s="15"/>
      <c r="J241" s="15"/>
      <c r="K241" s="15"/>
    </row>
    <row r="242" spans="1:11" ht="31.5">
      <c r="A242" s="68" t="s">
        <v>279</v>
      </c>
      <c r="B242" s="69">
        <v>802</v>
      </c>
      <c r="C242" s="70" t="s">
        <v>234</v>
      </c>
      <c r="D242" s="70" t="s">
        <v>429</v>
      </c>
      <c r="E242" s="69" t="s">
        <v>280</v>
      </c>
      <c r="F242" s="71"/>
      <c r="G242" s="35">
        <f>SUM(G243:G251)</f>
        <v>49346.1</v>
      </c>
      <c r="H242" s="15"/>
      <c r="I242" s="15"/>
      <c r="J242" s="15"/>
      <c r="K242" s="15"/>
    </row>
    <row r="243" spans="1:11" ht="94.5">
      <c r="A243" s="72" t="s">
        <v>251</v>
      </c>
      <c r="B243" s="69">
        <v>802</v>
      </c>
      <c r="C243" s="70" t="s">
        <v>234</v>
      </c>
      <c r="D243" s="70" t="s">
        <v>429</v>
      </c>
      <c r="E243" s="69" t="s">
        <v>440</v>
      </c>
      <c r="F243" s="69">
        <v>100</v>
      </c>
      <c r="G243" s="35">
        <v>36522.9</v>
      </c>
      <c r="H243" s="15"/>
      <c r="I243" s="15"/>
      <c r="J243" s="15"/>
      <c r="K243" s="15"/>
    </row>
    <row r="244" spans="1:11" ht="47.25">
      <c r="A244" s="73" t="s">
        <v>253</v>
      </c>
      <c r="B244" s="74">
        <v>802</v>
      </c>
      <c r="C244" s="70" t="s">
        <v>234</v>
      </c>
      <c r="D244" s="70" t="s">
        <v>429</v>
      </c>
      <c r="E244" s="69" t="s">
        <v>440</v>
      </c>
      <c r="F244" s="74">
        <v>200</v>
      </c>
      <c r="G244" s="35">
        <v>2000</v>
      </c>
      <c r="H244" s="15"/>
      <c r="I244" s="15"/>
      <c r="J244" s="15"/>
      <c r="K244" s="15"/>
    </row>
    <row r="245" spans="1:11" ht="31.5">
      <c r="A245" s="72" t="s">
        <v>254</v>
      </c>
      <c r="B245" s="69">
        <v>802</v>
      </c>
      <c r="C245" s="70" t="s">
        <v>234</v>
      </c>
      <c r="D245" s="70" t="s">
        <v>429</v>
      </c>
      <c r="E245" s="69" t="s">
        <v>440</v>
      </c>
      <c r="F245" s="69">
        <v>800</v>
      </c>
      <c r="G245" s="35">
        <v>19.7</v>
      </c>
      <c r="H245" s="15"/>
      <c r="I245" s="15"/>
      <c r="J245" s="15"/>
      <c r="K245" s="15"/>
    </row>
    <row r="246" spans="1:11" ht="126">
      <c r="A246" s="72" t="s">
        <v>255</v>
      </c>
      <c r="B246" s="69">
        <v>802</v>
      </c>
      <c r="C246" s="70" t="s">
        <v>234</v>
      </c>
      <c r="D246" s="70" t="s">
        <v>429</v>
      </c>
      <c r="E246" s="69" t="s">
        <v>441</v>
      </c>
      <c r="F246" s="69">
        <v>100</v>
      </c>
      <c r="G246" s="35">
        <v>2496.5</v>
      </c>
      <c r="H246" s="15"/>
      <c r="I246" s="15"/>
      <c r="J246" s="15"/>
      <c r="K246" s="15"/>
    </row>
    <row r="247" spans="1:11" ht="94.5" hidden="1">
      <c r="A247" s="73" t="s">
        <v>257</v>
      </c>
      <c r="B247" s="69">
        <v>802</v>
      </c>
      <c r="C247" s="70" t="s">
        <v>234</v>
      </c>
      <c r="D247" s="70" t="s">
        <v>429</v>
      </c>
      <c r="E247" s="69" t="s">
        <v>441</v>
      </c>
      <c r="F247" s="69">
        <v>200</v>
      </c>
      <c r="G247" s="35"/>
      <c r="H247" s="15"/>
      <c r="I247" s="15"/>
      <c r="J247" s="15"/>
      <c r="K247" s="15"/>
    </row>
    <row r="248" spans="1:11" ht="78.75">
      <c r="A248" s="72" t="s">
        <v>245</v>
      </c>
      <c r="B248" s="69">
        <v>802</v>
      </c>
      <c r="C248" s="70" t="s">
        <v>234</v>
      </c>
      <c r="D248" s="70" t="s">
        <v>429</v>
      </c>
      <c r="E248" s="69" t="s">
        <v>442</v>
      </c>
      <c r="F248" s="69">
        <v>100</v>
      </c>
      <c r="G248" s="35">
        <v>2000</v>
      </c>
      <c r="H248" s="15"/>
      <c r="I248" s="15"/>
      <c r="J248" s="15"/>
      <c r="K248" s="15"/>
    </row>
    <row r="249" spans="1:11" ht="78.75" hidden="1">
      <c r="A249" s="72" t="s">
        <v>287</v>
      </c>
      <c r="B249" s="69">
        <v>802</v>
      </c>
      <c r="C249" s="70" t="s">
        <v>234</v>
      </c>
      <c r="D249" s="70" t="s">
        <v>429</v>
      </c>
      <c r="E249" s="69" t="s">
        <v>446</v>
      </c>
      <c r="F249" s="69">
        <v>100</v>
      </c>
      <c r="G249" s="35">
        <v>0</v>
      </c>
      <c r="H249" s="15"/>
      <c r="I249" s="15"/>
      <c r="J249" s="15"/>
      <c r="K249" s="15"/>
    </row>
    <row r="250" spans="1:11" ht="94.5">
      <c r="A250" s="72" t="s">
        <v>1085</v>
      </c>
      <c r="B250" s="69">
        <v>802</v>
      </c>
      <c r="C250" s="70" t="s">
        <v>234</v>
      </c>
      <c r="D250" s="70" t="s">
        <v>429</v>
      </c>
      <c r="E250" s="69" t="s">
        <v>1098</v>
      </c>
      <c r="F250" s="69">
        <v>100</v>
      </c>
      <c r="G250" s="35">
        <v>5667.1</v>
      </c>
      <c r="H250" s="15"/>
      <c r="I250" s="15"/>
      <c r="J250" s="15"/>
      <c r="K250" s="15"/>
    </row>
    <row r="251" spans="1:11" ht="127.5" customHeight="1">
      <c r="A251" s="72" t="s">
        <v>1084</v>
      </c>
      <c r="B251" s="69">
        <v>802</v>
      </c>
      <c r="C251" s="70" t="s">
        <v>234</v>
      </c>
      <c r="D251" s="70" t="s">
        <v>429</v>
      </c>
      <c r="E251" s="69" t="s">
        <v>1099</v>
      </c>
      <c r="F251" s="69">
        <v>100</v>
      </c>
      <c r="G251" s="35">
        <v>639.9</v>
      </c>
      <c r="H251" s="15"/>
      <c r="I251" s="15"/>
      <c r="J251" s="15"/>
      <c r="K251" s="15"/>
    </row>
    <row r="252" spans="1:11">
      <c r="A252" s="63" t="s">
        <v>443</v>
      </c>
      <c r="B252" s="75">
        <v>802</v>
      </c>
      <c r="C252" s="65" t="s">
        <v>234</v>
      </c>
      <c r="D252" s="65">
        <v>11</v>
      </c>
      <c r="E252" s="64"/>
      <c r="F252" s="64"/>
      <c r="G252" s="67">
        <f>SUM(G253,G256)</f>
        <v>1661.6</v>
      </c>
      <c r="H252" s="15"/>
      <c r="I252" s="15"/>
      <c r="J252" s="15"/>
      <c r="K252" s="15"/>
    </row>
    <row r="253" spans="1:11" ht="31.5" hidden="1">
      <c r="A253" s="68" t="s">
        <v>277</v>
      </c>
      <c r="B253" s="69">
        <v>802</v>
      </c>
      <c r="C253" s="70" t="s">
        <v>234</v>
      </c>
      <c r="D253" s="70" t="s">
        <v>444</v>
      </c>
      <c r="E253" s="69" t="s">
        <v>278</v>
      </c>
      <c r="F253" s="71"/>
      <c r="G253" s="35">
        <f>SUM(G254)</f>
        <v>0</v>
      </c>
      <c r="H253" s="15"/>
      <c r="I253" s="15"/>
      <c r="J253" s="15"/>
      <c r="K253" s="15"/>
    </row>
    <row r="254" spans="1:11" ht="31.5" hidden="1">
      <c r="A254" s="68" t="s">
        <v>279</v>
      </c>
      <c r="B254" s="69">
        <v>802</v>
      </c>
      <c r="C254" s="70" t="s">
        <v>234</v>
      </c>
      <c r="D254" s="70" t="s">
        <v>444</v>
      </c>
      <c r="E254" s="69" t="s">
        <v>280</v>
      </c>
      <c r="F254" s="71"/>
      <c r="G254" s="35">
        <f>SUM(G255)</f>
        <v>0</v>
      </c>
      <c r="H254" s="15"/>
      <c r="I254" s="15"/>
      <c r="J254" s="15"/>
      <c r="K254" s="15"/>
    </row>
    <row r="255" spans="1:11" ht="31.5" hidden="1">
      <c r="A255" s="68" t="s">
        <v>445</v>
      </c>
      <c r="B255" s="69">
        <v>802</v>
      </c>
      <c r="C255" s="70" t="s">
        <v>234</v>
      </c>
      <c r="D255" s="70" t="s">
        <v>444</v>
      </c>
      <c r="E255" s="69" t="s">
        <v>446</v>
      </c>
      <c r="F255" s="69">
        <v>800</v>
      </c>
      <c r="G255" s="35">
        <v>0</v>
      </c>
      <c r="H255" s="15"/>
      <c r="I255" s="15"/>
      <c r="J255" s="15"/>
      <c r="K255" s="15"/>
    </row>
    <row r="256" spans="1:11">
      <c r="A256" s="68" t="s">
        <v>266</v>
      </c>
      <c r="B256" s="69">
        <v>802</v>
      </c>
      <c r="C256" s="70" t="s">
        <v>234</v>
      </c>
      <c r="D256" s="70" t="s">
        <v>444</v>
      </c>
      <c r="E256" s="69" t="s">
        <v>267</v>
      </c>
      <c r="F256" s="69"/>
      <c r="G256" s="35">
        <f>SUM(G257)</f>
        <v>1661.6</v>
      </c>
      <c r="H256" s="15"/>
      <c r="I256" s="15"/>
      <c r="J256" s="15"/>
      <c r="K256" s="15"/>
    </row>
    <row r="257" spans="1:11">
      <c r="A257" s="68" t="s">
        <v>268</v>
      </c>
      <c r="B257" s="69">
        <v>802</v>
      </c>
      <c r="C257" s="70" t="s">
        <v>234</v>
      </c>
      <c r="D257" s="70" t="s">
        <v>444</v>
      </c>
      <c r="E257" s="69" t="s">
        <v>269</v>
      </c>
      <c r="F257" s="69"/>
      <c r="G257" s="35">
        <f>SUM(G258)</f>
        <v>1661.6</v>
      </c>
      <c r="H257" s="15"/>
      <c r="I257" s="15"/>
      <c r="J257" s="15"/>
      <c r="K257" s="15"/>
    </row>
    <row r="258" spans="1:11" ht="31.5">
      <c r="A258" s="68" t="s">
        <v>298</v>
      </c>
      <c r="B258" s="69">
        <v>802</v>
      </c>
      <c r="C258" s="70" t="s">
        <v>234</v>
      </c>
      <c r="D258" s="70" t="s">
        <v>444</v>
      </c>
      <c r="E258" s="69" t="s">
        <v>296</v>
      </c>
      <c r="F258" s="69">
        <v>800</v>
      </c>
      <c r="G258" s="35">
        <v>1661.6</v>
      </c>
      <c r="H258" s="15"/>
      <c r="I258" s="15"/>
      <c r="J258" s="15"/>
      <c r="K258" s="15"/>
    </row>
    <row r="259" spans="1:11" hidden="1">
      <c r="A259" s="63" t="s">
        <v>272</v>
      </c>
      <c r="B259" s="64">
        <v>802</v>
      </c>
      <c r="C259" s="65" t="s">
        <v>234</v>
      </c>
      <c r="D259" s="65">
        <v>13</v>
      </c>
      <c r="E259" s="64"/>
      <c r="F259" s="64"/>
      <c r="G259" s="67">
        <f>SUM(G260)</f>
        <v>0</v>
      </c>
      <c r="H259" s="15"/>
      <c r="I259" s="15"/>
      <c r="J259" s="15"/>
      <c r="K259" s="15"/>
    </row>
    <row r="260" spans="1:11" s="18" customFormat="1" hidden="1">
      <c r="A260" s="68" t="s">
        <v>266</v>
      </c>
      <c r="B260" s="69">
        <v>802</v>
      </c>
      <c r="C260" s="70" t="s">
        <v>234</v>
      </c>
      <c r="D260" s="70" t="s">
        <v>273</v>
      </c>
      <c r="E260" s="69" t="s">
        <v>267</v>
      </c>
      <c r="F260" s="69"/>
      <c r="G260" s="35">
        <f>SUM(G261)</f>
        <v>0</v>
      </c>
      <c r="H260" s="15"/>
      <c r="I260" s="15"/>
      <c r="J260" s="15"/>
      <c r="K260" s="15"/>
    </row>
    <row r="261" spans="1:11" hidden="1">
      <c r="A261" s="68" t="s">
        <v>268</v>
      </c>
      <c r="B261" s="69">
        <v>802</v>
      </c>
      <c r="C261" s="70" t="s">
        <v>234</v>
      </c>
      <c r="D261" s="70" t="s">
        <v>273</v>
      </c>
      <c r="E261" s="69" t="s">
        <v>269</v>
      </c>
      <c r="F261" s="69"/>
      <c r="G261" s="35">
        <f>SUM(G262)</f>
        <v>0</v>
      </c>
      <c r="H261" s="15"/>
      <c r="I261" s="15"/>
      <c r="J261" s="15"/>
      <c r="K261" s="15"/>
    </row>
    <row r="262" spans="1:11" hidden="1">
      <c r="A262" s="68" t="s">
        <v>447</v>
      </c>
      <c r="B262" s="69">
        <v>802</v>
      </c>
      <c r="C262" s="70" t="s">
        <v>234</v>
      </c>
      <c r="D262" s="70" t="s">
        <v>273</v>
      </c>
      <c r="E262" s="69" t="s">
        <v>448</v>
      </c>
      <c r="F262" s="69">
        <v>800</v>
      </c>
      <c r="G262" s="59"/>
      <c r="H262" s="15"/>
      <c r="I262" s="15"/>
      <c r="J262" s="15"/>
      <c r="K262" s="15"/>
    </row>
    <row r="263" spans="1:11">
      <c r="A263" s="63" t="s">
        <v>346</v>
      </c>
      <c r="B263" s="75">
        <v>802</v>
      </c>
      <c r="C263" s="65" t="s">
        <v>248</v>
      </c>
      <c r="D263" s="65" t="s">
        <v>235</v>
      </c>
      <c r="E263" s="64"/>
      <c r="F263" s="64"/>
      <c r="G263" s="67">
        <f>SUM(G264)</f>
        <v>64806</v>
      </c>
      <c r="H263" s="15"/>
      <c r="I263" s="15"/>
      <c r="J263" s="15"/>
      <c r="K263" s="15"/>
    </row>
    <row r="264" spans="1:11">
      <c r="A264" s="63" t="s">
        <v>376</v>
      </c>
      <c r="B264" s="75">
        <v>802</v>
      </c>
      <c r="C264" s="65" t="s">
        <v>248</v>
      </c>
      <c r="D264" s="65">
        <v>12</v>
      </c>
      <c r="E264" s="64"/>
      <c r="F264" s="64"/>
      <c r="G264" s="67">
        <f>SUM(G265,G274,G281)</f>
        <v>64806</v>
      </c>
      <c r="H264" s="15"/>
      <c r="I264" s="15"/>
      <c r="J264" s="15"/>
      <c r="K264" s="15"/>
    </row>
    <row r="265" spans="1:11" ht="31.5">
      <c r="A265" s="68" t="s">
        <v>1016</v>
      </c>
      <c r="B265" s="78">
        <v>802</v>
      </c>
      <c r="C265" s="70" t="s">
        <v>248</v>
      </c>
      <c r="D265" s="70">
        <v>12</v>
      </c>
      <c r="E265" s="69" t="s">
        <v>449</v>
      </c>
      <c r="F265" s="69"/>
      <c r="G265" s="35">
        <f>SUM(G266,G271)</f>
        <v>6587.9</v>
      </c>
      <c r="H265" s="15"/>
      <c r="I265" s="15"/>
      <c r="J265" s="15"/>
      <c r="K265" s="15"/>
    </row>
    <row r="266" spans="1:11" ht="31.5">
      <c r="A266" s="68" t="s">
        <v>450</v>
      </c>
      <c r="B266" s="78">
        <v>802</v>
      </c>
      <c r="C266" s="70" t="s">
        <v>248</v>
      </c>
      <c r="D266" s="70">
        <v>12</v>
      </c>
      <c r="E266" s="69" t="s">
        <v>451</v>
      </c>
      <c r="F266" s="69"/>
      <c r="G266" s="35">
        <f>SUM(G267,G269)</f>
        <v>1185.5999999999999</v>
      </c>
      <c r="H266" s="15"/>
      <c r="I266" s="15"/>
      <c r="J266" s="15"/>
      <c r="K266" s="15"/>
    </row>
    <row r="267" spans="1:11" ht="47.25">
      <c r="A267" s="68" t="s">
        <v>1141</v>
      </c>
      <c r="B267" s="78">
        <v>802</v>
      </c>
      <c r="C267" s="70" t="s">
        <v>248</v>
      </c>
      <c r="D267" s="70" t="s">
        <v>377</v>
      </c>
      <c r="E267" s="69" t="s">
        <v>1132</v>
      </c>
      <c r="F267" s="69"/>
      <c r="G267" s="35">
        <f>SUM(G268)</f>
        <v>585.6</v>
      </c>
      <c r="H267" s="15"/>
      <c r="I267" s="15"/>
      <c r="J267" s="15"/>
      <c r="K267" s="15"/>
    </row>
    <row r="268" spans="1:11" ht="31.5">
      <c r="A268" s="68" t="s">
        <v>1142</v>
      </c>
      <c r="B268" s="78">
        <v>802</v>
      </c>
      <c r="C268" s="70" t="s">
        <v>248</v>
      </c>
      <c r="D268" s="70" t="s">
        <v>377</v>
      </c>
      <c r="E268" s="69" t="s">
        <v>1263</v>
      </c>
      <c r="F268" s="69">
        <v>800</v>
      </c>
      <c r="G268" s="35">
        <v>585.6</v>
      </c>
      <c r="H268" s="15"/>
      <c r="I268" s="15"/>
      <c r="J268" s="15"/>
      <c r="K268" s="15"/>
    </row>
    <row r="269" spans="1:11" ht="31.5">
      <c r="A269" s="68" t="s">
        <v>452</v>
      </c>
      <c r="B269" s="69">
        <v>802</v>
      </c>
      <c r="C269" s="70" t="s">
        <v>248</v>
      </c>
      <c r="D269" s="70">
        <v>12</v>
      </c>
      <c r="E269" s="69" t="s">
        <v>453</v>
      </c>
      <c r="F269" s="69"/>
      <c r="G269" s="35">
        <f>SUM(G270)</f>
        <v>600</v>
      </c>
      <c r="H269" s="15"/>
      <c r="I269" s="15"/>
      <c r="J269" s="15"/>
      <c r="K269" s="15"/>
    </row>
    <row r="270" spans="1:11" ht="31.5">
      <c r="A270" s="68" t="s">
        <v>454</v>
      </c>
      <c r="B270" s="78">
        <v>802</v>
      </c>
      <c r="C270" s="70" t="s">
        <v>248</v>
      </c>
      <c r="D270" s="70">
        <v>12</v>
      </c>
      <c r="E270" s="69" t="s">
        <v>455</v>
      </c>
      <c r="F270" s="69">
        <v>800</v>
      </c>
      <c r="G270" s="35">
        <v>600</v>
      </c>
      <c r="H270" s="15"/>
      <c r="I270" s="15"/>
      <c r="J270" s="15"/>
      <c r="K270" s="15"/>
    </row>
    <row r="271" spans="1:11" ht="47.25">
      <c r="A271" s="68" t="s">
        <v>1048</v>
      </c>
      <c r="B271" s="78">
        <v>802</v>
      </c>
      <c r="C271" s="70" t="s">
        <v>248</v>
      </c>
      <c r="D271" s="70" t="s">
        <v>377</v>
      </c>
      <c r="E271" s="69" t="s">
        <v>1050</v>
      </c>
      <c r="F271" s="69"/>
      <c r="G271" s="35">
        <f>G272</f>
        <v>5402.3</v>
      </c>
      <c r="H271" s="15"/>
      <c r="I271" s="15"/>
      <c r="J271" s="15"/>
      <c r="K271" s="15"/>
    </row>
    <row r="272" spans="1:11" ht="63">
      <c r="A272" s="68" t="s">
        <v>1049</v>
      </c>
      <c r="B272" s="78">
        <v>802</v>
      </c>
      <c r="C272" s="70" t="s">
        <v>248</v>
      </c>
      <c r="D272" s="70" t="s">
        <v>377</v>
      </c>
      <c r="E272" s="69" t="s">
        <v>1051</v>
      </c>
      <c r="F272" s="69"/>
      <c r="G272" s="35">
        <f>G273</f>
        <v>5402.3</v>
      </c>
      <c r="H272" s="15"/>
      <c r="I272" s="15"/>
      <c r="J272" s="15"/>
      <c r="K272" s="15"/>
    </row>
    <row r="273" spans="1:11" ht="47.25">
      <c r="A273" s="68" t="s">
        <v>473</v>
      </c>
      <c r="B273" s="78">
        <v>802</v>
      </c>
      <c r="C273" s="70" t="s">
        <v>248</v>
      </c>
      <c r="D273" s="70" t="s">
        <v>377</v>
      </c>
      <c r="E273" s="69" t="s">
        <v>1052</v>
      </c>
      <c r="F273" s="69">
        <v>800</v>
      </c>
      <c r="G273" s="35">
        <v>5402.3</v>
      </c>
      <c r="H273" s="15"/>
      <c r="I273" s="15"/>
      <c r="J273" s="15"/>
      <c r="K273" s="15"/>
    </row>
    <row r="274" spans="1:11" ht="31.5">
      <c r="A274" s="68" t="s">
        <v>1017</v>
      </c>
      <c r="B274" s="78">
        <v>802</v>
      </c>
      <c r="C274" s="70" t="s">
        <v>248</v>
      </c>
      <c r="D274" s="70">
        <v>12</v>
      </c>
      <c r="E274" s="69" t="s">
        <v>456</v>
      </c>
      <c r="F274" s="69"/>
      <c r="G274" s="35">
        <f>SUM(G275,G278)</f>
        <v>58032.1</v>
      </c>
      <c r="H274" s="15"/>
      <c r="I274" s="15"/>
      <c r="J274" s="15"/>
      <c r="K274" s="15"/>
    </row>
    <row r="275" spans="1:11" ht="31.5">
      <c r="A275" s="92" t="s">
        <v>457</v>
      </c>
      <c r="B275" s="177">
        <v>802</v>
      </c>
      <c r="C275" s="93" t="s">
        <v>248</v>
      </c>
      <c r="D275" s="93">
        <v>12</v>
      </c>
      <c r="E275" s="94" t="s">
        <v>458</v>
      </c>
      <c r="F275" s="94"/>
      <c r="G275" s="95">
        <f>G276</f>
        <v>7982</v>
      </c>
      <c r="H275" s="15"/>
      <c r="I275" s="15"/>
      <c r="J275" s="15"/>
      <c r="K275" s="15"/>
    </row>
    <row r="276" spans="1:11" ht="31.5">
      <c r="A276" s="96" t="s">
        <v>459</v>
      </c>
      <c r="B276" s="94">
        <v>802</v>
      </c>
      <c r="C276" s="93" t="s">
        <v>248</v>
      </c>
      <c r="D276" s="93">
        <v>12</v>
      </c>
      <c r="E276" s="94" t="s">
        <v>460</v>
      </c>
      <c r="F276" s="94"/>
      <c r="G276" s="95">
        <f>SUM(G277:G277)</f>
        <v>7982</v>
      </c>
      <c r="H276" s="15"/>
      <c r="I276" s="15"/>
      <c r="J276" s="15"/>
      <c r="K276" s="15"/>
    </row>
    <row r="277" spans="1:11" ht="31.5">
      <c r="A277" s="96" t="s">
        <v>461</v>
      </c>
      <c r="B277" s="177">
        <v>802</v>
      </c>
      <c r="C277" s="93" t="s">
        <v>248</v>
      </c>
      <c r="D277" s="93">
        <v>12</v>
      </c>
      <c r="E277" s="94" t="s">
        <v>462</v>
      </c>
      <c r="F277" s="94">
        <v>800</v>
      </c>
      <c r="G277" s="95">
        <v>7982</v>
      </c>
      <c r="H277" s="15"/>
      <c r="I277" s="15"/>
      <c r="J277" s="15"/>
      <c r="K277" s="15"/>
    </row>
    <row r="278" spans="1:11" ht="47.25">
      <c r="A278" s="68" t="s">
        <v>463</v>
      </c>
      <c r="B278" s="78">
        <v>802</v>
      </c>
      <c r="C278" s="70" t="s">
        <v>248</v>
      </c>
      <c r="D278" s="70">
        <v>12</v>
      </c>
      <c r="E278" s="69" t="s">
        <v>464</v>
      </c>
      <c r="F278" s="69"/>
      <c r="G278" s="35">
        <f>SUM(G279)</f>
        <v>50050.1</v>
      </c>
      <c r="H278" s="15"/>
      <c r="I278" s="15"/>
      <c r="J278" s="15"/>
      <c r="K278" s="15"/>
    </row>
    <row r="279" spans="1:11" ht="47.25">
      <c r="A279" s="68" t="s">
        <v>465</v>
      </c>
      <c r="B279" s="69">
        <v>802</v>
      </c>
      <c r="C279" s="70" t="s">
        <v>248</v>
      </c>
      <c r="D279" s="70">
        <v>12</v>
      </c>
      <c r="E279" s="69" t="s">
        <v>466</v>
      </c>
      <c r="F279" s="69"/>
      <c r="G279" s="35">
        <f>SUM(G280:G280)</f>
        <v>50050.1</v>
      </c>
      <c r="H279" s="15"/>
      <c r="I279" s="15"/>
      <c r="J279" s="15"/>
      <c r="K279" s="15"/>
    </row>
    <row r="280" spans="1:11" s="18" customFormat="1" ht="47.25">
      <c r="A280" s="68" t="s">
        <v>467</v>
      </c>
      <c r="B280" s="78">
        <v>802</v>
      </c>
      <c r="C280" s="70" t="s">
        <v>248</v>
      </c>
      <c r="D280" s="70">
        <v>12</v>
      </c>
      <c r="E280" s="69" t="s">
        <v>468</v>
      </c>
      <c r="F280" s="69">
        <v>800</v>
      </c>
      <c r="G280" s="35">
        <v>50050.1</v>
      </c>
      <c r="H280" s="15"/>
      <c r="I280" s="15"/>
      <c r="J280" s="15"/>
      <c r="K280" s="15"/>
    </row>
    <row r="281" spans="1:11">
      <c r="A281" s="68" t="s">
        <v>266</v>
      </c>
      <c r="B281" s="69">
        <v>802</v>
      </c>
      <c r="C281" s="70" t="s">
        <v>248</v>
      </c>
      <c r="D281" s="70">
        <v>12</v>
      </c>
      <c r="E281" s="69" t="s">
        <v>267</v>
      </c>
      <c r="F281" s="69"/>
      <c r="G281" s="35">
        <f>SUM(G282)</f>
        <v>186</v>
      </c>
      <c r="H281" s="15"/>
      <c r="I281" s="15"/>
      <c r="J281" s="15"/>
      <c r="K281" s="15"/>
    </row>
    <row r="282" spans="1:11">
      <c r="A282" s="68" t="s">
        <v>268</v>
      </c>
      <c r="B282" s="69">
        <v>802</v>
      </c>
      <c r="C282" s="70" t="s">
        <v>248</v>
      </c>
      <c r="D282" s="70">
        <v>12</v>
      </c>
      <c r="E282" s="69" t="s">
        <v>269</v>
      </c>
      <c r="F282" s="69"/>
      <c r="G282" s="35">
        <f>SUM(G283:G284)</f>
        <v>186</v>
      </c>
      <c r="H282" s="15"/>
      <c r="I282" s="15"/>
      <c r="J282" s="15"/>
      <c r="K282" s="15"/>
    </row>
    <row r="283" spans="1:11">
      <c r="A283" s="68" t="s">
        <v>447</v>
      </c>
      <c r="B283" s="69">
        <v>802</v>
      </c>
      <c r="C283" s="70" t="s">
        <v>248</v>
      </c>
      <c r="D283" s="70">
        <v>12</v>
      </c>
      <c r="E283" s="69" t="s">
        <v>448</v>
      </c>
      <c r="F283" s="69">
        <v>800</v>
      </c>
      <c r="G283" s="35">
        <v>186</v>
      </c>
      <c r="H283" s="15"/>
      <c r="I283" s="15"/>
      <c r="J283" s="15"/>
      <c r="K283" s="15"/>
    </row>
    <row r="284" spans="1:11" ht="63" hidden="1">
      <c r="A284" s="68" t="s">
        <v>910</v>
      </c>
      <c r="B284" s="69">
        <v>802</v>
      </c>
      <c r="C284" s="70" t="s">
        <v>248</v>
      </c>
      <c r="D284" s="70" t="s">
        <v>377</v>
      </c>
      <c r="E284" s="70" t="s">
        <v>909</v>
      </c>
      <c r="F284" s="69">
        <v>800</v>
      </c>
      <c r="G284" s="35">
        <v>0</v>
      </c>
      <c r="H284" s="15"/>
      <c r="I284" s="15"/>
      <c r="J284" s="15"/>
      <c r="K284" s="15"/>
    </row>
    <row r="285" spans="1:11">
      <c r="A285" s="63" t="s">
        <v>422</v>
      </c>
      <c r="B285" s="75">
        <v>802</v>
      </c>
      <c r="C285" s="65">
        <v>10</v>
      </c>
      <c r="D285" s="65" t="s">
        <v>235</v>
      </c>
      <c r="E285" s="64"/>
      <c r="F285" s="64"/>
      <c r="G285" s="67">
        <f>SUM(G286)</f>
        <v>13272.3</v>
      </c>
      <c r="H285" s="15"/>
      <c r="I285" s="15"/>
      <c r="J285" s="15"/>
      <c r="K285" s="15"/>
    </row>
    <row r="286" spans="1:11">
      <c r="A286" s="63" t="s">
        <v>474</v>
      </c>
      <c r="B286" s="75">
        <v>802</v>
      </c>
      <c r="C286" s="65">
        <v>10</v>
      </c>
      <c r="D286" s="65" t="s">
        <v>234</v>
      </c>
      <c r="E286" s="64"/>
      <c r="F286" s="64"/>
      <c r="G286" s="67">
        <f>SUM(G287)</f>
        <v>13272.3</v>
      </c>
      <c r="H286" s="15"/>
      <c r="I286" s="15"/>
      <c r="J286" s="15"/>
      <c r="K286" s="15"/>
    </row>
    <row r="287" spans="1:11">
      <c r="A287" s="68" t="s">
        <v>266</v>
      </c>
      <c r="B287" s="69">
        <v>802</v>
      </c>
      <c r="C287" s="70">
        <v>10</v>
      </c>
      <c r="D287" s="70" t="s">
        <v>234</v>
      </c>
      <c r="E287" s="69" t="s">
        <v>267</v>
      </c>
      <c r="F287" s="69"/>
      <c r="G287" s="35">
        <f>SUM(G288)</f>
        <v>13272.3</v>
      </c>
      <c r="H287" s="15"/>
      <c r="I287" s="15"/>
      <c r="J287" s="15"/>
      <c r="K287" s="15"/>
    </row>
    <row r="288" spans="1:11">
      <c r="A288" s="68" t="s">
        <v>475</v>
      </c>
      <c r="B288" s="69">
        <v>802</v>
      </c>
      <c r="C288" s="70" t="s">
        <v>320</v>
      </c>
      <c r="D288" s="70" t="s">
        <v>234</v>
      </c>
      <c r="E288" s="69" t="s">
        <v>476</v>
      </c>
      <c r="F288" s="69"/>
      <c r="G288" s="35">
        <f>SUM(G289)</f>
        <v>13272.3</v>
      </c>
      <c r="H288" s="15"/>
      <c r="I288" s="15"/>
      <c r="J288" s="15"/>
      <c r="K288" s="15"/>
    </row>
    <row r="289" spans="1:11" ht="47.25">
      <c r="A289" s="72" t="s">
        <v>477</v>
      </c>
      <c r="B289" s="78">
        <v>802</v>
      </c>
      <c r="C289" s="70">
        <v>10</v>
      </c>
      <c r="D289" s="70" t="s">
        <v>234</v>
      </c>
      <c r="E289" s="69" t="s">
        <v>478</v>
      </c>
      <c r="F289" s="69">
        <v>300</v>
      </c>
      <c r="G289" s="35">
        <v>13272.3</v>
      </c>
      <c r="H289" s="15"/>
      <c r="I289" s="15"/>
      <c r="J289" s="15"/>
      <c r="K289" s="15"/>
    </row>
    <row r="290" spans="1:11">
      <c r="A290" s="62" t="s">
        <v>873</v>
      </c>
      <c r="B290" s="75">
        <v>802</v>
      </c>
      <c r="C290" s="65" t="s">
        <v>273</v>
      </c>
      <c r="D290" s="65" t="s">
        <v>235</v>
      </c>
      <c r="E290" s="64"/>
      <c r="F290" s="64"/>
      <c r="G290" s="67">
        <f>G291</f>
        <v>31.1</v>
      </c>
      <c r="H290" s="15"/>
      <c r="I290" s="15"/>
      <c r="J290" s="15"/>
      <c r="K290" s="15"/>
    </row>
    <row r="291" spans="1:11" ht="31.5">
      <c r="A291" s="62" t="s">
        <v>874</v>
      </c>
      <c r="B291" s="75">
        <v>802</v>
      </c>
      <c r="C291" s="65" t="s">
        <v>273</v>
      </c>
      <c r="D291" s="65" t="s">
        <v>234</v>
      </c>
      <c r="E291" s="64"/>
      <c r="F291" s="64"/>
      <c r="G291" s="67">
        <f>G292</f>
        <v>31.1</v>
      </c>
      <c r="H291" s="15"/>
      <c r="I291" s="15"/>
      <c r="J291" s="15"/>
      <c r="K291" s="15"/>
    </row>
    <row r="292" spans="1:11">
      <c r="A292" s="68" t="s">
        <v>266</v>
      </c>
      <c r="B292" s="78">
        <v>802</v>
      </c>
      <c r="C292" s="70" t="s">
        <v>273</v>
      </c>
      <c r="D292" s="70" t="s">
        <v>234</v>
      </c>
      <c r="E292" s="69" t="s">
        <v>267</v>
      </c>
      <c r="F292" s="69"/>
      <c r="G292" s="35">
        <f>G293</f>
        <v>31.1</v>
      </c>
      <c r="H292" s="15"/>
      <c r="I292" s="15"/>
      <c r="J292" s="15"/>
      <c r="K292" s="15"/>
    </row>
    <row r="293" spans="1:11">
      <c r="A293" s="72" t="s">
        <v>268</v>
      </c>
      <c r="B293" s="78">
        <v>802</v>
      </c>
      <c r="C293" s="70" t="s">
        <v>273</v>
      </c>
      <c r="D293" s="70" t="s">
        <v>234</v>
      </c>
      <c r="E293" s="69" t="s">
        <v>269</v>
      </c>
      <c r="F293" s="69"/>
      <c r="G293" s="35">
        <f>G294</f>
        <v>31.1</v>
      </c>
      <c r="H293" s="15"/>
      <c r="I293" s="15"/>
      <c r="J293" s="15"/>
      <c r="K293" s="15"/>
    </row>
    <row r="294" spans="1:11" ht="47.25">
      <c r="A294" s="72" t="s">
        <v>876</v>
      </c>
      <c r="B294" s="78">
        <v>802</v>
      </c>
      <c r="C294" s="70" t="s">
        <v>273</v>
      </c>
      <c r="D294" s="70" t="s">
        <v>234</v>
      </c>
      <c r="E294" s="69" t="s">
        <v>875</v>
      </c>
      <c r="F294" s="69">
        <v>700</v>
      </c>
      <c r="G294" s="35">
        <v>31.1</v>
      </c>
      <c r="H294" s="15"/>
      <c r="I294" s="15"/>
      <c r="J294" s="15"/>
      <c r="K294" s="15"/>
    </row>
    <row r="295" spans="1:11" ht="31.5">
      <c r="A295" s="63" t="s">
        <v>479</v>
      </c>
      <c r="B295" s="75">
        <v>803</v>
      </c>
      <c r="C295" s="70"/>
      <c r="D295" s="70"/>
      <c r="E295" s="69"/>
      <c r="F295" s="69"/>
      <c r="G295" s="67">
        <f>SUM(G296,G310,G427,G472,G489)</f>
        <v>1329486.1000000001</v>
      </c>
      <c r="H295" s="15"/>
      <c r="I295" s="15"/>
      <c r="J295" s="15"/>
      <c r="K295" s="15"/>
    </row>
    <row r="296" spans="1:11">
      <c r="A296" s="120" t="s">
        <v>233</v>
      </c>
      <c r="B296" s="75">
        <v>803</v>
      </c>
      <c r="C296" s="65" t="s">
        <v>234</v>
      </c>
      <c r="D296" s="65" t="s">
        <v>235</v>
      </c>
      <c r="E296" s="64"/>
      <c r="F296" s="69"/>
      <c r="G296" s="121">
        <f>SUM(G297,G303)</f>
        <v>51707.200000000004</v>
      </c>
      <c r="H296" s="15"/>
      <c r="I296" s="15"/>
      <c r="J296" s="15"/>
      <c r="K296" s="15"/>
    </row>
    <row r="297" spans="1:11" ht="61.5" customHeight="1">
      <c r="A297" s="120" t="s">
        <v>247</v>
      </c>
      <c r="B297" s="75">
        <v>803</v>
      </c>
      <c r="C297" s="65" t="s">
        <v>234</v>
      </c>
      <c r="D297" s="65" t="s">
        <v>248</v>
      </c>
      <c r="E297" s="64"/>
      <c r="F297" s="64"/>
      <c r="G297" s="67">
        <f>SUM(G298)</f>
        <v>2234</v>
      </c>
      <c r="H297" s="15"/>
      <c r="I297" s="15"/>
      <c r="J297" s="15"/>
      <c r="K297" s="15"/>
    </row>
    <row r="298" spans="1:11" ht="31.5">
      <c r="A298" s="68" t="s">
        <v>277</v>
      </c>
      <c r="B298" s="69">
        <v>803</v>
      </c>
      <c r="C298" s="70" t="s">
        <v>234</v>
      </c>
      <c r="D298" s="70" t="s">
        <v>248</v>
      </c>
      <c r="E298" s="69" t="s">
        <v>278</v>
      </c>
      <c r="F298" s="71"/>
      <c r="G298" s="35">
        <f>SUM(G299)</f>
        <v>2234</v>
      </c>
      <c r="H298" s="15"/>
      <c r="I298" s="15"/>
      <c r="J298" s="15"/>
      <c r="K298" s="15"/>
    </row>
    <row r="299" spans="1:11" ht="31.5">
      <c r="A299" s="68" t="s">
        <v>279</v>
      </c>
      <c r="B299" s="69">
        <v>803</v>
      </c>
      <c r="C299" s="70" t="s">
        <v>234</v>
      </c>
      <c r="D299" s="70" t="s">
        <v>248</v>
      </c>
      <c r="E299" s="69" t="s">
        <v>280</v>
      </c>
      <c r="F299" s="71"/>
      <c r="G299" s="35">
        <f>SUM(G300:G302)</f>
        <v>2234</v>
      </c>
      <c r="H299" s="15"/>
      <c r="I299" s="15"/>
      <c r="J299" s="15"/>
      <c r="K299" s="15"/>
    </row>
    <row r="300" spans="1:11" ht="94.5">
      <c r="A300" s="72" t="s">
        <v>1085</v>
      </c>
      <c r="B300" s="69">
        <v>802</v>
      </c>
      <c r="C300" s="70" t="s">
        <v>234</v>
      </c>
      <c r="D300" s="70" t="s">
        <v>248</v>
      </c>
      <c r="E300" s="69" t="s">
        <v>1098</v>
      </c>
      <c r="F300" s="69">
        <v>100</v>
      </c>
      <c r="G300" s="35">
        <v>195.3</v>
      </c>
      <c r="H300" s="15"/>
      <c r="I300" s="15"/>
      <c r="J300" s="15"/>
      <c r="K300" s="15"/>
    </row>
    <row r="301" spans="1:11" ht="94.5">
      <c r="A301" s="72" t="s">
        <v>480</v>
      </c>
      <c r="B301" s="69">
        <v>803</v>
      </c>
      <c r="C301" s="70" t="s">
        <v>234</v>
      </c>
      <c r="D301" s="70" t="s">
        <v>248</v>
      </c>
      <c r="E301" s="69" t="s">
        <v>481</v>
      </c>
      <c r="F301" s="69">
        <v>100</v>
      </c>
      <c r="G301" s="35">
        <v>2026.7</v>
      </c>
      <c r="H301" s="15"/>
      <c r="I301" s="15"/>
      <c r="J301" s="15"/>
      <c r="K301" s="15"/>
    </row>
    <row r="302" spans="1:11" ht="47.25">
      <c r="A302" s="68" t="s">
        <v>482</v>
      </c>
      <c r="B302" s="78">
        <v>803</v>
      </c>
      <c r="C302" s="70" t="s">
        <v>234</v>
      </c>
      <c r="D302" s="70" t="s">
        <v>248</v>
      </c>
      <c r="E302" s="69" t="s">
        <v>481</v>
      </c>
      <c r="F302" s="69">
        <v>200</v>
      </c>
      <c r="G302" s="35">
        <v>12</v>
      </c>
      <c r="H302" s="15"/>
      <c r="I302" s="15"/>
      <c r="J302" s="15"/>
      <c r="K302" s="15"/>
    </row>
    <row r="303" spans="1:11">
      <c r="A303" s="107" t="s">
        <v>272</v>
      </c>
      <c r="B303" s="64">
        <v>803</v>
      </c>
      <c r="C303" s="65" t="s">
        <v>234</v>
      </c>
      <c r="D303" s="65">
        <v>13</v>
      </c>
      <c r="E303" s="64"/>
      <c r="F303" s="64"/>
      <c r="G303" s="67">
        <f>SUM(G305)</f>
        <v>49473.200000000004</v>
      </c>
      <c r="H303" s="15"/>
      <c r="I303" s="15"/>
      <c r="J303" s="15"/>
      <c r="K303" s="15"/>
    </row>
    <row r="304" spans="1:11" ht="31.5">
      <c r="A304" s="68" t="s">
        <v>277</v>
      </c>
      <c r="B304" s="69">
        <v>803</v>
      </c>
      <c r="C304" s="70" t="s">
        <v>234</v>
      </c>
      <c r="D304" s="70" t="s">
        <v>273</v>
      </c>
      <c r="E304" s="69" t="s">
        <v>278</v>
      </c>
      <c r="F304" s="69"/>
      <c r="G304" s="35">
        <f>SUM(G305)</f>
        <v>49473.200000000004</v>
      </c>
      <c r="H304" s="15"/>
      <c r="I304" s="15"/>
      <c r="J304" s="15"/>
      <c r="K304" s="15"/>
    </row>
    <row r="305" spans="1:11" ht="31.5">
      <c r="A305" s="81" t="s">
        <v>284</v>
      </c>
      <c r="B305" s="69">
        <v>803</v>
      </c>
      <c r="C305" s="70" t="s">
        <v>234</v>
      </c>
      <c r="D305" s="70" t="s">
        <v>273</v>
      </c>
      <c r="E305" s="69" t="s">
        <v>285</v>
      </c>
      <c r="F305" s="69"/>
      <c r="G305" s="35">
        <f>SUM(G306:G309)</f>
        <v>49473.200000000004</v>
      </c>
      <c r="H305" s="15"/>
      <c r="I305" s="15"/>
      <c r="J305" s="15"/>
      <c r="K305" s="15"/>
    </row>
    <row r="306" spans="1:11" ht="78.75">
      <c r="A306" s="68" t="s">
        <v>245</v>
      </c>
      <c r="B306" s="69">
        <v>803</v>
      </c>
      <c r="C306" s="70" t="s">
        <v>234</v>
      </c>
      <c r="D306" s="70" t="s">
        <v>273</v>
      </c>
      <c r="E306" s="69" t="s">
        <v>286</v>
      </c>
      <c r="F306" s="69">
        <v>100</v>
      </c>
      <c r="G306" s="35">
        <v>1450</v>
      </c>
      <c r="H306" s="15"/>
      <c r="I306" s="15"/>
      <c r="J306" s="15"/>
      <c r="K306" s="15"/>
    </row>
    <row r="307" spans="1:11" ht="110.25">
      <c r="A307" s="72" t="s">
        <v>483</v>
      </c>
      <c r="B307" s="69">
        <v>803</v>
      </c>
      <c r="C307" s="70" t="s">
        <v>234</v>
      </c>
      <c r="D307" s="70" t="s">
        <v>273</v>
      </c>
      <c r="E307" s="69" t="s">
        <v>484</v>
      </c>
      <c r="F307" s="69">
        <v>100</v>
      </c>
      <c r="G307" s="39">
        <v>38934.6</v>
      </c>
      <c r="H307" s="15"/>
      <c r="I307" s="15"/>
      <c r="J307" s="15"/>
      <c r="K307" s="15"/>
    </row>
    <row r="308" spans="1:11" ht="63">
      <c r="A308" s="72" t="s">
        <v>485</v>
      </c>
      <c r="B308" s="69">
        <v>803</v>
      </c>
      <c r="C308" s="70" t="s">
        <v>234</v>
      </c>
      <c r="D308" s="70" t="s">
        <v>273</v>
      </c>
      <c r="E308" s="69" t="s">
        <v>484</v>
      </c>
      <c r="F308" s="69">
        <v>200</v>
      </c>
      <c r="G308" s="39">
        <v>8938.7000000000007</v>
      </c>
      <c r="H308" s="15"/>
      <c r="I308" s="15"/>
      <c r="J308" s="15"/>
      <c r="K308" s="15"/>
    </row>
    <row r="309" spans="1:11" ht="47.25">
      <c r="A309" s="72" t="s">
        <v>486</v>
      </c>
      <c r="B309" s="69">
        <v>803</v>
      </c>
      <c r="C309" s="70" t="s">
        <v>234</v>
      </c>
      <c r="D309" s="70" t="s">
        <v>273</v>
      </c>
      <c r="E309" s="69" t="s">
        <v>484</v>
      </c>
      <c r="F309" s="69">
        <v>800</v>
      </c>
      <c r="G309" s="39">
        <v>149.9</v>
      </c>
      <c r="H309" s="15"/>
      <c r="I309" s="15"/>
      <c r="J309" s="15"/>
      <c r="K309" s="15"/>
    </row>
    <row r="310" spans="1:11">
      <c r="A310" s="63" t="s">
        <v>487</v>
      </c>
      <c r="B310" s="64">
        <v>803</v>
      </c>
      <c r="C310" s="65" t="s">
        <v>420</v>
      </c>
      <c r="D310" s="65" t="s">
        <v>235</v>
      </c>
      <c r="E310" s="64"/>
      <c r="F310" s="64"/>
      <c r="G310" s="67">
        <f>SUM(G311,G330,G364,G389,G403)</f>
        <v>1010240.1</v>
      </c>
      <c r="H310" s="15"/>
      <c r="I310" s="15"/>
      <c r="J310" s="15"/>
      <c r="K310" s="15"/>
    </row>
    <row r="311" spans="1:11">
      <c r="A311" s="63" t="s">
        <v>488</v>
      </c>
      <c r="B311" s="64">
        <v>803</v>
      </c>
      <c r="C311" s="65" t="s">
        <v>420</v>
      </c>
      <c r="D311" s="65" t="s">
        <v>234</v>
      </c>
      <c r="E311" s="64"/>
      <c r="F311" s="64"/>
      <c r="G311" s="67">
        <f>SUM(G312,G326)</f>
        <v>135879.4</v>
      </c>
      <c r="H311" s="15"/>
      <c r="I311" s="15"/>
      <c r="J311" s="15"/>
      <c r="K311" s="15"/>
    </row>
    <row r="312" spans="1:11" ht="31.5">
      <c r="A312" s="68" t="s">
        <v>1019</v>
      </c>
      <c r="B312" s="69">
        <v>803</v>
      </c>
      <c r="C312" s="70" t="s">
        <v>420</v>
      </c>
      <c r="D312" s="70" t="s">
        <v>234</v>
      </c>
      <c r="E312" s="69" t="s">
        <v>431</v>
      </c>
      <c r="F312" s="69"/>
      <c r="G312" s="35">
        <f>SUM(G313,G324)</f>
        <v>135879.4</v>
      </c>
      <c r="H312" s="15"/>
      <c r="I312" s="15"/>
      <c r="J312" s="15"/>
      <c r="K312" s="15"/>
    </row>
    <row r="313" spans="1:11" ht="47.25">
      <c r="A313" s="68" t="s">
        <v>432</v>
      </c>
      <c r="B313" s="69">
        <v>803</v>
      </c>
      <c r="C313" s="70" t="s">
        <v>420</v>
      </c>
      <c r="D313" s="70" t="s">
        <v>234</v>
      </c>
      <c r="E313" s="69" t="s">
        <v>489</v>
      </c>
      <c r="F313" s="69"/>
      <c r="G313" s="35">
        <f>SUM(G314,G316,G318, G321)</f>
        <v>120366.09999999999</v>
      </c>
      <c r="H313" s="15"/>
      <c r="I313" s="15"/>
      <c r="J313" s="15"/>
      <c r="K313" s="15"/>
    </row>
    <row r="314" spans="1:11" ht="126.75" customHeight="1">
      <c r="A314" s="68" t="s">
        <v>490</v>
      </c>
      <c r="B314" s="69">
        <v>803</v>
      </c>
      <c r="C314" s="70" t="s">
        <v>420</v>
      </c>
      <c r="D314" s="70" t="s">
        <v>234</v>
      </c>
      <c r="E314" s="69" t="s">
        <v>491</v>
      </c>
      <c r="F314" s="69"/>
      <c r="G314" s="35">
        <f>SUM(G315)</f>
        <v>84261.9</v>
      </c>
      <c r="H314" s="15"/>
      <c r="I314" s="15"/>
      <c r="J314" s="15"/>
      <c r="K314" s="15"/>
    </row>
    <row r="315" spans="1:11" ht="63">
      <c r="A315" s="72" t="s">
        <v>492</v>
      </c>
      <c r="B315" s="69">
        <v>803</v>
      </c>
      <c r="C315" s="70" t="s">
        <v>420</v>
      </c>
      <c r="D315" s="70" t="s">
        <v>234</v>
      </c>
      <c r="E315" s="69" t="s">
        <v>493</v>
      </c>
      <c r="F315" s="69">
        <v>600</v>
      </c>
      <c r="G315" s="39">
        <v>84261.9</v>
      </c>
      <c r="H315" s="15"/>
      <c r="I315" s="15"/>
      <c r="J315" s="15"/>
      <c r="K315" s="15"/>
    </row>
    <row r="316" spans="1:11" ht="47.25">
      <c r="A316" s="68" t="s">
        <v>494</v>
      </c>
      <c r="B316" s="69">
        <v>803</v>
      </c>
      <c r="C316" s="70" t="s">
        <v>420</v>
      </c>
      <c r="D316" s="70" t="s">
        <v>234</v>
      </c>
      <c r="E316" s="69" t="s">
        <v>495</v>
      </c>
      <c r="F316" s="69"/>
      <c r="G316" s="35">
        <f>SUM(G317)</f>
        <v>2774.9</v>
      </c>
      <c r="H316" s="15"/>
      <c r="I316" s="15"/>
      <c r="J316" s="15"/>
      <c r="K316" s="15"/>
    </row>
    <row r="317" spans="1:11" ht="47.25">
      <c r="A317" s="72" t="s">
        <v>496</v>
      </c>
      <c r="B317" s="69">
        <v>803</v>
      </c>
      <c r="C317" s="70" t="s">
        <v>420</v>
      </c>
      <c r="D317" s="70" t="s">
        <v>234</v>
      </c>
      <c r="E317" s="69" t="s">
        <v>497</v>
      </c>
      <c r="F317" s="69">
        <v>600</v>
      </c>
      <c r="G317" s="35">
        <v>2774.9</v>
      </c>
      <c r="H317" s="15"/>
      <c r="I317" s="15"/>
      <c r="J317" s="15"/>
      <c r="K317" s="15"/>
    </row>
    <row r="318" spans="1:11" ht="31.5">
      <c r="A318" s="68" t="s">
        <v>498</v>
      </c>
      <c r="B318" s="69">
        <v>803</v>
      </c>
      <c r="C318" s="70" t="s">
        <v>420</v>
      </c>
      <c r="D318" s="70" t="s">
        <v>234</v>
      </c>
      <c r="E318" s="70" t="s">
        <v>499</v>
      </c>
      <c r="F318" s="100"/>
      <c r="G318" s="35">
        <f>G319</f>
        <v>142.80000000000001</v>
      </c>
      <c r="H318" s="15"/>
      <c r="I318" s="15"/>
      <c r="J318" s="15"/>
      <c r="K318" s="15"/>
    </row>
    <row r="319" spans="1:11">
      <c r="A319" s="68" t="s">
        <v>500</v>
      </c>
      <c r="B319" s="69">
        <v>803</v>
      </c>
      <c r="C319" s="70" t="s">
        <v>420</v>
      </c>
      <c r="D319" s="70" t="s">
        <v>234</v>
      </c>
      <c r="E319" s="70" t="s">
        <v>501</v>
      </c>
      <c r="F319" s="100"/>
      <c r="G319" s="35">
        <f>G320</f>
        <v>142.80000000000001</v>
      </c>
      <c r="H319" s="15"/>
      <c r="I319" s="15"/>
      <c r="J319" s="15"/>
      <c r="K319" s="15"/>
    </row>
    <row r="320" spans="1:11" ht="31.5">
      <c r="A320" s="68" t="s">
        <v>502</v>
      </c>
      <c r="B320" s="69">
        <v>803</v>
      </c>
      <c r="C320" s="70" t="s">
        <v>420</v>
      </c>
      <c r="D320" s="70" t="s">
        <v>234</v>
      </c>
      <c r="E320" s="70" t="s">
        <v>501</v>
      </c>
      <c r="F320" s="69">
        <v>600</v>
      </c>
      <c r="G320" s="35">
        <v>142.80000000000001</v>
      </c>
      <c r="H320" s="15"/>
      <c r="I320" s="15"/>
      <c r="J320" s="15"/>
      <c r="K320" s="15"/>
    </row>
    <row r="321" spans="1:11" ht="47.25">
      <c r="A321" s="68" t="s">
        <v>677</v>
      </c>
      <c r="B321" s="69">
        <v>803</v>
      </c>
      <c r="C321" s="70" t="s">
        <v>420</v>
      </c>
      <c r="D321" s="70" t="s">
        <v>234</v>
      </c>
      <c r="E321" s="70" t="s">
        <v>574</v>
      </c>
      <c r="F321" s="69"/>
      <c r="G321" s="35">
        <f>SUM(G322:G323)</f>
        <v>33186.5</v>
      </c>
      <c r="H321" s="15"/>
      <c r="I321" s="15"/>
      <c r="J321" s="15"/>
      <c r="K321" s="15"/>
    </row>
    <row r="322" spans="1:11" ht="63">
      <c r="A322" s="68" t="s">
        <v>1277</v>
      </c>
      <c r="B322" s="69">
        <v>803</v>
      </c>
      <c r="C322" s="70" t="s">
        <v>420</v>
      </c>
      <c r="D322" s="70" t="s">
        <v>234</v>
      </c>
      <c r="E322" s="70" t="s">
        <v>871</v>
      </c>
      <c r="F322" s="69">
        <v>600</v>
      </c>
      <c r="G322" s="35">
        <v>4286.5</v>
      </c>
      <c r="H322" s="15"/>
      <c r="I322" s="15"/>
      <c r="J322" s="15"/>
      <c r="K322" s="15"/>
    </row>
    <row r="323" spans="1:11" ht="63">
      <c r="A323" s="68" t="s">
        <v>1278</v>
      </c>
      <c r="B323" s="69">
        <v>803</v>
      </c>
      <c r="C323" s="70" t="s">
        <v>420</v>
      </c>
      <c r="D323" s="70" t="s">
        <v>234</v>
      </c>
      <c r="E323" s="70" t="s">
        <v>1208</v>
      </c>
      <c r="F323" s="69">
        <v>600</v>
      </c>
      <c r="G323" s="35">
        <v>28900</v>
      </c>
      <c r="H323" s="15"/>
      <c r="I323" s="15"/>
      <c r="J323" s="15"/>
      <c r="K323" s="15"/>
    </row>
    <row r="324" spans="1:11" ht="34.5" customHeight="1">
      <c r="A324" s="68" t="s">
        <v>503</v>
      </c>
      <c r="B324" s="69">
        <v>803</v>
      </c>
      <c r="C324" s="70" t="s">
        <v>420</v>
      </c>
      <c r="D324" s="70" t="s">
        <v>234</v>
      </c>
      <c r="E324" s="69" t="s">
        <v>504</v>
      </c>
      <c r="F324" s="69"/>
      <c r="G324" s="35">
        <f>SUM(G325)</f>
        <v>15513.3</v>
      </c>
      <c r="H324" s="15"/>
      <c r="I324" s="15"/>
      <c r="J324" s="15"/>
      <c r="K324" s="15"/>
    </row>
    <row r="325" spans="1:11" ht="63">
      <c r="A325" s="72" t="s">
        <v>505</v>
      </c>
      <c r="B325" s="69">
        <v>803</v>
      </c>
      <c r="C325" s="70" t="s">
        <v>420</v>
      </c>
      <c r="D325" s="70" t="s">
        <v>234</v>
      </c>
      <c r="E325" s="69" t="s">
        <v>506</v>
      </c>
      <c r="F325" s="69">
        <v>600</v>
      </c>
      <c r="G325" s="35">
        <v>15513.3</v>
      </c>
      <c r="H325" s="15"/>
      <c r="I325" s="15"/>
      <c r="J325" s="15"/>
      <c r="K325" s="15"/>
    </row>
    <row r="326" spans="1:11" hidden="1">
      <c r="A326" s="68" t="s">
        <v>266</v>
      </c>
      <c r="B326" s="69">
        <v>803</v>
      </c>
      <c r="C326" s="79" t="s">
        <v>420</v>
      </c>
      <c r="D326" s="79" t="s">
        <v>234</v>
      </c>
      <c r="E326" s="79" t="s">
        <v>267</v>
      </c>
      <c r="F326" s="80"/>
      <c r="G326" s="35">
        <f>G327</f>
        <v>0</v>
      </c>
      <c r="H326" s="15"/>
      <c r="I326" s="15"/>
      <c r="J326" s="15"/>
      <c r="K326" s="15"/>
    </row>
    <row r="327" spans="1:11" hidden="1">
      <c r="A327" s="68" t="s">
        <v>268</v>
      </c>
      <c r="B327" s="69">
        <v>803</v>
      </c>
      <c r="C327" s="79" t="s">
        <v>420</v>
      </c>
      <c r="D327" s="79" t="s">
        <v>234</v>
      </c>
      <c r="E327" s="79" t="s">
        <v>269</v>
      </c>
      <c r="F327" s="80"/>
      <c r="G327" s="35">
        <f>G328</f>
        <v>0</v>
      </c>
      <c r="H327" s="15"/>
      <c r="I327" s="15"/>
      <c r="J327" s="15"/>
      <c r="K327" s="15"/>
    </row>
    <row r="328" spans="1:11" hidden="1">
      <c r="A328" s="68" t="s">
        <v>424</v>
      </c>
      <c r="B328" s="69">
        <v>803</v>
      </c>
      <c r="C328" s="79" t="s">
        <v>420</v>
      </c>
      <c r="D328" s="79" t="s">
        <v>234</v>
      </c>
      <c r="E328" s="79" t="s">
        <v>296</v>
      </c>
      <c r="F328" s="80"/>
      <c r="G328" s="35">
        <f>SUM(G329)</f>
        <v>0</v>
      </c>
      <c r="H328" s="15"/>
      <c r="I328" s="15"/>
      <c r="J328" s="15"/>
      <c r="K328" s="15"/>
    </row>
    <row r="329" spans="1:11" ht="31.5" hidden="1">
      <c r="A329" s="72" t="s">
        <v>502</v>
      </c>
      <c r="B329" s="69">
        <v>803</v>
      </c>
      <c r="C329" s="79" t="s">
        <v>420</v>
      </c>
      <c r="D329" s="79" t="s">
        <v>234</v>
      </c>
      <c r="E329" s="79" t="s">
        <v>296</v>
      </c>
      <c r="F329" s="69">
        <v>600</v>
      </c>
      <c r="G329" s="35"/>
      <c r="H329" s="15"/>
      <c r="I329" s="15"/>
      <c r="J329" s="15"/>
      <c r="K329" s="15"/>
    </row>
    <row r="330" spans="1:11">
      <c r="A330" s="63" t="s">
        <v>507</v>
      </c>
      <c r="B330" s="64">
        <v>803</v>
      </c>
      <c r="C330" s="65" t="s">
        <v>420</v>
      </c>
      <c r="D330" s="65" t="s">
        <v>237</v>
      </c>
      <c r="E330" s="64"/>
      <c r="F330" s="64"/>
      <c r="G330" s="67">
        <f>SUM(G331,G360,G356)</f>
        <v>678047.7</v>
      </c>
      <c r="H330" s="15"/>
      <c r="I330" s="15"/>
      <c r="J330" s="15"/>
      <c r="K330" s="15"/>
    </row>
    <row r="331" spans="1:11" ht="31.5">
      <c r="A331" s="68" t="s">
        <v>1019</v>
      </c>
      <c r="B331" s="69">
        <v>803</v>
      </c>
      <c r="C331" s="70" t="s">
        <v>420</v>
      </c>
      <c r="D331" s="70" t="s">
        <v>237</v>
      </c>
      <c r="E331" s="69" t="s">
        <v>431</v>
      </c>
      <c r="F331" s="69"/>
      <c r="G331" s="35">
        <f>SUM(G332,G353)</f>
        <v>677727.7</v>
      </c>
      <c r="H331" s="15"/>
      <c r="I331" s="15"/>
      <c r="J331" s="15"/>
      <c r="K331" s="15"/>
    </row>
    <row r="332" spans="1:11" ht="47.25">
      <c r="A332" s="68" t="s">
        <v>432</v>
      </c>
      <c r="B332" s="69">
        <v>803</v>
      </c>
      <c r="C332" s="70" t="s">
        <v>420</v>
      </c>
      <c r="D332" s="70" t="s">
        <v>237</v>
      </c>
      <c r="E332" s="69" t="s">
        <v>489</v>
      </c>
      <c r="F332" s="69"/>
      <c r="G332" s="35">
        <f>SUM(G333,G336,G338,G340,G348,G344,G346,G351,G342)</f>
        <v>552749.29999999993</v>
      </c>
      <c r="H332" s="15"/>
      <c r="I332" s="15"/>
      <c r="J332" s="15"/>
      <c r="K332" s="15"/>
    </row>
    <row r="333" spans="1:11" ht="127.5" customHeight="1">
      <c r="A333" s="68" t="s">
        <v>490</v>
      </c>
      <c r="B333" s="69">
        <v>803</v>
      </c>
      <c r="C333" s="70" t="s">
        <v>420</v>
      </c>
      <c r="D333" s="70" t="s">
        <v>237</v>
      </c>
      <c r="E333" s="69" t="s">
        <v>491</v>
      </c>
      <c r="F333" s="69"/>
      <c r="G333" s="35">
        <f>SUM(G334:G335)</f>
        <v>512930.69999999995</v>
      </c>
      <c r="H333" s="15"/>
      <c r="I333" s="15"/>
      <c r="J333" s="15"/>
      <c r="K333" s="15"/>
    </row>
    <row r="334" spans="1:11" ht="78.75">
      <c r="A334" s="72" t="s">
        <v>508</v>
      </c>
      <c r="B334" s="69">
        <v>803</v>
      </c>
      <c r="C334" s="70" t="s">
        <v>420</v>
      </c>
      <c r="D334" s="70" t="s">
        <v>237</v>
      </c>
      <c r="E334" s="69" t="s">
        <v>509</v>
      </c>
      <c r="F334" s="69">
        <v>600</v>
      </c>
      <c r="G334" s="35">
        <v>444393.1</v>
      </c>
      <c r="H334" s="15"/>
      <c r="I334" s="15"/>
      <c r="J334" s="15"/>
      <c r="K334" s="15"/>
    </row>
    <row r="335" spans="1:11" ht="78.75">
      <c r="A335" s="72" t="s">
        <v>510</v>
      </c>
      <c r="B335" s="69">
        <v>803</v>
      </c>
      <c r="C335" s="70" t="s">
        <v>420</v>
      </c>
      <c r="D335" s="70" t="s">
        <v>237</v>
      </c>
      <c r="E335" s="69" t="s">
        <v>511</v>
      </c>
      <c r="F335" s="69">
        <v>600</v>
      </c>
      <c r="G335" s="39">
        <v>68537.600000000006</v>
      </c>
      <c r="H335" s="15"/>
      <c r="I335" s="15"/>
      <c r="J335" s="15"/>
      <c r="K335" s="15"/>
    </row>
    <row r="336" spans="1:11" ht="47.25">
      <c r="A336" s="68" t="s">
        <v>494</v>
      </c>
      <c r="B336" s="69">
        <v>803</v>
      </c>
      <c r="C336" s="70" t="s">
        <v>420</v>
      </c>
      <c r="D336" s="70" t="s">
        <v>237</v>
      </c>
      <c r="E336" s="69" t="s">
        <v>495</v>
      </c>
      <c r="F336" s="69"/>
      <c r="G336" s="35">
        <f>SUM(G337)</f>
        <v>11959.9</v>
      </c>
      <c r="H336" s="15"/>
      <c r="I336" s="15"/>
      <c r="J336" s="15"/>
      <c r="K336" s="15"/>
    </row>
    <row r="337" spans="1:11" ht="47.25">
      <c r="A337" s="72" t="s">
        <v>496</v>
      </c>
      <c r="B337" s="69">
        <v>803</v>
      </c>
      <c r="C337" s="70" t="s">
        <v>420</v>
      </c>
      <c r="D337" s="70" t="s">
        <v>237</v>
      </c>
      <c r="E337" s="69" t="s">
        <v>497</v>
      </c>
      <c r="F337" s="69">
        <v>600</v>
      </c>
      <c r="G337" s="35">
        <v>11959.9</v>
      </c>
      <c r="H337" s="15"/>
      <c r="I337" s="15"/>
      <c r="J337" s="15"/>
      <c r="K337" s="15"/>
    </row>
    <row r="338" spans="1:11" ht="31.5">
      <c r="A338" s="72" t="s">
        <v>498</v>
      </c>
      <c r="B338" s="69">
        <v>803</v>
      </c>
      <c r="C338" s="70" t="s">
        <v>420</v>
      </c>
      <c r="D338" s="70" t="s">
        <v>237</v>
      </c>
      <c r="E338" s="69" t="s">
        <v>499</v>
      </c>
      <c r="F338" s="69"/>
      <c r="G338" s="35">
        <f>SUM(G339)</f>
        <v>1950.2</v>
      </c>
      <c r="H338" s="15"/>
      <c r="I338" s="15"/>
      <c r="J338" s="15"/>
      <c r="K338" s="15"/>
    </row>
    <row r="339" spans="1:11" ht="47.25">
      <c r="A339" s="72" t="s">
        <v>512</v>
      </c>
      <c r="B339" s="69">
        <v>803</v>
      </c>
      <c r="C339" s="70" t="s">
        <v>420</v>
      </c>
      <c r="D339" s="70" t="s">
        <v>237</v>
      </c>
      <c r="E339" s="69" t="s">
        <v>501</v>
      </c>
      <c r="F339" s="69">
        <v>600</v>
      </c>
      <c r="G339" s="35">
        <v>1950.2</v>
      </c>
      <c r="H339" s="15"/>
      <c r="I339" s="15"/>
      <c r="J339" s="15"/>
      <c r="K339" s="15"/>
    </row>
    <row r="340" spans="1:11" ht="47.25">
      <c r="A340" s="101" t="s">
        <v>513</v>
      </c>
      <c r="B340" s="69">
        <v>803</v>
      </c>
      <c r="C340" s="70" t="s">
        <v>420</v>
      </c>
      <c r="D340" s="70" t="s">
        <v>237</v>
      </c>
      <c r="E340" s="69" t="s">
        <v>514</v>
      </c>
      <c r="F340" s="69"/>
      <c r="G340" s="35">
        <f>SUM(G341:G341)</f>
        <v>1001.1</v>
      </c>
      <c r="H340" s="15"/>
      <c r="I340" s="15"/>
      <c r="J340" s="15"/>
      <c r="K340" s="15"/>
    </row>
    <row r="341" spans="1:11" ht="78.75">
      <c r="A341" s="68" t="s">
        <v>515</v>
      </c>
      <c r="B341" s="69">
        <v>803</v>
      </c>
      <c r="C341" s="70" t="s">
        <v>420</v>
      </c>
      <c r="D341" s="70" t="s">
        <v>237</v>
      </c>
      <c r="E341" s="69" t="s">
        <v>516</v>
      </c>
      <c r="F341" s="69">
        <v>600</v>
      </c>
      <c r="G341" s="35">
        <v>1001.1</v>
      </c>
      <c r="H341" s="15"/>
      <c r="I341" s="15"/>
      <c r="J341" s="15"/>
      <c r="K341" s="15"/>
    </row>
    <row r="342" spans="1:11" ht="47.25">
      <c r="A342" s="72" t="s">
        <v>524</v>
      </c>
      <c r="B342" s="69">
        <v>803</v>
      </c>
      <c r="C342" s="70" t="s">
        <v>420</v>
      </c>
      <c r="D342" s="70" t="s">
        <v>237</v>
      </c>
      <c r="E342" s="69" t="s">
        <v>525</v>
      </c>
      <c r="F342" s="69"/>
      <c r="G342" s="35">
        <f>SUM(G343:G343)</f>
        <v>0</v>
      </c>
      <c r="H342" s="15"/>
      <c r="I342" s="15"/>
      <c r="J342" s="15"/>
      <c r="K342" s="15"/>
    </row>
    <row r="343" spans="1:11" ht="78.75">
      <c r="A343" s="72" t="s">
        <v>526</v>
      </c>
      <c r="B343" s="69">
        <v>803</v>
      </c>
      <c r="C343" s="70" t="s">
        <v>420</v>
      </c>
      <c r="D343" s="70" t="s">
        <v>237</v>
      </c>
      <c r="E343" s="69" t="s">
        <v>527</v>
      </c>
      <c r="F343" s="69">
        <v>600</v>
      </c>
      <c r="G343" s="35">
        <v>0</v>
      </c>
      <c r="H343" s="15"/>
      <c r="I343" s="15"/>
      <c r="J343" s="15"/>
      <c r="K343" s="15"/>
    </row>
    <row r="344" spans="1:11" ht="47.25">
      <c r="A344" s="68" t="s">
        <v>517</v>
      </c>
      <c r="B344" s="180">
        <v>803</v>
      </c>
      <c r="C344" s="70" t="s">
        <v>420</v>
      </c>
      <c r="D344" s="70" t="s">
        <v>237</v>
      </c>
      <c r="E344" s="70" t="s">
        <v>518</v>
      </c>
      <c r="F344" s="70"/>
      <c r="G344" s="35">
        <f>G345</f>
        <v>10603.4</v>
      </c>
      <c r="H344" s="15"/>
      <c r="I344" s="15"/>
      <c r="J344" s="15"/>
      <c r="K344" s="15"/>
    </row>
    <row r="345" spans="1:11" ht="78.75">
      <c r="A345" s="68" t="s">
        <v>519</v>
      </c>
      <c r="B345" s="180">
        <v>803</v>
      </c>
      <c r="C345" s="70" t="s">
        <v>420</v>
      </c>
      <c r="D345" s="70" t="s">
        <v>237</v>
      </c>
      <c r="E345" s="70" t="s">
        <v>1066</v>
      </c>
      <c r="F345" s="69">
        <v>600</v>
      </c>
      <c r="G345" s="35">
        <v>10603.4</v>
      </c>
      <c r="H345" s="15"/>
      <c r="I345" s="15"/>
      <c r="J345" s="15"/>
      <c r="K345" s="15"/>
    </row>
    <row r="346" spans="1:11" ht="56.25" customHeight="1">
      <c r="A346" s="68" t="s">
        <v>520</v>
      </c>
      <c r="B346" s="180">
        <v>803</v>
      </c>
      <c r="C346" s="70" t="s">
        <v>420</v>
      </c>
      <c r="D346" s="70" t="s">
        <v>237</v>
      </c>
      <c r="E346" s="70" t="s">
        <v>521</v>
      </c>
      <c r="F346" s="198"/>
      <c r="G346" s="35">
        <f>G347</f>
        <v>13593.1</v>
      </c>
      <c r="H346" s="15"/>
      <c r="I346" s="15"/>
      <c r="J346" s="15"/>
      <c r="K346" s="15"/>
    </row>
    <row r="347" spans="1:11" ht="78.75">
      <c r="A347" s="68" t="s">
        <v>522</v>
      </c>
      <c r="B347" s="180">
        <v>803</v>
      </c>
      <c r="C347" s="70" t="s">
        <v>420</v>
      </c>
      <c r="D347" s="70" t="s">
        <v>237</v>
      </c>
      <c r="E347" s="70" t="s">
        <v>523</v>
      </c>
      <c r="F347" s="69">
        <v>600</v>
      </c>
      <c r="G347" s="35">
        <v>13593.1</v>
      </c>
      <c r="H347" s="15"/>
      <c r="I347" s="15"/>
      <c r="J347" s="15"/>
      <c r="K347" s="15"/>
    </row>
    <row r="348" spans="1:11" ht="31.5">
      <c r="A348" s="72" t="s">
        <v>667</v>
      </c>
      <c r="B348" s="69">
        <v>803</v>
      </c>
      <c r="C348" s="70" t="s">
        <v>420</v>
      </c>
      <c r="D348" s="70" t="s">
        <v>237</v>
      </c>
      <c r="E348" s="69" t="s">
        <v>671</v>
      </c>
      <c r="F348" s="69"/>
      <c r="G348" s="35">
        <f>SUM(G349:G350)</f>
        <v>710.90000000000009</v>
      </c>
      <c r="H348" s="15"/>
      <c r="I348" s="15"/>
      <c r="J348" s="15"/>
      <c r="K348" s="15"/>
    </row>
    <row r="349" spans="1:11" ht="63">
      <c r="A349" s="72" t="s">
        <v>1148</v>
      </c>
      <c r="B349" s="69">
        <v>803</v>
      </c>
      <c r="C349" s="70" t="s">
        <v>420</v>
      </c>
      <c r="D349" s="70" t="s">
        <v>237</v>
      </c>
      <c r="E349" s="69" t="s">
        <v>947</v>
      </c>
      <c r="F349" s="69">
        <v>600</v>
      </c>
      <c r="G349" s="35">
        <v>510.6</v>
      </c>
      <c r="H349" s="15"/>
      <c r="I349" s="15"/>
      <c r="J349" s="15"/>
      <c r="K349" s="15"/>
    </row>
    <row r="350" spans="1:11" ht="47.25">
      <c r="A350" s="72" t="s">
        <v>1147</v>
      </c>
      <c r="B350" s="69">
        <v>803</v>
      </c>
      <c r="C350" s="70" t="s">
        <v>420</v>
      </c>
      <c r="D350" s="70" t="s">
        <v>237</v>
      </c>
      <c r="E350" s="69" t="s">
        <v>1134</v>
      </c>
      <c r="F350" s="69">
        <v>600</v>
      </c>
      <c r="G350" s="35">
        <v>200.3</v>
      </c>
      <c r="H350" s="15"/>
      <c r="I350" s="15"/>
      <c r="J350" s="15"/>
      <c r="K350" s="15"/>
    </row>
    <row r="351" spans="1:11" hidden="1">
      <c r="A351" s="72" t="s">
        <v>528</v>
      </c>
      <c r="B351" s="69">
        <v>803</v>
      </c>
      <c r="C351" s="70" t="s">
        <v>420</v>
      </c>
      <c r="D351" s="70" t="s">
        <v>237</v>
      </c>
      <c r="E351" s="69" t="s">
        <v>529</v>
      </c>
      <c r="F351" s="69"/>
      <c r="G351" s="35">
        <f>SUM(G352)</f>
        <v>0</v>
      </c>
      <c r="H351" s="15"/>
      <c r="I351" s="15"/>
      <c r="J351" s="15"/>
      <c r="K351" s="15"/>
    </row>
    <row r="352" spans="1:11" ht="78.75" hidden="1">
      <c r="A352" s="72" t="s">
        <v>530</v>
      </c>
      <c r="B352" s="69">
        <v>803</v>
      </c>
      <c r="C352" s="70" t="s">
        <v>420</v>
      </c>
      <c r="D352" s="70" t="s">
        <v>237</v>
      </c>
      <c r="E352" s="69" t="s">
        <v>531</v>
      </c>
      <c r="F352" s="69">
        <v>600</v>
      </c>
      <c r="G352" s="35">
        <v>0</v>
      </c>
      <c r="H352" s="15"/>
      <c r="I352" s="15"/>
      <c r="J352" s="15"/>
      <c r="K352" s="15"/>
    </row>
    <row r="353" spans="1:11" ht="30.75" customHeight="1">
      <c r="A353" s="68" t="s">
        <v>503</v>
      </c>
      <c r="B353" s="69">
        <v>803</v>
      </c>
      <c r="C353" s="70" t="s">
        <v>420</v>
      </c>
      <c r="D353" s="70" t="s">
        <v>237</v>
      </c>
      <c r="E353" s="69" t="s">
        <v>504</v>
      </c>
      <c r="F353" s="69"/>
      <c r="G353" s="35">
        <f>SUM(G354:G355)</f>
        <v>124978.4</v>
      </c>
      <c r="H353" s="15"/>
      <c r="I353" s="15"/>
      <c r="J353" s="15"/>
      <c r="K353" s="15"/>
    </row>
    <row r="354" spans="1:11" ht="63">
      <c r="A354" s="72" t="s">
        <v>532</v>
      </c>
      <c r="B354" s="69">
        <v>803</v>
      </c>
      <c r="C354" s="70" t="s">
        <v>420</v>
      </c>
      <c r="D354" s="70" t="s">
        <v>237</v>
      </c>
      <c r="E354" s="69" t="s">
        <v>533</v>
      </c>
      <c r="F354" s="69">
        <v>600</v>
      </c>
      <c r="G354" s="35">
        <v>106263.4</v>
      </c>
      <c r="H354" s="15"/>
      <c r="I354" s="15"/>
      <c r="J354" s="15"/>
      <c r="K354" s="15"/>
    </row>
    <row r="355" spans="1:11" ht="78.75">
      <c r="A355" s="72" t="s">
        <v>534</v>
      </c>
      <c r="B355" s="69">
        <v>803</v>
      </c>
      <c r="C355" s="70" t="s">
        <v>420</v>
      </c>
      <c r="D355" s="70" t="s">
        <v>237</v>
      </c>
      <c r="E355" s="69" t="s">
        <v>535</v>
      </c>
      <c r="F355" s="69">
        <v>600</v>
      </c>
      <c r="G355" s="35">
        <v>18715</v>
      </c>
      <c r="H355" s="15"/>
      <c r="I355" s="15"/>
      <c r="J355" s="15"/>
      <c r="K355" s="15"/>
    </row>
    <row r="356" spans="1:11" ht="31.5">
      <c r="A356" s="68" t="s">
        <v>1011</v>
      </c>
      <c r="B356" s="69">
        <v>803</v>
      </c>
      <c r="C356" s="70" t="s">
        <v>420</v>
      </c>
      <c r="D356" s="70" t="s">
        <v>237</v>
      </c>
      <c r="E356" s="69" t="s">
        <v>371</v>
      </c>
      <c r="F356" s="69"/>
      <c r="G356" s="35">
        <f>G357</f>
        <v>270</v>
      </c>
      <c r="H356" s="15"/>
      <c r="I356" s="15"/>
      <c r="J356" s="15"/>
      <c r="K356" s="15"/>
    </row>
    <row r="357" spans="1:11" ht="31.5">
      <c r="A357" s="68" t="s">
        <v>418</v>
      </c>
      <c r="B357" s="69">
        <v>803</v>
      </c>
      <c r="C357" s="70" t="s">
        <v>420</v>
      </c>
      <c r="D357" s="70" t="s">
        <v>237</v>
      </c>
      <c r="E357" s="69" t="s">
        <v>399</v>
      </c>
      <c r="F357" s="69"/>
      <c r="G357" s="35">
        <f>SUM(G358:G359)</f>
        <v>270</v>
      </c>
      <c r="H357" s="15"/>
      <c r="I357" s="15"/>
      <c r="J357" s="15"/>
      <c r="K357" s="15"/>
    </row>
    <row r="358" spans="1:11" ht="63">
      <c r="A358" s="68" t="s">
        <v>1067</v>
      </c>
      <c r="B358" s="69">
        <v>803</v>
      </c>
      <c r="C358" s="70" t="s">
        <v>420</v>
      </c>
      <c r="D358" s="70" t="s">
        <v>237</v>
      </c>
      <c r="E358" s="69" t="s">
        <v>1041</v>
      </c>
      <c r="F358" s="69">
        <v>600</v>
      </c>
      <c r="G358" s="35">
        <v>270</v>
      </c>
      <c r="H358" s="15"/>
      <c r="I358" s="15"/>
      <c r="J358" s="15"/>
      <c r="K358" s="15"/>
    </row>
    <row r="359" spans="1:11" ht="63" hidden="1">
      <c r="A359" s="68" t="s">
        <v>1068</v>
      </c>
      <c r="B359" s="69">
        <v>803</v>
      </c>
      <c r="C359" s="70" t="s">
        <v>420</v>
      </c>
      <c r="D359" s="70" t="s">
        <v>237</v>
      </c>
      <c r="E359" s="69" t="s">
        <v>1039</v>
      </c>
      <c r="F359" s="69">
        <v>600</v>
      </c>
      <c r="G359" s="35">
        <v>0</v>
      </c>
      <c r="H359" s="15"/>
      <c r="I359" s="15"/>
      <c r="J359" s="15"/>
      <c r="K359" s="15"/>
    </row>
    <row r="360" spans="1:11">
      <c r="A360" s="98" t="s">
        <v>266</v>
      </c>
      <c r="B360" s="102">
        <v>803</v>
      </c>
      <c r="C360" s="103" t="s">
        <v>420</v>
      </c>
      <c r="D360" s="103" t="s">
        <v>237</v>
      </c>
      <c r="E360" s="103" t="s">
        <v>267</v>
      </c>
      <c r="F360" s="104"/>
      <c r="G360" s="105">
        <f>G361</f>
        <v>50</v>
      </c>
      <c r="H360" s="15"/>
      <c r="I360" s="15"/>
      <c r="J360" s="15"/>
      <c r="K360" s="15"/>
    </row>
    <row r="361" spans="1:11">
      <c r="A361" s="98" t="s">
        <v>268</v>
      </c>
      <c r="B361" s="102">
        <v>803</v>
      </c>
      <c r="C361" s="103" t="s">
        <v>420</v>
      </c>
      <c r="D361" s="103" t="s">
        <v>237</v>
      </c>
      <c r="E361" s="103" t="s">
        <v>269</v>
      </c>
      <c r="F361" s="104"/>
      <c r="G361" s="105">
        <f>G362</f>
        <v>50</v>
      </c>
      <c r="H361" s="15"/>
      <c r="I361" s="15"/>
      <c r="J361" s="15"/>
      <c r="K361" s="15"/>
    </row>
    <row r="362" spans="1:11">
      <c r="A362" s="68" t="s">
        <v>424</v>
      </c>
      <c r="B362" s="69">
        <v>803</v>
      </c>
      <c r="C362" s="79" t="s">
        <v>420</v>
      </c>
      <c r="D362" s="79" t="s">
        <v>237</v>
      </c>
      <c r="E362" s="79" t="s">
        <v>296</v>
      </c>
      <c r="F362" s="80"/>
      <c r="G362" s="35">
        <f>SUM(G363)</f>
        <v>50</v>
      </c>
      <c r="H362" s="15"/>
      <c r="I362" s="15"/>
      <c r="J362" s="15"/>
      <c r="K362" s="15"/>
    </row>
    <row r="363" spans="1:11" ht="31.5">
      <c r="A363" s="72" t="s">
        <v>502</v>
      </c>
      <c r="B363" s="69">
        <v>803</v>
      </c>
      <c r="C363" s="79" t="s">
        <v>420</v>
      </c>
      <c r="D363" s="79" t="s">
        <v>237</v>
      </c>
      <c r="E363" s="79" t="s">
        <v>296</v>
      </c>
      <c r="F363" s="69">
        <v>600</v>
      </c>
      <c r="G363" s="35">
        <v>50</v>
      </c>
      <c r="H363" s="15"/>
      <c r="I363" s="15"/>
      <c r="J363" s="15"/>
      <c r="K363" s="15"/>
    </row>
    <row r="364" spans="1:11">
      <c r="A364" s="63" t="s">
        <v>536</v>
      </c>
      <c r="B364" s="64">
        <v>803</v>
      </c>
      <c r="C364" s="65" t="s">
        <v>420</v>
      </c>
      <c r="D364" s="65" t="s">
        <v>300</v>
      </c>
      <c r="E364" s="64"/>
      <c r="F364" s="64"/>
      <c r="G364" s="67">
        <f>SUM(G365,G385,G381)</f>
        <v>162019.5</v>
      </c>
      <c r="H364" s="15"/>
      <c r="I364" s="15"/>
      <c r="J364" s="15"/>
      <c r="K364" s="15"/>
    </row>
    <row r="365" spans="1:11" ht="31.5">
      <c r="A365" s="68" t="s">
        <v>1019</v>
      </c>
      <c r="B365" s="69">
        <v>803</v>
      </c>
      <c r="C365" s="70" t="s">
        <v>420</v>
      </c>
      <c r="D365" s="70" t="s">
        <v>300</v>
      </c>
      <c r="E365" s="69" t="s">
        <v>431</v>
      </c>
      <c r="F365" s="69"/>
      <c r="G365" s="35">
        <f>SUM(G366,G379)</f>
        <v>161157.6</v>
      </c>
      <c r="H365" s="15"/>
      <c r="I365" s="15"/>
      <c r="J365" s="15"/>
      <c r="K365" s="15"/>
    </row>
    <row r="366" spans="1:11" ht="47.25">
      <c r="A366" s="68" t="s">
        <v>432</v>
      </c>
      <c r="B366" s="69">
        <v>803</v>
      </c>
      <c r="C366" s="70" t="s">
        <v>420</v>
      </c>
      <c r="D366" s="70" t="s">
        <v>300</v>
      </c>
      <c r="E366" s="69" t="s">
        <v>489</v>
      </c>
      <c r="F366" s="69"/>
      <c r="G366" s="35">
        <f>SUM(G367,G369,G371,G373,G375,G377)</f>
        <v>146947.4</v>
      </c>
      <c r="H366" s="15"/>
      <c r="I366" s="15"/>
      <c r="J366" s="15"/>
      <c r="K366" s="15"/>
    </row>
    <row r="367" spans="1:11" ht="132" customHeight="1">
      <c r="A367" s="68" t="s">
        <v>490</v>
      </c>
      <c r="B367" s="69">
        <v>803</v>
      </c>
      <c r="C367" s="70" t="s">
        <v>420</v>
      </c>
      <c r="D367" s="70" t="s">
        <v>300</v>
      </c>
      <c r="E367" s="69" t="s">
        <v>491</v>
      </c>
      <c r="F367" s="69"/>
      <c r="G367" s="35">
        <f>SUM(G368)</f>
        <v>108694.2</v>
      </c>
      <c r="H367" s="15"/>
      <c r="I367" s="15"/>
      <c r="J367" s="15"/>
      <c r="K367" s="15"/>
    </row>
    <row r="368" spans="1:11" ht="78.75">
      <c r="A368" s="72" t="s">
        <v>537</v>
      </c>
      <c r="B368" s="69">
        <v>803</v>
      </c>
      <c r="C368" s="70" t="s">
        <v>420</v>
      </c>
      <c r="D368" s="70" t="s">
        <v>300</v>
      </c>
      <c r="E368" s="69" t="s">
        <v>538</v>
      </c>
      <c r="F368" s="69">
        <v>600</v>
      </c>
      <c r="G368" s="39">
        <v>108694.2</v>
      </c>
      <c r="H368" s="15"/>
      <c r="I368" s="15"/>
      <c r="J368" s="15"/>
      <c r="K368" s="15"/>
    </row>
    <row r="369" spans="1:11" ht="47.25">
      <c r="A369" s="68" t="s">
        <v>494</v>
      </c>
      <c r="B369" s="69">
        <v>803</v>
      </c>
      <c r="C369" s="70" t="s">
        <v>420</v>
      </c>
      <c r="D369" s="70" t="s">
        <v>300</v>
      </c>
      <c r="E369" s="69" t="s">
        <v>495</v>
      </c>
      <c r="F369" s="69"/>
      <c r="G369" s="35">
        <f>SUM(G370)</f>
        <v>2131.9</v>
      </c>
      <c r="H369" s="15"/>
      <c r="I369" s="15"/>
      <c r="J369" s="15"/>
      <c r="K369" s="15"/>
    </row>
    <row r="370" spans="1:11" ht="47.25">
      <c r="A370" s="72" t="s">
        <v>496</v>
      </c>
      <c r="B370" s="69">
        <v>803</v>
      </c>
      <c r="C370" s="70" t="s">
        <v>420</v>
      </c>
      <c r="D370" s="70" t="s">
        <v>300</v>
      </c>
      <c r="E370" s="69" t="s">
        <v>497</v>
      </c>
      <c r="F370" s="69">
        <v>600</v>
      </c>
      <c r="G370" s="35">
        <v>2131.9</v>
      </c>
      <c r="H370" s="15"/>
      <c r="I370" s="15"/>
      <c r="J370" s="15"/>
      <c r="K370" s="15"/>
    </row>
    <row r="371" spans="1:11" ht="31.5">
      <c r="A371" s="72" t="s">
        <v>498</v>
      </c>
      <c r="B371" s="69">
        <v>803</v>
      </c>
      <c r="C371" s="70" t="s">
        <v>420</v>
      </c>
      <c r="D371" s="70" t="s">
        <v>300</v>
      </c>
      <c r="E371" s="69" t="s">
        <v>499</v>
      </c>
      <c r="F371" s="69"/>
      <c r="G371" s="35">
        <f>SUM(G372)</f>
        <v>75.599999999999994</v>
      </c>
      <c r="H371" s="15"/>
      <c r="I371" s="15"/>
      <c r="J371" s="15"/>
      <c r="K371" s="15"/>
    </row>
    <row r="372" spans="1:11" ht="31.5">
      <c r="A372" s="72" t="s">
        <v>502</v>
      </c>
      <c r="B372" s="69">
        <v>803</v>
      </c>
      <c r="C372" s="70" t="s">
        <v>420</v>
      </c>
      <c r="D372" s="70" t="s">
        <v>300</v>
      </c>
      <c r="E372" s="69" t="s">
        <v>501</v>
      </c>
      <c r="F372" s="69">
        <v>600</v>
      </c>
      <c r="G372" s="35">
        <v>75.599999999999994</v>
      </c>
      <c r="H372" s="15"/>
      <c r="I372" s="15"/>
      <c r="J372" s="15"/>
      <c r="K372" s="15"/>
    </row>
    <row r="373" spans="1:11" ht="47.25" hidden="1">
      <c r="A373" s="72" t="s">
        <v>524</v>
      </c>
      <c r="B373" s="69">
        <v>803</v>
      </c>
      <c r="C373" s="70" t="s">
        <v>420</v>
      </c>
      <c r="D373" s="70" t="s">
        <v>300</v>
      </c>
      <c r="E373" s="69" t="s">
        <v>525</v>
      </c>
      <c r="F373" s="69"/>
      <c r="G373" s="35">
        <f>SUM(G374:G374)</f>
        <v>0</v>
      </c>
      <c r="H373" s="15"/>
      <c r="I373" s="15"/>
      <c r="J373" s="15"/>
      <c r="K373" s="15"/>
    </row>
    <row r="374" spans="1:11" ht="78.75" hidden="1">
      <c r="A374" s="72" t="s">
        <v>526</v>
      </c>
      <c r="B374" s="69">
        <v>803</v>
      </c>
      <c r="C374" s="70" t="s">
        <v>420</v>
      </c>
      <c r="D374" s="70" t="s">
        <v>300</v>
      </c>
      <c r="E374" s="69" t="s">
        <v>527</v>
      </c>
      <c r="F374" s="69">
        <v>600</v>
      </c>
      <c r="G374" s="35">
        <v>0</v>
      </c>
      <c r="H374" s="15"/>
      <c r="I374" s="15"/>
      <c r="J374" s="15"/>
      <c r="K374" s="15"/>
    </row>
    <row r="375" spans="1:11" ht="47.25">
      <c r="A375" s="72" t="s">
        <v>1063</v>
      </c>
      <c r="B375" s="69">
        <v>803</v>
      </c>
      <c r="C375" s="70" t="s">
        <v>420</v>
      </c>
      <c r="D375" s="70" t="s">
        <v>300</v>
      </c>
      <c r="E375" s="69" t="s">
        <v>1060</v>
      </c>
      <c r="F375" s="69"/>
      <c r="G375" s="35">
        <f>SUM(G376)</f>
        <v>3203</v>
      </c>
      <c r="H375" s="15"/>
      <c r="I375" s="15"/>
      <c r="J375" s="15"/>
      <c r="K375" s="15"/>
    </row>
    <row r="376" spans="1:11" ht="66">
      <c r="A376" s="72" t="s">
        <v>1108</v>
      </c>
      <c r="B376" s="69">
        <v>803</v>
      </c>
      <c r="C376" s="70" t="s">
        <v>420</v>
      </c>
      <c r="D376" s="70" t="s">
        <v>300</v>
      </c>
      <c r="E376" s="69" t="s">
        <v>1061</v>
      </c>
      <c r="F376" s="69">
        <v>600</v>
      </c>
      <c r="G376" s="35">
        <v>3203</v>
      </c>
      <c r="H376" s="15"/>
      <c r="I376" s="15"/>
      <c r="J376" s="15"/>
      <c r="K376" s="15"/>
    </row>
    <row r="377" spans="1:11">
      <c r="A377" s="72" t="s">
        <v>953</v>
      </c>
      <c r="B377" s="69">
        <v>803</v>
      </c>
      <c r="C377" s="70" t="s">
        <v>420</v>
      </c>
      <c r="D377" s="70" t="s">
        <v>300</v>
      </c>
      <c r="E377" s="69" t="s">
        <v>1058</v>
      </c>
      <c r="F377" s="69"/>
      <c r="G377" s="35">
        <f>SUM(G378:G378)</f>
        <v>32842.699999999997</v>
      </c>
      <c r="H377" s="15"/>
      <c r="I377" s="15"/>
      <c r="J377" s="15"/>
      <c r="K377" s="15"/>
    </row>
    <row r="378" spans="1:11" ht="47.25">
      <c r="A378" s="72" t="s">
        <v>955</v>
      </c>
      <c r="B378" s="69">
        <v>803</v>
      </c>
      <c r="C378" s="70" t="s">
        <v>420</v>
      </c>
      <c r="D378" s="70" t="s">
        <v>300</v>
      </c>
      <c r="E378" s="69" t="s">
        <v>1059</v>
      </c>
      <c r="F378" s="69">
        <v>600</v>
      </c>
      <c r="G378" s="35">
        <v>32842.699999999997</v>
      </c>
      <c r="H378" s="15"/>
      <c r="I378" s="15"/>
      <c r="J378" s="15"/>
      <c r="K378" s="15"/>
    </row>
    <row r="379" spans="1:11" ht="31.5" customHeight="1">
      <c r="A379" s="68" t="s">
        <v>503</v>
      </c>
      <c r="B379" s="69">
        <v>803</v>
      </c>
      <c r="C379" s="70" t="s">
        <v>420</v>
      </c>
      <c r="D379" s="70" t="s">
        <v>300</v>
      </c>
      <c r="E379" s="69" t="s">
        <v>504</v>
      </c>
      <c r="F379" s="69"/>
      <c r="G379" s="35">
        <f>SUM(G380)</f>
        <v>14210.2</v>
      </c>
      <c r="H379" s="15"/>
      <c r="I379" s="15"/>
      <c r="J379" s="15"/>
      <c r="K379" s="15"/>
    </row>
    <row r="380" spans="1:11" ht="63">
      <c r="A380" s="72" t="s">
        <v>539</v>
      </c>
      <c r="B380" s="69">
        <v>803</v>
      </c>
      <c r="C380" s="70" t="s">
        <v>420</v>
      </c>
      <c r="D380" s="70" t="s">
        <v>300</v>
      </c>
      <c r="E380" s="69" t="s">
        <v>540</v>
      </c>
      <c r="F380" s="69">
        <v>600</v>
      </c>
      <c r="G380" s="35">
        <v>14210.2</v>
      </c>
      <c r="H380" s="15"/>
      <c r="I380" s="15"/>
      <c r="J380" s="15"/>
      <c r="K380" s="15"/>
    </row>
    <row r="381" spans="1:11" ht="31.5">
      <c r="A381" s="68" t="s">
        <v>1011</v>
      </c>
      <c r="B381" s="69">
        <v>803</v>
      </c>
      <c r="C381" s="69" t="s">
        <v>420</v>
      </c>
      <c r="D381" s="69" t="s">
        <v>300</v>
      </c>
      <c r="E381" s="69" t="s">
        <v>371</v>
      </c>
      <c r="F381" s="154"/>
      <c r="G381" s="35">
        <f>G382</f>
        <v>795</v>
      </c>
      <c r="H381" s="15"/>
      <c r="I381" s="15"/>
      <c r="J381" s="15"/>
      <c r="K381" s="15"/>
    </row>
    <row r="382" spans="1:11" ht="31.5">
      <c r="A382" s="68" t="s">
        <v>418</v>
      </c>
      <c r="B382" s="69">
        <v>803</v>
      </c>
      <c r="C382" s="69" t="s">
        <v>420</v>
      </c>
      <c r="D382" s="69" t="s">
        <v>300</v>
      </c>
      <c r="E382" s="69" t="s">
        <v>399</v>
      </c>
      <c r="F382" s="154"/>
      <c r="G382" s="35">
        <f>SUM(G383:G384)</f>
        <v>795</v>
      </c>
      <c r="H382" s="15"/>
      <c r="I382" s="15"/>
      <c r="J382" s="15"/>
      <c r="K382" s="15"/>
    </row>
    <row r="383" spans="1:11" ht="63">
      <c r="A383" s="72" t="s">
        <v>1072</v>
      </c>
      <c r="B383" s="69">
        <v>803</v>
      </c>
      <c r="C383" s="69" t="s">
        <v>420</v>
      </c>
      <c r="D383" s="69" t="s">
        <v>300</v>
      </c>
      <c r="E383" s="69" t="s">
        <v>1071</v>
      </c>
      <c r="F383" s="154">
        <v>600</v>
      </c>
      <c r="G383" s="35">
        <v>795</v>
      </c>
      <c r="H383" s="15"/>
      <c r="I383" s="15"/>
      <c r="J383" s="15"/>
      <c r="K383" s="15"/>
    </row>
    <row r="384" spans="1:11" ht="63" hidden="1">
      <c r="A384" s="72" t="s">
        <v>913</v>
      </c>
      <c r="B384" s="64">
        <v>803</v>
      </c>
      <c r="C384" s="69" t="s">
        <v>420</v>
      </c>
      <c r="D384" s="69" t="s">
        <v>300</v>
      </c>
      <c r="E384" s="69" t="s">
        <v>911</v>
      </c>
      <c r="F384" s="154">
        <v>600</v>
      </c>
      <c r="G384" s="35"/>
      <c r="H384" s="15"/>
      <c r="I384" s="15"/>
      <c r="J384" s="15"/>
      <c r="K384" s="15"/>
    </row>
    <row r="385" spans="1:11">
      <c r="A385" s="68" t="s">
        <v>266</v>
      </c>
      <c r="B385" s="69">
        <v>803</v>
      </c>
      <c r="C385" s="79" t="s">
        <v>420</v>
      </c>
      <c r="D385" s="79" t="s">
        <v>300</v>
      </c>
      <c r="E385" s="79" t="s">
        <v>267</v>
      </c>
      <c r="F385" s="80"/>
      <c r="G385" s="35">
        <f>G386</f>
        <v>66.900000000000006</v>
      </c>
      <c r="H385" s="15"/>
      <c r="I385" s="15"/>
      <c r="J385" s="15"/>
      <c r="K385" s="15"/>
    </row>
    <row r="386" spans="1:11">
      <c r="A386" s="68" t="s">
        <v>268</v>
      </c>
      <c r="B386" s="69">
        <v>803</v>
      </c>
      <c r="C386" s="79" t="s">
        <v>420</v>
      </c>
      <c r="D386" s="79" t="s">
        <v>300</v>
      </c>
      <c r="E386" s="79" t="s">
        <v>269</v>
      </c>
      <c r="F386" s="80"/>
      <c r="G386" s="35">
        <f>G387</f>
        <v>66.900000000000006</v>
      </c>
      <c r="H386" s="15"/>
      <c r="I386" s="15"/>
      <c r="J386" s="15"/>
      <c r="K386" s="15"/>
    </row>
    <row r="387" spans="1:11">
      <c r="A387" s="68" t="s">
        <v>424</v>
      </c>
      <c r="B387" s="69">
        <v>803</v>
      </c>
      <c r="C387" s="79" t="s">
        <v>420</v>
      </c>
      <c r="D387" s="79" t="s">
        <v>300</v>
      </c>
      <c r="E387" s="79" t="s">
        <v>296</v>
      </c>
      <c r="F387" s="80"/>
      <c r="G387" s="35">
        <f>SUM(G388)</f>
        <v>66.900000000000006</v>
      </c>
      <c r="H387" s="15"/>
      <c r="I387" s="15"/>
      <c r="J387" s="15"/>
      <c r="K387" s="15"/>
    </row>
    <row r="388" spans="1:11" ht="31.5">
      <c r="A388" s="72" t="s">
        <v>502</v>
      </c>
      <c r="B388" s="69">
        <v>803</v>
      </c>
      <c r="C388" s="79" t="s">
        <v>420</v>
      </c>
      <c r="D388" s="79" t="s">
        <v>300</v>
      </c>
      <c r="E388" s="79" t="s">
        <v>296</v>
      </c>
      <c r="F388" s="69">
        <v>600</v>
      </c>
      <c r="G388" s="35">
        <v>66.900000000000006</v>
      </c>
      <c r="H388" s="15"/>
      <c r="I388" s="15"/>
      <c r="J388" s="15"/>
      <c r="K388" s="15"/>
    </row>
    <row r="389" spans="1:11">
      <c r="A389" s="63" t="s">
        <v>541</v>
      </c>
      <c r="B389" s="64">
        <v>803</v>
      </c>
      <c r="C389" s="65" t="s">
        <v>420</v>
      </c>
      <c r="D389" s="65" t="s">
        <v>420</v>
      </c>
      <c r="E389" s="64"/>
      <c r="F389" s="64"/>
      <c r="G389" s="67">
        <f>SUM(G390)</f>
        <v>20041.5</v>
      </c>
      <c r="H389" s="15"/>
      <c r="I389" s="15"/>
      <c r="J389" s="15"/>
      <c r="K389" s="15"/>
    </row>
    <row r="390" spans="1:11" ht="31.5">
      <c r="A390" s="68" t="s">
        <v>1019</v>
      </c>
      <c r="B390" s="69">
        <v>803</v>
      </c>
      <c r="C390" s="70" t="s">
        <v>420</v>
      </c>
      <c r="D390" s="70" t="s">
        <v>420</v>
      </c>
      <c r="E390" s="69" t="s">
        <v>431</v>
      </c>
      <c r="F390" s="69"/>
      <c r="G390" s="35">
        <f>SUM(G391)</f>
        <v>20041.5</v>
      </c>
      <c r="H390" s="15"/>
      <c r="I390" s="15"/>
      <c r="J390" s="15"/>
      <c r="K390" s="15"/>
    </row>
    <row r="391" spans="1:11" ht="47.25">
      <c r="A391" s="68" t="s">
        <v>432</v>
      </c>
      <c r="B391" s="69">
        <v>803</v>
      </c>
      <c r="C391" s="70" t="s">
        <v>420</v>
      </c>
      <c r="D391" s="70" t="s">
        <v>420</v>
      </c>
      <c r="E391" s="69" t="s">
        <v>489</v>
      </c>
      <c r="F391" s="69"/>
      <c r="G391" s="35">
        <f>SUM(G392,G396,G398,G401)</f>
        <v>20041.5</v>
      </c>
      <c r="H391" s="15"/>
      <c r="I391" s="15"/>
      <c r="J391" s="15"/>
      <c r="K391" s="15"/>
    </row>
    <row r="392" spans="1:11" ht="31.5">
      <c r="A392" s="68" t="s">
        <v>542</v>
      </c>
      <c r="B392" s="69">
        <v>803</v>
      </c>
      <c r="C392" s="70" t="s">
        <v>420</v>
      </c>
      <c r="D392" s="70" t="s">
        <v>420</v>
      </c>
      <c r="E392" s="69" t="s">
        <v>543</v>
      </c>
      <c r="F392" s="69"/>
      <c r="G392" s="35">
        <f>SUM(G393:G395)</f>
        <v>13107.9</v>
      </c>
      <c r="H392" s="15"/>
      <c r="I392" s="15"/>
      <c r="J392" s="15"/>
      <c r="K392" s="15"/>
    </row>
    <row r="393" spans="1:11" ht="47.25" hidden="1">
      <c r="A393" s="72" t="s">
        <v>544</v>
      </c>
      <c r="B393" s="69">
        <v>803</v>
      </c>
      <c r="C393" s="70" t="s">
        <v>420</v>
      </c>
      <c r="D393" s="70" t="s">
        <v>420</v>
      </c>
      <c r="E393" s="69" t="s">
        <v>545</v>
      </c>
      <c r="F393" s="69">
        <v>200</v>
      </c>
      <c r="G393" s="35">
        <v>0</v>
      </c>
      <c r="H393" s="15"/>
      <c r="I393" s="15"/>
      <c r="J393" s="15"/>
      <c r="K393" s="15"/>
    </row>
    <row r="394" spans="1:11" ht="47.25">
      <c r="A394" s="72" t="s">
        <v>546</v>
      </c>
      <c r="B394" s="69">
        <v>803</v>
      </c>
      <c r="C394" s="70" t="s">
        <v>420</v>
      </c>
      <c r="D394" s="70" t="s">
        <v>420</v>
      </c>
      <c r="E394" s="69" t="s">
        <v>545</v>
      </c>
      <c r="F394" s="69">
        <v>300</v>
      </c>
      <c r="G394" s="35">
        <v>40</v>
      </c>
      <c r="H394" s="15"/>
      <c r="I394" s="15"/>
      <c r="J394" s="15"/>
      <c r="K394" s="15"/>
    </row>
    <row r="395" spans="1:11" ht="63">
      <c r="A395" s="72" t="s">
        <v>547</v>
      </c>
      <c r="B395" s="69">
        <v>803</v>
      </c>
      <c r="C395" s="70" t="s">
        <v>420</v>
      </c>
      <c r="D395" s="70" t="s">
        <v>420</v>
      </c>
      <c r="E395" s="69" t="s">
        <v>545</v>
      </c>
      <c r="F395" s="69">
        <v>600</v>
      </c>
      <c r="G395" s="35">
        <v>13067.9</v>
      </c>
      <c r="H395" s="15"/>
      <c r="I395" s="15"/>
      <c r="J395" s="15"/>
      <c r="K395" s="15"/>
    </row>
    <row r="396" spans="1:11" ht="47.25">
      <c r="A396" s="68" t="s">
        <v>548</v>
      </c>
      <c r="B396" s="69">
        <v>803</v>
      </c>
      <c r="C396" s="70" t="s">
        <v>420</v>
      </c>
      <c r="D396" s="70" t="s">
        <v>420</v>
      </c>
      <c r="E396" s="69" t="s">
        <v>549</v>
      </c>
      <c r="F396" s="69"/>
      <c r="G396" s="35">
        <f>SUM(G397:G397)</f>
        <v>6763.6</v>
      </c>
      <c r="H396" s="15"/>
      <c r="I396" s="15"/>
      <c r="J396" s="15"/>
      <c r="K396" s="15"/>
    </row>
    <row r="397" spans="1:11" ht="63">
      <c r="A397" s="72" t="s">
        <v>550</v>
      </c>
      <c r="B397" s="69">
        <v>803</v>
      </c>
      <c r="C397" s="70" t="s">
        <v>420</v>
      </c>
      <c r="D397" s="70" t="s">
        <v>420</v>
      </c>
      <c r="E397" s="69" t="s">
        <v>551</v>
      </c>
      <c r="F397" s="69">
        <v>600</v>
      </c>
      <c r="G397" s="35">
        <v>6763.6</v>
      </c>
      <c r="H397" s="15"/>
      <c r="I397" s="15"/>
      <c r="J397" s="15"/>
      <c r="K397" s="15"/>
    </row>
    <row r="398" spans="1:11">
      <c r="A398" s="81" t="s">
        <v>552</v>
      </c>
      <c r="B398" s="69">
        <v>803</v>
      </c>
      <c r="C398" s="70" t="s">
        <v>420</v>
      </c>
      <c r="D398" s="70" t="s">
        <v>420</v>
      </c>
      <c r="E398" s="69" t="s">
        <v>553</v>
      </c>
      <c r="F398" s="69"/>
      <c r="G398" s="35">
        <f>SUM(G399:G400)</f>
        <v>170</v>
      </c>
      <c r="H398" s="15"/>
      <c r="I398" s="15"/>
      <c r="J398" s="15"/>
      <c r="K398" s="15"/>
    </row>
    <row r="399" spans="1:11" ht="31.5">
      <c r="A399" s="106" t="s">
        <v>554</v>
      </c>
      <c r="B399" s="69">
        <v>803</v>
      </c>
      <c r="C399" s="70" t="s">
        <v>420</v>
      </c>
      <c r="D399" s="70" t="s">
        <v>420</v>
      </c>
      <c r="E399" s="69" t="s">
        <v>555</v>
      </c>
      <c r="F399" s="69">
        <v>300</v>
      </c>
      <c r="G399" s="35">
        <v>170</v>
      </c>
      <c r="H399" s="15"/>
      <c r="I399" s="15"/>
      <c r="J399" s="15"/>
      <c r="K399" s="15"/>
    </row>
    <row r="400" spans="1:11" ht="47.25" hidden="1">
      <c r="A400" s="106" t="s">
        <v>556</v>
      </c>
      <c r="B400" s="69">
        <v>803</v>
      </c>
      <c r="C400" s="70" t="s">
        <v>420</v>
      </c>
      <c r="D400" s="70" t="s">
        <v>420</v>
      </c>
      <c r="E400" s="69" t="s">
        <v>555</v>
      </c>
      <c r="F400" s="69">
        <v>600</v>
      </c>
      <c r="G400" s="35"/>
      <c r="H400" s="15"/>
      <c r="I400" s="15"/>
      <c r="J400" s="15"/>
      <c r="K400" s="15"/>
    </row>
    <row r="401" spans="1:11" ht="31.5" hidden="1">
      <c r="A401" s="81" t="s">
        <v>668</v>
      </c>
      <c r="B401" s="69">
        <v>803</v>
      </c>
      <c r="C401" s="70" t="s">
        <v>420</v>
      </c>
      <c r="D401" s="70" t="s">
        <v>420</v>
      </c>
      <c r="E401" s="69" t="s">
        <v>666</v>
      </c>
      <c r="F401" s="69"/>
      <c r="G401" s="35">
        <f>G402</f>
        <v>0</v>
      </c>
      <c r="H401" s="15"/>
      <c r="I401" s="15"/>
      <c r="J401" s="15"/>
      <c r="K401" s="15"/>
    </row>
    <row r="402" spans="1:11" ht="78.75" hidden="1">
      <c r="A402" s="106" t="s">
        <v>670</v>
      </c>
      <c r="B402" s="69">
        <v>803</v>
      </c>
      <c r="C402" s="70" t="s">
        <v>420</v>
      </c>
      <c r="D402" s="70" t="s">
        <v>420</v>
      </c>
      <c r="E402" s="69" t="s">
        <v>669</v>
      </c>
      <c r="F402" s="69">
        <v>600</v>
      </c>
      <c r="G402" s="35">
        <v>0</v>
      </c>
      <c r="H402" s="15"/>
      <c r="I402" s="15"/>
      <c r="J402" s="15"/>
      <c r="K402" s="15"/>
    </row>
    <row r="403" spans="1:11">
      <c r="A403" s="63" t="s">
        <v>557</v>
      </c>
      <c r="B403" s="64">
        <v>803</v>
      </c>
      <c r="C403" s="65" t="s">
        <v>420</v>
      </c>
      <c r="D403" s="65" t="s">
        <v>305</v>
      </c>
      <c r="E403" s="64"/>
      <c r="F403" s="64"/>
      <c r="G403" s="67">
        <f>SUM(G404)</f>
        <v>14252</v>
      </c>
      <c r="H403" s="15"/>
      <c r="I403" s="15"/>
      <c r="J403" s="15"/>
      <c r="K403" s="15"/>
    </row>
    <row r="404" spans="1:11" ht="31.5">
      <c r="A404" s="68" t="s">
        <v>1019</v>
      </c>
      <c r="B404" s="69">
        <v>803</v>
      </c>
      <c r="C404" s="70" t="s">
        <v>420</v>
      </c>
      <c r="D404" s="70" t="s">
        <v>305</v>
      </c>
      <c r="E404" s="69" t="s">
        <v>431</v>
      </c>
      <c r="F404" s="69"/>
      <c r="G404" s="35">
        <f>SUM(G405,G424)</f>
        <v>14252</v>
      </c>
      <c r="H404" s="15"/>
      <c r="I404" s="15"/>
      <c r="J404" s="15"/>
      <c r="K404" s="15"/>
    </row>
    <row r="405" spans="1:11" ht="47.25">
      <c r="A405" s="68" t="s">
        <v>432</v>
      </c>
      <c r="B405" s="69">
        <v>803</v>
      </c>
      <c r="C405" s="70" t="s">
        <v>420</v>
      </c>
      <c r="D405" s="70" t="s">
        <v>305</v>
      </c>
      <c r="E405" s="69" t="s">
        <v>489</v>
      </c>
      <c r="F405" s="69"/>
      <c r="G405" s="35">
        <f>SUM(G406,G408,G410,G412,G414,G416,G418,G422)</f>
        <v>13937</v>
      </c>
      <c r="H405" s="15"/>
      <c r="I405" s="15"/>
      <c r="J405" s="15"/>
      <c r="K405" s="15"/>
    </row>
    <row r="406" spans="1:11" ht="51.75" customHeight="1">
      <c r="A406" s="68" t="s">
        <v>558</v>
      </c>
      <c r="B406" s="69">
        <v>803</v>
      </c>
      <c r="C406" s="70" t="s">
        <v>420</v>
      </c>
      <c r="D406" s="70" t="s">
        <v>305</v>
      </c>
      <c r="E406" s="69" t="s">
        <v>559</v>
      </c>
      <c r="F406" s="69"/>
      <c r="G406" s="35">
        <f>SUM(G407)</f>
        <v>50</v>
      </c>
      <c r="H406" s="15"/>
      <c r="I406" s="15"/>
      <c r="J406" s="15"/>
      <c r="K406" s="15"/>
    </row>
    <row r="407" spans="1:11" ht="63">
      <c r="A407" s="72" t="s">
        <v>560</v>
      </c>
      <c r="B407" s="69">
        <v>803</v>
      </c>
      <c r="C407" s="70" t="s">
        <v>420</v>
      </c>
      <c r="D407" s="70" t="s">
        <v>305</v>
      </c>
      <c r="E407" s="69" t="s">
        <v>561</v>
      </c>
      <c r="F407" s="69">
        <v>600</v>
      </c>
      <c r="G407" s="35">
        <v>50</v>
      </c>
      <c r="H407" s="15"/>
      <c r="I407" s="15"/>
      <c r="J407" s="15"/>
      <c r="K407" s="15"/>
    </row>
    <row r="408" spans="1:11" ht="31.5">
      <c r="A408" s="68" t="s">
        <v>562</v>
      </c>
      <c r="B408" s="69">
        <v>803</v>
      </c>
      <c r="C408" s="70" t="s">
        <v>420</v>
      </c>
      <c r="D408" s="70" t="s">
        <v>305</v>
      </c>
      <c r="E408" s="69" t="s">
        <v>563</v>
      </c>
      <c r="F408" s="69"/>
      <c r="G408" s="35">
        <f>SUM(G409)</f>
        <v>139</v>
      </c>
      <c r="H408" s="15"/>
      <c r="I408" s="15"/>
      <c r="J408" s="15"/>
      <c r="K408" s="15"/>
    </row>
    <row r="409" spans="1:11" ht="47.25">
      <c r="A409" s="72" t="s">
        <v>564</v>
      </c>
      <c r="B409" s="69">
        <v>803</v>
      </c>
      <c r="C409" s="70" t="s">
        <v>420</v>
      </c>
      <c r="D409" s="70" t="s">
        <v>305</v>
      </c>
      <c r="E409" s="69" t="s">
        <v>565</v>
      </c>
      <c r="F409" s="69">
        <v>600</v>
      </c>
      <c r="G409" s="35">
        <v>139</v>
      </c>
      <c r="H409" s="15"/>
      <c r="I409" s="15"/>
      <c r="J409" s="15"/>
      <c r="K409" s="15"/>
    </row>
    <row r="410" spans="1:11" ht="31.5">
      <c r="A410" s="68" t="s">
        <v>566</v>
      </c>
      <c r="B410" s="69">
        <v>803</v>
      </c>
      <c r="C410" s="70" t="s">
        <v>420</v>
      </c>
      <c r="D410" s="70" t="s">
        <v>305</v>
      </c>
      <c r="E410" s="69" t="s">
        <v>567</v>
      </c>
      <c r="F410" s="69"/>
      <c r="G410" s="35">
        <f>SUM(G411)</f>
        <v>304.8</v>
      </c>
      <c r="H410" s="15"/>
      <c r="I410" s="15"/>
      <c r="J410" s="15"/>
      <c r="K410" s="15"/>
    </row>
    <row r="411" spans="1:11" ht="63">
      <c r="A411" s="72" t="s">
        <v>568</v>
      </c>
      <c r="B411" s="69">
        <v>803</v>
      </c>
      <c r="C411" s="70" t="s">
        <v>420</v>
      </c>
      <c r="D411" s="70" t="s">
        <v>305</v>
      </c>
      <c r="E411" s="69" t="s">
        <v>569</v>
      </c>
      <c r="F411" s="69">
        <v>600</v>
      </c>
      <c r="G411" s="35">
        <v>304.8</v>
      </c>
      <c r="H411" s="15"/>
      <c r="I411" s="15"/>
      <c r="J411" s="15"/>
      <c r="K411" s="15"/>
    </row>
    <row r="412" spans="1:11" ht="95.25" customHeight="1">
      <c r="A412" s="68" t="s">
        <v>570</v>
      </c>
      <c r="B412" s="69">
        <v>803</v>
      </c>
      <c r="C412" s="70" t="s">
        <v>420</v>
      </c>
      <c r="D412" s="70" t="s">
        <v>305</v>
      </c>
      <c r="E412" s="69" t="s">
        <v>571</v>
      </c>
      <c r="F412" s="69"/>
      <c r="G412" s="35">
        <f>SUM(G413)</f>
        <v>5242.8</v>
      </c>
      <c r="H412" s="15"/>
      <c r="I412" s="15"/>
      <c r="J412" s="15"/>
      <c r="K412" s="15"/>
    </row>
    <row r="413" spans="1:11" ht="141.75">
      <c r="A413" s="72" t="s">
        <v>572</v>
      </c>
      <c r="B413" s="69">
        <v>803</v>
      </c>
      <c r="C413" s="70" t="s">
        <v>420</v>
      </c>
      <c r="D413" s="70" t="s">
        <v>305</v>
      </c>
      <c r="E413" s="69" t="s">
        <v>573</v>
      </c>
      <c r="F413" s="69">
        <v>600</v>
      </c>
      <c r="G413" s="35">
        <v>5242.8</v>
      </c>
      <c r="H413" s="15"/>
      <c r="I413" s="15"/>
      <c r="J413" s="15"/>
      <c r="K413" s="15"/>
    </row>
    <row r="414" spans="1:11" ht="47.25" hidden="1">
      <c r="A414" s="72" t="s">
        <v>816</v>
      </c>
      <c r="B414" s="69">
        <v>803</v>
      </c>
      <c r="C414" s="70" t="s">
        <v>420</v>
      </c>
      <c r="D414" s="70" t="s">
        <v>305</v>
      </c>
      <c r="E414" s="69" t="s">
        <v>574</v>
      </c>
      <c r="F414" s="69"/>
      <c r="G414" s="35">
        <f>SUM(G415:G415)</f>
        <v>0</v>
      </c>
      <c r="H414" s="15"/>
      <c r="I414" s="15"/>
      <c r="J414" s="15"/>
      <c r="K414" s="15"/>
    </row>
    <row r="415" spans="1:11" ht="63" hidden="1">
      <c r="A415" s="72" t="s">
        <v>575</v>
      </c>
      <c r="B415" s="69">
        <v>803</v>
      </c>
      <c r="C415" s="70" t="s">
        <v>420</v>
      </c>
      <c r="D415" s="70" t="s">
        <v>305</v>
      </c>
      <c r="E415" s="69" t="s">
        <v>576</v>
      </c>
      <c r="F415" s="69">
        <v>600</v>
      </c>
      <c r="G415" s="35">
        <v>0</v>
      </c>
      <c r="H415" s="15"/>
      <c r="I415" s="15"/>
      <c r="J415" s="15"/>
      <c r="K415" s="15"/>
    </row>
    <row r="416" spans="1:11" ht="47.25" hidden="1">
      <c r="A416" s="72" t="s">
        <v>577</v>
      </c>
      <c r="B416" s="69">
        <v>803</v>
      </c>
      <c r="C416" s="70" t="s">
        <v>420</v>
      </c>
      <c r="D416" s="70" t="s">
        <v>305</v>
      </c>
      <c r="E416" s="69" t="s">
        <v>578</v>
      </c>
      <c r="F416" s="69"/>
      <c r="G416" s="35">
        <f>SUM(G417:G417)</f>
        <v>0</v>
      </c>
      <c r="H416" s="15"/>
      <c r="I416" s="15"/>
      <c r="J416" s="15"/>
      <c r="K416" s="15"/>
    </row>
    <row r="417" spans="1:11" ht="63" hidden="1">
      <c r="A417" s="72" t="s">
        <v>579</v>
      </c>
      <c r="B417" s="69">
        <v>803</v>
      </c>
      <c r="C417" s="70" t="s">
        <v>420</v>
      </c>
      <c r="D417" s="70" t="s">
        <v>305</v>
      </c>
      <c r="E417" s="69" t="s">
        <v>580</v>
      </c>
      <c r="F417" s="69">
        <v>600</v>
      </c>
      <c r="G417" s="35">
        <v>0</v>
      </c>
      <c r="H417" s="15"/>
      <c r="I417" s="15"/>
      <c r="J417" s="15"/>
      <c r="K417" s="15"/>
    </row>
    <row r="418" spans="1:11" ht="31.5">
      <c r="A418" s="72" t="s">
        <v>667</v>
      </c>
      <c r="B418" s="69">
        <v>803</v>
      </c>
      <c r="C418" s="70" t="s">
        <v>420</v>
      </c>
      <c r="D418" s="70" t="s">
        <v>305</v>
      </c>
      <c r="E418" s="69" t="s">
        <v>671</v>
      </c>
      <c r="F418" s="69"/>
      <c r="G418" s="35">
        <f>SUM(G419:G421)</f>
        <v>5401.7</v>
      </c>
      <c r="H418" s="15"/>
      <c r="I418" s="15"/>
      <c r="J418" s="15"/>
      <c r="K418" s="15"/>
    </row>
    <row r="419" spans="1:11" ht="47.25" hidden="1">
      <c r="A419" s="72" t="s">
        <v>1149</v>
      </c>
      <c r="B419" s="69">
        <v>803</v>
      </c>
      <c r="C419" s="70" t="s">
        <v>420</v>
      </c>
      <c r="D419" s="70" t="s">
        <v>305</v>
      </c>
      <c r="E419" s="69" t="s">
        <v>672</v>
      </c>
      <c r="F419" s="69">
        <v>600</v>
      </c>
      <c r="G419" s="35">
        <v>0</v>
      </c>
      <c r="H419" s="15"/>
      <c r="I419" s="15"/>
      <c r="J419" s="15"/>
      <c r="K419" s="15"/>
    </row>
    <row r="420" spans="1:11" ht="47.25" hidden="1">
      <c r="A420" s="72" t="s">
        <v>674</v>
      </c>
      <c r="B420" s="69">
        <v>803</v>
      </c>
      <c r="C420" s="70" t="s">
        <v>420</v>
      </c>
      <c r="D420" s="70" t="s">
        <v>305</v>
      </c>
      <c r="E420" s="69" t="s">
        <v>673</v>
      </c>
      <c r="F420" s="69">
        <v>600</v>
      </c>
      <c r="G420" s="35"/>
      <c r="H420" s="15"/>
      <c r="I420" s="15"/>
      <c r="J420" s="15"/>
      <c r="K420" s="15"/>
    </row>
    <row r="421" spans="1:11" ht="47.25">
      <c r="A421" s="72" t="s">
        <v>676</v>
      </c>
      <c r="B421" s="69">
        <v>803</v>
      </c>
      <c r="C421" s="70" t="s">
        <v>420</v>
      </c>
      <c r="D421" s="70" t="s">
        <v>305</v>
      </c>
      <c r="E421" s="69" t="s">
        <v>675</v>
      </c>
      <c r="F421" s="69">
        <v>600</v>
      </c>
      <c r="G421" s="35">
        <v>5401.7</v>
      </c>
      <c r="H421" s="15"/>
      <c r="I421" s="15"/>
      <c r="J421" s="15"/>
      <c r="K421" s="15"/>
    </row>
    <row r="422" spans="1:11">
      <c r="A422" s="72" t="s">
        <v>528</v>
      </c>
      <c r="B422" s="69">
        <v>803</v>
      </c>
      <c r="C422" s="70" t="s">
        <v>420</v>
      </c>
      <c r="D422" s="70" t="s">
        <v>305</v>
      </c>
      <c r="E422" s="69" t="s">
        <v>529</v>
      </c>
      <c r="F422" s="69"/>
      <c r="G422" s="35">
        <f>SUM(G423)</f>
        <v>2798.7</v>
      </c>
      <c r="H422" s="15"/>
      <c r="I422" s="15"/>
      <c r="J422" s="15"/>
      <c r="K422" s="15"/>
    </row>
    <row r="423" spans="1:11" ht="94.5">
      <c r="A423" s="72" t="s">
        <v>1150</v>
      </c>
      <c r="B423" s="69">
        <v>803</v>
      </c>
      <c r="C423" s="70" t="s">
        <v>420</v>
      </c>
      <c r="D423" s="70" t="s">
        <v>305</v>
      </c>
      <c r="E423" s="69" t="s">
        <v>1135</v>
      </c>
      <c r="F423" s="69">
        <v>600</v>
      </c>
      <c r="G423" s="35">
        <v>2798.7</v>
      </c>
      <c r="H423" s="15"/>
      <c r="I423" s="15"/>
      <c r="J423" s="15"/>
      <c r="K423" s="15"/>
    </row>
    <row r="424" spans="1:11" ht="31.5">
      <c r="A424" s="72" t="s">
        <v>1210</v>
      </c>
      <c r="B424" s="69">
        <v>803</v>
      </c>
      <c r="C424" s="70" t="s">
        <v>420</v>
      </c>
      <c r="D424" s="70" t="s">
        <v>305</v>
      </c>
      <c r="E424" s="69" t="s">
        <v>1211</v>
      </c>
      <c r="F424" s="69"/>
      <c r="G424" s="35">
        <f>SUM(G425)</f>
        <v>315</v>
      </c>
      <c r="H424" s="15"/>
      <c r="I424" s="15"/>
      <c r="J424" s="15"/>
      <c r="K424" s="15"/>
    </row>
    <row r="425" spans="1:11" ht="31.5">
      <c r="A425" s="72" t="s">
        <v>1202</v>
      </c>
      <c r="B425" s="69">
        <v>803</v>
      </c>
      <c r="C425" s="70" t="s">
        <v>420</v>
      </c>
      <c r="D425" s="70" t="s">
        <v>305</v>
      </c>
      <c r="E425" s="69" t="s">
        <v>1231</v>
      </c>
      <c r="F425" s="69"/>
      <c r="G425" s="35">
        <f>G426</f>
        <v>315</v>
      </c>
      <c r="H425" s="15"/>
      <c r="I425" s="15"/>
      <c r="J425" s="15"/>
      <c r="K425" s="15"/>
    </row>
    <row r="426" spans="1:11" ht="94.5">
      <c r="A426" s="72" t="s">
        <v>1203</v>
      </c>
      <c r="B426" s="69">
        <v>803</v>
      </c>
      <c r="C426" s="70" t="s">
        <v>420</v>
      </c>
      <c r="D426" s="70" t="s">
        <v>305</v>
      </c>
      <c r="E426" s="69" t="s">
        <v>1232</v>
      </c>
      <c r="F426" s="69">
        <v>600</v>
      </c>
      <c r="G426" s="35">
        <v>315</v>
      </c>
      <c r="H426" s="15"/>
      <c r="I426" s="15"/>
      <c r="J426" s="15"/>
      <c r="K426" s="15"/>
    </row>
    <row r="427" spans="1:11">
      <c r="A427" s="63" t="s">
        <v>581</v>
      </c>
      <c r="B427" s="64">
        <v>803</v>
      </c>
      <c r="C427" s="65" t="s">
        <v>348</v>
      </c>
      <c r="D427" s="65" t="s">
        <v>235</v>
      </c>
      <c r="E427" s="64"/>
      <c r="F427" s="64"/>
      <c r="G427" s="67">
        <f>SUM(G428)</f>
        <v>201456.00000000003</v>
      </c>
      <c r="H427" s="15"/>
      <c r="I427" s="15"/>
      <c r="J427" s="15"/>
      <c r="K427" s="15"/>
    </row>
    <row r="428" spans="1:11">
      <c r="A428" s="63" t="s">
        <v>582</v>
      </c>
      <c r="B428" s="64">
        <v>803</v>
      </c>
      <c r="C428" s="65" t="s">
        <v>348</v>
      </c>
      <c r="D428" s="65" t="s">
        <v>234</v>
      </c>
      <c r="E428" s="64"/>
      <c r="F428" s="64"/>
      <c r="G428" s="67">
        <f>SUM(G429,G468)</f>
        <v>201456.00000000003</v>
      </c>
      <c r="H428" s="15"/>
      <c r="I428" s="15"/>
      <c r="J428" s="15"/>
      <c r="K428" s="15"/>
    </row>
    <row r="429" spans="1:11" ht="31.5">
      <c r="A429" s="68" t="s">
        <v>1019</v>
      </c>
      <c r="B429" s="69">
        <v>803</v>
      </c>
      <c r="C429" s="70" t="s">
        <v>348</v>
      </c>
      <c r="D429" s="70" t="s">
        <v>234</v>
      </c>
      <c r="E429" s="69" t="s">
        <v>431</v>
      </c>
      <c r="F429" s="69"/>
      <c r="G429" s="35">
        <f>SUM(G430,G461,G464)</f>
        <v>201266.30000000002</v>
      </c>
      <c r="H429" s="15"/>
      <c r="I429" s="15"/>
      <c r="J429" s="15"/>
      <c r="K429" s="15"/>
    </row>
    <row r="430" spans="1:11" ht="47.25">
      <c r="A430" s="68" t="s">
        <v>432</v>
      </c>
      <c r="B430" s="69">
        <v>803</v>
      </c>
      <c r="C430" s="70" t="s">
        <v>348</v>
      </c>
      <c r="D430" s="70" t="s">
        <v>234</v>
      </c>
      <c r="E430" s="69" t="s">
        <v>489</v>
      </c>
      <c r="F430" s="69"/>
      <c r="G430" s="35">
        <f>SUM(G431,G434,G436,G438,G440,G442,G444,G447,G449,G451,G455,G453)</f>
        <v>65701.100000000006</v>
      </c>
      <c r="H430" s="15"/>
      <c r="I430" s="15"/>
      <c r="J430" s="15"/>
      <c r="K430" s="15"/>
    </row>
    <row r="431" spans="1:11" ht="31.5">
      <c r="A431" s="68" t="s">
        <v>583</v>
      </c>
      <c r="B431" s="69">
        <v>803</v>
      </c>
      <c r="C431" s="70" t="s">
        <v>348</v>
      </c>
      <c r="D431" s="70" t="s">
        <v>234</v>
      </c>
      <c r="E431" s="69" t="s">
        <v>584</v>
      </c>
      <c r="F431" s="69"/>
      <c r="G431" s="35">
        <f>SUM(G432:G433)</f>
        <v>2104.1999999999998</v>
      </c>
      <c r="H431" s="15"/>
      <c r="I431" s="15"/>
      <c r="J431" s="15"/>
      <c r="K431" s="15"/>
    </row>
    <row r="432" spans="1:11" ht="47.25" hidden="1">
      <c r="A432" s="72" t="s">
        <v>585</v>
      </c>
      <c r="B432" s="69">
        <v>803</v>
      </c>
      <c r="C432" s="70" t="s">
        <v>348</v>
      </c>
      <c r="D432" s="70" t="s">
        <v>234</v>
      </c>
      <c r="E432" s="69" t="s">
        <v>586</v>
      </c>
      <c r="F432" s="69">
        <v>300</v>
      </c>
      <c r="G432" s="35">
        <v>0</v>
      </c>
      <c r="H432" s="15"/>
      <c r="I432" s="15"/>
      <c r="J432" s="15"/>
      <c r="K432" s="15"/>
    </row>
    <row r="433" spans="1:11" ht="31.5">
      <c r="A433" s="72" t="s">
        <v>1101</v>
      </c>
      <c r="B433" s="69">
        <v>803</v>
      </c>
      <c r="C433" s="70" t="s">
        <v>348</v>
      </c>
      <c r="D433" s="70" t="s">
        <v>234</v>
      </c>
      <c r="E433" s="69" t="s">
        <v>586</v>
      </c>
      <c r="F433" s="69">
        <v>600</v>
      </c>
      <c r="G433" s="35">
        <v>2104.1999999999998</v>
      </c>
      <c r="H433" s="15"/>
      <c r="I433" s="15"/>
      <c r="J433" s="15"/>
      <c r="K433" s="15"/>
    </row>
    <row r="434" spans="1:11" ht="31.5">
      <c r="A434" s="68" t="s">
        <v>587</v>
      </c>
      <c r="B434" s="69">
        <v>803</v>
      </c>
      <c r="C434" s="70" t="s">
        <v>348</v>
      </c>
      <c r="D434" s="70" t="s">
        <v>234</v>
      </c>
      <c r="E434" s="69" t="s">
        <v>588</v>
      </c>
      <c r="F434" s="69"/>
      <c r="G434" s="35">
        <f>SUM(G435)</f>
        <v>151.69999999999999</v>
      </c>
      <c r="H434" s="15"/>
      <c r="I434" s="15"/>
      <c r="J434" s="15"/>
      <c r="K434" s="15"/>
    </row>
    <row r="435" spans="1:11" s="22" customFormat="1" ht="47.25">
      <c r="A435" s="72" t="s">
        <v>589</v>
      </c>
      <c r="B435" s="69">
        <v>803</v>
      </c>
      <c r="C435" s="70" t="s">
        <v>348</v>
      </c>
      <c r="D435" s="70" t="s">
        <v>234</v>
      </c>
      <c r="E435" s="69" t="s">
        <v>590</v>
      </c>
      <c r="F435" s="69">
        <v>600</v>
      </c>
      <c r="G435" s="35">
        <v>151.69999999999999</v>
      </c>
      <c r="H435" s="21"/>
      <c r="I435" s="21"/>
      <c r="J435" s="21"/>
      <c r="K435" s="21"/>
    </row>
    <row r="436" spans="1:11" s="22" customFormat="1" ht="96.75" customHeight="1">
      <c r="A436" s="72" t="s">
        <v>570</v>
      </c>
      <c r="B436" s="69">
        <v>803</v>
      </c>
      <c r="C436" s="70" t="s">
        <v>348</v>
      </c>
      <c r="D436" s="70" t="s">
        <v>234</v>
      </c>
      <c r="E436" s="69" t="s">
        <v>571</v>
      </c>
      <c r="F436" s="69"/>
      <c r="G436" s="35">
        <f>SUM(G437)</f>
        <v>1296</v>
      </c>
      <c r="H436" s="21"/>
      <c r="I436" s="21"/>
      <c r="J436" s="21"/>
      <c r="K436" s="21"/>
    </row>
    <row r="437" spans="1:11" s="22" customFormat="1" ht="141.75">
      <c r="A437" s="72" t="s">
        <v>572</v>
      </c>
      <c r="B437" s="69">
        <v>803</v>
      </c>
      <c r="C437" s="70" t="s">
        <v>348</v>
      </c>
      <c r="D437" s="70" t="s">
        <v>234</v>
      </c>
      <c r="E437" s="69" t="s">
        <v>573</v>
      </c>
      <c r="F437" s="69">
        <v>600</v>
      </c>
      <c r="G437" s="35">
        <v>1296</v>
      </c>
      <c r="H437" s="21"/>
      <c r="I437" s="21"/>
      <c r="J437" s="21"/>
      <c r="K437" s="21"/>
    </row>
    <row r="438" spans="1:11" s="22" customFormat="1" ht="47.25">
      <c r="A438" s="68" t="s">
        <v>494</v>
      </c>
      <c r="B438" s="69">
        <v>803</v>
      </c>
      <c r="C438" s="70" t="s">
        <v>348</v>
      </c>
      <c r="D438" s="70" t="s">
        <v>234</v>
      </c>
      <c r="E438" s="69" t="s">
        <v>495</v>
      </c>
      <c r="F438" s="69"/>
      <c r="G438" s="35">
        <f>SUM(G439)</f>
        <v>2450</v>
      </c>
      <c r="H438" s="21"/>
      <c r="I438" s="21"/>
      <c r="J438" s="21"/>
      <c r="K438" s="21"/>
    </row>
    <row r="439" spans="1:11" ht="47.25">
      <c r="A439" s="72" t="s">
        <v>496</v>
      </c>
      <c r="B439" s="69">
        <v>803</v>
      </c>
      <c r="C439" s="70" t="s">
        <v>348</v>
      </c>
      <c r="D439" s="70" t="s">
        <v>234</v>
      </c>
      <c r="E439" s="69" t="s">
        <v>497</v>
      </c>
      <c r="F439" s="69">
        <v>600</v>
      </c>
      <c r="G439" s="35">
        <v>2450</v>
      </c>
      <c r="H439" s="15"/>
      <c r="I439" s="15"/>
      <c r="J439" s="15"/>
      <c r="K439" s="15"/>
    </row>
    <row r="440" spans="1:11" s="22" customFormat="1" hidden="1">
      <c r="A440" s="72" t="s">
        <v>500</v>
      </c>
      <c r="B440" s="69">
        <v>803</v>
      </c>
      <c r="C440" s="70" t="s">
        <v>348</v>
      </c>
      <c r="D440" s="70" t="s">
        <v>234</v>
      </c>
      <c r="E440" s="69" t="s">
        <v>501</v>
      </c>
      <c r="F440" s="69"/>
      <c r="G440" s="35">
        <f>SUM(G441)</f>
        <v>0</v>
      </c>
      <c r="H440" s="21"/>
      <c r="I440" s="21"/>
      <c r="J440" s="21"/>
      <c r="K440" s="21"/>
    </row>
    <row r="441" spans="1:11" s="22" customFormat="1" ht="31.5" hidden="1">
      <c r="A441" s="72" t="s">
        <v>502</v>
      </c>
      <c r="B441" s="69">
        <v>803</v>
      </c>
      <c r="C441" s="70" t="s">
        <v>348</v>
      </c>
      <c r="D441" s="70" t="s">
        <v>234</v>
      </c>
      <c r="E441" s="69" t="s">
        <v>501</v>
      </c>
      <c r="F441" s="69">
        <v>600</v>
      </c>
      <c r="G441" s="35">
        <v>0</v>
      </c>
      <c r="H441" s="21"/>
      <c r="I441" s="21"/>
      <c r="J441" s="21"/>
      <c r="K441" s="21"/>
    </row>
    <row r="442" spans="1:11" s="22" customFormat="1" ht="47.25">
      <c r="A442" s="72" t="s">
        <v>1146</v>
      </c>
      <c r="B442" s="69">
        <v>803</v>
      </c>
      <c r="C442" s="70" t="s">
        <v>348</v>
      </c>
      <c r="D442" s="70" t="s">
        <v>234</v>
      </c>
      <c r="E442" s="69" t="s">
        <v>514</v>
      </c>
      <c r="F442" s="69"/>
      <c r="G442" s="35">
        <f>SUM(G443)</f>
        <v>1875.8</v>
      </c>
      <c r="H442" s="21"/>
      <c r="I442" s="21"/>
      <c r="J442" s="21"/>
      <c r="K442" s="21"/>
    </row>
    <row r="443" spans="1:11" s="22" customFormat="1" ht="78.75">
      <c r="A443" s="72" t="s">
        <v>721</v>
      </c>
      <c r="B443" s="69">
        <v>803</v>
      </c>
      <c r="C443" s="70" t="s">
        <v>348</v>
      </c>
      <c r="D443" s="70" t="s">
        <v>234</v>
      </c>
      <c r="E443" s="69" t="s">
        <v>722</v>
      </c>
      <c r="F443" s="69">
        <v>600</v>
      </c>
      <c r="G443" s="35">
        <v>1875.8</v>
      </c>
      <c r="H443" s="21"/>
      <c r="I443" s="21"/>
      <c r="J443" s="21"/>
      <c r="K443" s="21"/>
    </row>
    <row r="444" spans="1:11" s="22" customFormat="1" ht="47.25">
      <c r="A444" s="72" t="s">
        <v>677</v>
      </c>
      <c r="B444" s="69">
        <v>803</v>
      </c>
      <c r="C444" s="70" t="s">
        <v>348</v>
      </c>
      <c r="D444" s="70" t="s">
        <v>234</v>
      </c>
      <c r="E444" s="69" t="s">
        <v>574</v>
      </c>
      <c r="F444" s="69"/>
      <c r="G444" s="35">
        <f>SUM(G445:G446)</f>
        <v>20690.8</v>
      </c>
      <c r="H444" s="21"/>
      <c r="I444" s="21"/>
      <c r="J444" s="21"/>
      <c r="K444" s="21"/>
    </row>
    <row r="445" spans="1:11" s="22" customFormat="1" ht="31.5" hidden="1">
      <c r="A445" s="72" t="s">
        <v>1264</v>
      </c>
      <c r="B445" s="69">
        <v>803</v>
      </c>
      <c r="C445" s="70" t="s">
        <v>348</v>
      </c>
      <c r="D445" s="70" t="s">
        <v>234</v>
      </c>
      <c r="E445" s="69" t="s">
        <v>871</v>
      </c>
      <c r="F445" s="69">
        <v>600</v>
      </c>
      <c r="G445" s="35"/>
      <c r="H445" s="21"/>
      <c r="I445" s="21"/>
      <c r="J445" s="21"/>
      <c r="K445" s="21"/>
    </row>
    <row r="446" spans="1:11" s="22" customFormat="1" ht="63">
      <c r="A446" s="72" t="s">
        <v>679</v>
      </c>
      <c r="B446" s="69">
        <v>803</v>
      </c>
      <c r="C446" s="70" t="s">
        <v>348</v>
      </c>
      <c r="D446" s="70" t="s">
        <v>234</v>
      </c>
      <c r="E446" s="69" t="s">
        <v>678</v>
      </c>
      <c r="F446" s="69">
        <v>600</v>
      </c>
      <c r="G446" s="35">
        <v>20690.8</v>
      </c>
      <c r="H446" s="21"/>
      <c r="I446" s="21"/>
      <c r="J446" s="21"/>
      <c r="K446" s="21"/>
    </row>
    <row r="447" spans="1:11" ht="47.25" hidden="1">
      <c r="A447" s="68" t="s">
        <v>591</v>
      </c>
      <c r="B447" s="69">
        <v>803</v>
      </c>
      <c r="C447" s="70" t="s">
        <v>348</v>
      </c>
      <c r="D447" s="70" t="s">
        <v>234</v>
      </c>
      <c r="E447" s="69" t="s">
        <v>592</v>
      </c>
      <c r="F447" s="69"/>
      <c r="G447" s="35">
        <f>SUM(G448)</f>
        <v>0</v>
      </c>
      <c r="H447" s="15"/>
      <c r="I447" s="15"/>
      <c r="J447" s="15"/>
      <c r="K447" s="15"/>
    </row>
    <row r="448" spans="1:11" ht="78.75" hidden="1">
      <c r="A448" s="68" t="s">
        <v>593</v>
      </c>
      <c r="B448" s="69">
        <v>803</v>
      </c>
      <c r="C448" s="69" t="s">
        <v>348</v>
      </c>
      <c r="D448" s="69" t="s">
        <v>234</v>
      </c>
      <c r="E448" s="69" t="s">
        <v>594</v>
      </c>
      <c r="F448" s="69">
        <v>600</v>
      </c>
      <c r="G448" s="35">
        <v>0</v>
      </c>
      <c r="H448" s="15"/>
      <c r="I448" s="15"/>
      <c r="J448" s="15"/>
      <c r="K448" s="15"/>
    </row>
    <row r="449" spans="1:11" ht="47.25" hidden="1">
      <c r="A449" s="68" t="s">
        <v>681</v>
      </c>
      <c r="B449" s="69">
        <v>803</v>
      </c>
      <c r="C449" s="70" t="s">
        <v>348</v>
      </c>
      <c r="D449" s="70" t="s">
        <v>234</v>
      </c>
      <c r="E449" s="69" t="s">
        <v>680</v>
      </c>
      <c r="F449" s="69"/>
      <c r="G449" s="35">
        <f>SUM(G450)</f>
        <v>0</v>
      </c>
      <c r="H449" s="15"/>
      <c r="I449" s="15"/>
      <c r="J449" s="15"/>
      <c r="K449" s="15"/>
    </row>
    <row r="450" spans="1:11" ht="65.25" hidden="1" customHeight="1">
      <c r="A450" s="68" t="s">
        <v>683</v>
      </c>
      <c r="B450" s="69">
        <v>803</v>
      </c>
      <c r="C450" s="69" t="s">
        <v>348</v>
      </c>
      <c r="D450" s="69" t="s">
        <v>234</v>
      </c>
      <c r="E450" s="69" t="s">
        <v>682</v>
      </c>
      <c r="F450" s="69">
        <v>600</v>
      </c>
      <c r="G450" s="35">
        <v>0</v>
      </c>
      <c r="H450" s="15"/>
      <c r="I450" s="15"/>
      <c r="J450" s="15"/>
      <c r="K450" s="15"/>
    </row>
    <row r="451" spans="1:11" ht="47.25" hidden="1">
      <c r="A451" s="68" t="s">
        <v>948</v>
      </c>
      <c r="B451" s="69">
        <v>803</v>
      </c>
      <c r="C451" s="70" t="s">
        <v>348</v>
      </c>
      <c r="D451" s="70" t="s">
        <v>234</v>
      </c>
      <c r="E451" s="69" t="s">
        <v>950</v>
      </c>
      <c r="F451" s="69"/>
      <c r="G451" s="35">
        <f>SUM(G452)</f>
        <v>0</v>
      </c>
      <c r="H451" s="15"/>
      <c r="I451" s="15"/>
      <c r="J451" s="15"/>
      <c r="K451" s="15"/>
    </row>
    <row r="452" spans="1:11" ht="78.75" hidden="1">
      <c r="A452" s="68" t="s">
        <v>949</v>
      </c>
      <c r="B452" s="69">
        <v>803</v>
      </c>
      <c r="C452" s="70" t="s">
        <v>348</v>
      </c>
      <c r="D452" s="70" t="s">
        <v>234</v>
      </c>
      <c r="E452" s="69" t="s">
        <v>951</v>
      </c>
      <c r="F452" s="69">
        <v>600</v>
      </c>
      <c r="G452" s="35">
        <v>0</v>
      </c>
      <c r="H452" s="15"/>
      <c r="I452" s="15"/>
      <c r="J452" s="15"/>
      <c r="K452" s="15"/>
    </row>
    <row r="453" spans="1:11" ht="47.25" hidden="1">
      <c r="A453" s="68" t="s">
        <v>1063</v>
      </c>
      <c r="B453" s="69">
        <v>803</v>
      </c>
      <c r="C453" s="70" t="s">
        <v>348</v>
      </c>
      <c r="D453" s="70" t="s">
        <v>234</v>
      </c>
      <c r="E453" s="69" t="s">
        <v>1060</v>
      </c>
      <c r="F453" s="69"/>
      <c r="G453" s="35">
        <f>SUM(G454)</f>
        <v>0</v>
      </c>
      <c r="H453" s="15"/>
      <c r="I453" s="15"/>
      <c r="J453" s="15"/>
      <c r="K453" s="15"/>
    </row>
    <row r="454" spans="1:11" ht="63" hidden="1">
      <c r="A454" s="68" t="s">
        <v>1062</v>
      </c>
      <c r="B454" s="69">
        <v>803</v>
      </c>
      <c r="C454" s="70" t="s">
        <v>348</v>
      </c>
      <c r="D454" s="70" t="s">
        <v>234</v>
      </c>
      <c r="E454" s="69" t="s">
        <v>1061</v>
      </c>
      <c r="F454" s="69">
        <v>600</v>
      </c>
      <c r="G454" s="35">
        <v>0</v>
      </c>
      <c r="H454" s="15"/>
      <c r="I454" s="15"/>
      <c r="J454" s="15"/>
      <c r="K454" s="15"/>
    </row>
    <row r="455" spans="1:11">
      <c r="A455" s="68" t="s">
        <v>953</v>
      </c>
      <c r="B455" s="69">
        <v>803</v>
      </c>
      <c r="C455" s="70" t="s">
        <v>348</v>
      </c>
      <c r="D455" s="70" t="s">
        <v>234</v>
      </c>
      <c r="E455" s="69" t="s">
        <v>952</v>
      </c>
      <c r="F455" s="69"/>
      <c r="G455" s="35">
        <f>SUM(G456:G460)</f>
        <v>37132.6</v>
      </c>
      <c r="H455" s="15"/>
      <c r="I455" s="15"/>
      <c r="J455" s="15"/>
      <c r="K455" s="15"/>
    </row>
    <row r="456" spans="1:11" ht="47.25" hidden="1">
      <c r="A456" s="68" t="s">
        <v>957</v>
      </c>
      <c r="B456" s="69">
        <v>803</v>
      </c>
      <c r="C456" s="70" t="s">
        <v>348</v>
      </c>
      <c r="D456" s="70" t="s">
        <v>234</v>
      </c>
      <c r="E456" s="69" t="s">
        <v>956</v>
      </c>
      <c r="F456" s="69">
        <v>600</v>
      </c>
      <c r="G456" s="35">
        <v>0</v>
      </c>
      <c r="H456" s="15"/>
      <c r="I456" s="15"/>
      <c r="J456" s="15"/>
      <c r="K456" s="15"/>
    </row>
    <row r="457" spans="1:11" ht="47.25" hidden="1">
      <c r="A457" s="68" t="s">
        <v>955</v>
      </c>
      <c r="B457" s="69">
        <v>803</v>
      </c>
      <c r="C457" s="70" t="s">
        <v>348</v>
      </c>
      <c r="D457" s="70" t="s">
        <v>234</v>
      </c>
      <c r="E457" s="69" t="s">
        <v>954</v>
      </c>
      <c r="F457" s="69">
        <v>600</v>
      </c>
      <c r="G457" s="35">
        <v>0</v>
      </c>
      <c r="H457" s="15"/>
      <c r="I457" s="15"/>
      <c r="J457" s="15"/>
      <c r="K457" s="15"/>
    </row>
    <row r="458" spans="1:11" ht="47.25">
      <c r="A458" s="68" t="s">
        <v>1151</v>
      </c>
      <c r="B458" s="69">
        <v>803</v>
      </c>
      <c r="C458" s="70" t="s">
        <v>348</v>
      </c>
      <c r="D458" s="70" t="s">
        <v>234</v>
      </c>
      <c r="E458" s="69" t="s">
        <v>1136</v>
      </c>
      <c r="F458" s="69">
        <v>600</v>
      </c>
      <c r="G458" s="35">
        <v>5265.3</v>
      </c>
      <c r="H458" s="15"/>
      <c r="I458" s="15"/>
      <c r="J458" s="15"/>
      <c r="K458" s="15"/>
    </row>
    <row r="459" spans="1:11" ht="47.25">
      <c r="A459" s="68" t="s">
        <v>1152</v>
      </c>
      <c r="B459" s="69">
        <v>803</v>
      </c>
      <c r="C459" s="70" t="s">
        <v>348</v>
      </c>
      <c r="D459" s="70" t="s">
        <v>234</v>
      </c>
      <c r="E459" s="69" t="s">
        <v>1137</v>
      </c>
      <c r="F459" s="69">
        <v>600</v>
      </c>
      <c r="G459" s="35">
        <v>16275.2</v>
      </c>
      <c r="H459" s="15"/>
      <c r="I459" s="15"/>
      <c r="J459" s="15"/>
      <c r="K459" s="15"/>
    </row>
    <row r="460" spans="1:11" ht="63">
      <c r="A460" s="68" t="s">
        <v>1153</v>
      </c>
      <c r="B460" s="69">
        <v>803</v>
      </c>
      <c r="C460" s="70" t="s">
        <v>348</v>
      </c>
      <c r="D460" s="70" t="s">
        <v>234</v>
      </c>
      <c r="E460" s="69" t="s">
        <v>1138</v>
      </c>
      <c r="F460" s="69">
        <v>600</v>
      </c>
      <c r="G460" s="35">
        <v>15592.1</v>
      </c>
      <c r="H460" s="15"/>
      <c r="I460" s="15"/>
      <c r="J460" s="15"/>
      <c r="K460" s="15"/>
    </row>
    <row r="461" spans="1:11" ht="31.5">
      <c r="A461" s="68" t="s">
        <v>1210</v>
      </c>
      <c r="B461" s="69">
        <v>803</v>
      </c>
      <c r="C461" s="70" t="s">
        <v>348</v>
      </c>
      <c r="D461" s="70" t="s">
        <v>234</v>
      </c>
      <c r="E461" s="69" t="s">
        <v>1211</v>
      </c>
      <c r="F461" s="69"/>
      <c r="G461" s="35">
        <f>SUM(G462)</f>
        <v>650</v>
      </c>
      <c r="H461" s="15"/>
      <c r="I461" s="15"/>
      <c r="J461" s="15"/>
      <c r="K461" s="15"/>
    </row>
    <row r="462" spans="1:11" ht="31.5">
      <c r="A462" s="68" t="s">
        <v>1279</v>
      </c>
      <c r="B462" s="69">
        <v>803</v>
      </c>
      <c r="C462" s="70" t="s">
        <v>348</v>
      </c>
      <c r="D462" s="70" t="s">
        <v>234</v>
      </c>
      <c r="E462" s="69" t="s">
        <v>1271</v>
      </c>
      <c r="F462" s="69"/>
      <c r="G462" s="35">
        <f>SUM(G463)</f>
        <v>650</v>
      </c>
      <c r="H462" s="15"/>
      <c r="I462" s="15"/>
      <c r="J462" s="15"/>
      <c r="K462" s="15"/>
    </row>
    <row r="463" spans="1:11" ht="63">
      <c r="A463" s="68" t="s">
        <v>1280</v>
      </c>
      <c r="B463" s="69">
        <v>803</v>
      </c>
      <c r="C463" s="70" t="s">
        <v>348</v>
      </c>
      <c r="D463" s="70" t="s">
        <v>234</v>
      </c>
      <c r="E463" s="69" t="s">
        <v>1270</v>
      </c>
      <c r="F463" s="69">
        <v>600</v>
      </c>
      <c r="G463" s="35">
        <v>650</v>
      </c>
      <c r="H463" s="15"/>
      <c r="I463" s="15"/>
      <c r="J463" s="15"/>
      <c r="K463" s="15"/>
    </row>
    <row r="464" spans="1:11" ht="33" customHeight="1">
      <c r="A464" s="68" t="s">
        <v>503</v>
      </c>
      <c r="B464" s="69">
        <v>803</v>
      </c>
      <c r="C464" s="70" t="s">
        <v>348</v>
      </c>
      <c r="D464" s="70" t="s">
        <v>234</v>
      </c>
      <c r="E464" s="69" t="s">
        <v>504</v>
      </c>
      <c r="F464" s="69"/>
      <c r="G464" s="35">
        <f>SUM(G465:G467)</f>
        <v>134915.20000000001</v>
      </c>
      <c r="H464" s="15"/>
      <c r="I464" s="15"/>
      <c r="J464" s="15"/>
      <c r="K464" s="15"/>
    </row>
    <row r="465" spans="1:11" ht="63">
      <c r="A465" s="72" t="s">
        <v>595</v>
      </c>
      <c r="B465" s="69">
        <v>803</v>
      </c>
      <c r="C465" s="70" t="s">
        <v>348</v>
      </c>
      <c r="D465" s="70" t="s">
        <v>234</v>
      </c>
      <c r="E465" s="69" t="s">
        <v>596</v>
      </c>
      <c r="F465" s="69">
        <v>600</v>
      </c>
      <c r="G465" s="35">
        <v>73518.7</v>
      </c>
      <c r="H465" s="15"/>
      <c r="I465" s="15"/>
      <c r="J465" s="15"/>
      <c r="K465" s="15"/>
    </row>
    <row r="466" spans="1:11" ht="63">
      <c r="A466" s="72" t="s">
        <v>597</v>
      </c>
      <c r="B466" s="69">
        <v>803</v>
      </c>
      <c r="C466" s="70" t="s">
        <v>348</v>
      </c>
      <c r="D466" s="70" t="s">
        <v>234</v>
      </c>
      <c r="E466" s="69" t="s">
        <v>598</v>
      </c>
      <c r="F466" s="69">
        <v>600</v>
      </c>
      <c r="G466" s="35">
        <v>21547.8</v>
      </c>
      <c r="H466" s="15"/>
      <c r="I466" s="15"/>
      <c r="J466" s="15"/>
      <c r="K466" s="15"/>
    </row>
    <row r="467" spans="1:11" ht="63">
      <c r="A467" s="72" t="s">
        <v>599</v>
      </c>
      <c r="B467" s="69">
        <v>803</v>
      </c>
      <c r="C467" s="70" t="s">
        <v>348</v>
      </c>
      <c r="D467" s="70" t="s">
        <v>234</v>
      </c>
      <c r="E467" s="69" t="s">
        <v>600</v>
      </c>
      <c r="F467" s="69">
        <v>600</v>
      </c>
      <c r="G467" s="35">
        <v>39848.699999999997</v>
      </c>
      <c r="H467" s="15"/>
      <c r="I467" s="15"/>
      <c r="J467" s="15"/>
      <c r="K467" s="15"/>
    </row>
    <row r="468" spans="1:11">
      <c r="A468" s="98" t="s">
        <v>266</v>
      </c>
      <c r="B468" s="102">
        <v>803</v>
      </c>
      <c r="C468" s="70" t="s">
        <v>348</v>
      </c>
      <c r="D468" s="70" t="s">
        <v>234</v>
      </c>
      <c r="E468" s="103" t="s">
        <v>267</v>
      </c>
      <c r="F468" s="104"/>
      <c r="G468" s="105">
        <f>G469</f>
        <v>189.7</v>
      </c>
      <c r="H468" s="15"/>
      <c r="I468" s="15"/>
      <c r="J468" s="15"/>
      <c r="K468" s="15"/>
    </row>
    <row r="469" spans="1:11">
      <c r="A469" s="98" t="s">
        <v>268</v>
      </c>
      <c r="B469" s="102">
        <v>803</v>
      </c>
      <c r="C469" s="70" t="s">
        <v>348</v>
      </c>
      <c r="D469" s="70" t="s">
        <v>234</v>
      </c>
      <c r="E469" s="103" t="s">
        <v>269</v>
      </c>
      <c r="F469" s="104"/>
      <c r="G469" s="105">
        <f>G470</f>
        <v>189.7</v>
      </c>
      <c r="H469" s="15"/>
      <c r="I469" s="15"/>
      <c r="J469" s="15"/>
      <c r="K469" s="15"/>
    </row>
    <row r="470" spans="1:11">
      <c r="A470" s="68" t="s">
        <v>424</v>
      </c>
      <c r="B470" s="69">
        <v>803</v>
      </c>
      <c r="C470" s="70" t="s">
        <v>348</v>
      </c>
      <c r="D470" s="70" t="s">
        <v>234</v>
      </c>
      <c r="E470" s="79" t="s">
        <v>296</v>
      </c>
      <c r="F470" s="80"/>
      <c r="G470" s="35">
        <f>SUM(G471)</f>
        <v>189.7</v>
      </c>
      <c r="H470" s="15"/>
      <c r="I470" s="15"/>
      <c r="J470" s="15"/>
      <c r="K470" s="15"/>
    </row>
    <row r="471" spans="1:11" ht="31.5">
      <c r="A471" s="72" t="s">
        <v>502</v>
      </c>
      <c r="B471" s="69">
        <v>803</v>
      </c>
      <c r="C471" s="70" t="s">
        <v>348</v>
      </c>
      <c r="D471" s="70" t="s">
        <v>234</v>
      </c>
      <c r="E471" s="79" t="s">
        <v>296</v>
      </c>
      <c r="F471" s="69">
        <v>600</v>
      </c>
      <c r="G471" s="35">
        <v>189.7</v>
      </c>
      <c r="H471" s="15"/>
      <c r="I471" s="15"/>
      <c r="J471" s="15"/>
      <c r="K471" s="15"/>
    </row>
    <row r="472" spans="1:11">
      <c r="A472" s="63" t="s">
        <v>422</v>
      </c>
      <c r="B472" s="64">
        <v>803</v>
      </c>
      <c r="C472" s="65">
        <v>10</v>
      </c>
      <c r="D472" s="65" t="s">
        <v>235</v>
      </c>
      <c r="E472" s="64"/>
      <c r="F472" s="64"/>
      <c r="G472" s="67">
        <f>SUM(G473,G478)</f>
        <v>21027</v>
      </c>
      <c r="H472" s="15"/>
      <c r="I472" s="15"/>
      <c r="J472" s="15"/>
      <c r="K472" s="15"/>
    </row>
    <row r="473" spans="1:11">
      <c r="A473" s="63" t="s">
        <v>425</v>
      </c>
      <c r="B473" s="64">
        <v>803</v>
      </c>
      <c r="C473" s="65">
        <v>10</v>
      </c>
      <c r="D473" s="65" t="s">
        <v>248</v>
      </c>
      <c r="E473" s="64"/>
      <c r="F473" s="64"/>
      <c r="G473" s="67">
        <f>SUM(G474)</f>
        <v>211.5</v>
      </c>
      <c r="H473" s="15"/>
      <c r="I473" s="15"/>
      <c r="J473" s="15"/>
      <c r="K473" s="15"/>
    </row>
    <row r="474" spans="1:11" ht="31.5">
      <c r="A474" s="68" t="s">
        <v>1019</v>
      </c>
      <c r="B474" s="69">
        <v>803</v>
      </c>
      <c r="C474" s="70">
        <v>10</v>
      </c>
      <c r="D474" s="70" t="s">
        <v>248</v>
      </c>
      <c r="E474" s="69" t="s">
        <v>431</v>
      </c>
      <c r="F474" s="69"/>
      <c r="G474" s="35">
        <f>SUM(G475)</f>
        <v>211.5</v>
      </c>
      <c r="H474" s="15"/>
      <c r="I474" s="15"/>
      <c r="J474" s="15"/>
      <c r="K474" s="15"/>
    </row>
    <row r="475" spans="1:11" ht="47.25">
      <c r="A475" s="68" t="s">
        <v>432</v>
      </c>
      <c r="B475" s="69">
        <v>803</v>
      </c>
      <c r="C475" s="70">
        <v>10</v>
      </c>
      <c r="D475" s="70" t="s">
        <v>248</v>
      </c>
      <c r="E475" s="69" t="s">
        <v>489</v>
      </c>
      <c r="F475" s="69"/>
      <c r="G475" s="35">
        <f>SUM(G476)</f>
        <v>211.5</v>
      </c>
      <c r="H475" s="15"/>
      <c r="I475" s="15"/>
      <c r="J475" s="15"/>
      <c r="K475" s="15"/>
    </row>
    <row r="476" spans="1:11" ht="98.25" customHeight="1">
      <c r="A476" s="68" t="s">
        <v>608</v>
      </c>
      <c r="B476" s="69">
        <v>803</v>
      </c>
      <c r="C476" s="70">
        <v>10</v>
      </c>
      <c r="D476" s="70" t="s">
        <v>248</v>
      </c>
      <c r="E476" s="69" t="s">
        <v>609</v>
      </c>
      <c r="F476" s="69"/>
      <c r="G476" s="35">
        <f>SUM(G477)</f>
        <v>211.5</v>
      </c>
      <c r="H476" s="15"/>
      <c r="I476" s="15"/>
      <c r="J476" s="15"/>
      <c r="K476" s="15"/>
    </row>
    <row r="477" spans="1:11" ht="110.25">
      <c r="A477" s="72" t="s">
        <v>610</v>
      </c>
      <c r="B477" s="69">
        <v>803</v>
      </c>
      <c r="C477" s="70">
        <v>10</v>
      </c>
      <c r="D477" s="70" t="s">
        <v>248</v>
      </c>
      <c r="E477" s="69" t="s">
        <v>611</v>
      </c>
      <c r="F477" s="69">
        <v>600</v>
      </c>
      <c r="G477" s="39">
        <v>211.5</v>
      </c>
      <c r="H477" s="15"/>
      <c r="I477" s="15"/>
      <c r="J477" s="15"/>
      <c r="K477" s="15"/>
    </row>
    <row r="478" spans="1:11">
      <c r="A478" s="63" t="s">
        <v>428</v>
      </c>
      <c r="B478" s="64">
        <v>803</v>
      </c>
      <c r="C478" s="65">
        <v>10</v>
      </c>
      <c r="D478" s="65" t="s">
        <v>429</v>
      </c>
      <c r="E478" s="64"/>
      <c r="F478" s="64"/>
      <c r="G478" s="67">
        <f>SUM(G479)</f>
        <v>20815.5</v>
      </c>
      <c r="H478" s="15"/>
      <c r="I478" s="15"/>
      <c r="J478" s="15"/>
      <c r="K478" s="15"/>
    </row>
    <row r="479" spans="1:11" ht="31.5">
      <c r="A479" s="68" t="s">
        <v>277</v>
      </c>
      <c r="B479" s="69">
        <v>803</v>
      </c>
      <c r="C479" s="70">
        <v>10</v>
      </c>
      <c r="D479" s="70" t="s">
        <v>429</v>
      </c>
      <c r="E479" s="69" t="s">
        <v>278</v>
      </c>
      <c r="F479" s="71"/>
      <c r="G479" s="35">
        <f>SUM(G480)</f>
        <v>20815.5</v>
      </c>
      <c r="H479" s="15"/>
      <c r="I479" s="15"/>
      <c r="J479" s="15"/>
      <c r="K479" s="15"/>
    </row>
    <row r="480" spans="1:11" ht="31.5">
      <c r="A480" s="68" t="s">
        <v>279</v>
      </c>
      <c r="B480" s="69">
        <v>803</v>
      </c>
      <c r="C480" s="70">
        <v>10</v>
      </c>
      <c r="D480" s="70" t="s">
        <v>429</v>
      </c>
      <c r="E480" s="69" t="s">
        <v>280</v>
      </c>
      <c r="F480" s="71"/>
      <c r="G480" s="35">
        <f>SUM(G481:G488)</f>
        <v>20815.5</v>
      </c>
      <c r="H480" s="15"/>
      <c r="I480" s="15"/>
      <c r="J480" s="15"/>
      <c r="K480" s="15"/>
    </row>
    <row r="481" spans="1:11" ht="94.5">
      <c r="A481" s="72" t="s">
        <v>251</v>
      </c>
      <c r="B481" s="69">
        <v>803</v>
      </c>
      <c r="C481" s="70">
        <v>10</v>
      </c>
      <c r="D481" s="70" t="s">
        <v>429</v>
      </c>
      <c r="E481" s="69" t="s">
        <v>440</v>
      </c>
      <c r="F481" s="69">
        <v>100</v>
      </c>
      <c r="G481" s="35">
        <v>15372.9</v>
      </c>
      <c r="H481" s="15"/>
      <c r="I481" s="15"/>
      <c r="J481" s="15"/>
      <c r="K481" s="15"/>
    </row>
    <row r="482" spans="1:11" ht="47.25">
      <c r="A482" s="73" t="s">
        <v>253</v>
      </c>
      <c r="B482" s="74">
        <v>803</v>
      </c>
      <c r="C482" s="70">
        <v>10</v>
      </c>
      <c r="D482" s="70" t="s">
        <v>429</v>
      </c>
      <c r="E482" s="69" t="s">
        <v>440</v>
      </c>
      <c r="F482" s="74">
        <v>200</v>
      </c>
      <c r="G482" s="35">
        <v>1301.2</v>
      </c>
      <c r="H482" s="15"/>
      <c r="I482" s="15"/>
      <c r="J482" s="15"/>
      <c r="K482" s="15"/>
    </row>
    <row r="483" spans="1:11" ht="31.5" hidden="1">
      <c r="A483" s="73" t="s">
        <v>254</v>
      </c>
      <c r="B483" s="74">
        <v>803</v>
      </c>
      <c r="C483" s="70">
        <v>10</v>
      </c>
      <c r="D483" s="70" t="s">
        <v>429</v>
      </c>
      <c r="E483" s="69" t="s">
        <v>440</v>
      </c>
      <c r="F483" s="74">
        <v>800</v>
      </c>
      <c r="G483" s="35"/>
      <c r="H483" s="15"/>
      <c r="I483" s="15"/>
      <c r="J483" s="15"/>
      <c r="K483" s="15"/>
    </row>
    <row r="484" spans="1:11" ht="126">
      <c r="A484" s="72" t="s">
        <v>255</v>
      </c>
      <c r="B484" s="69">
        <v>803</v>
      </c>
      <c r="C484" s="70" t="s">
        <v>320</v>
      </c>
      <c r="D484" s="70" t="s">
        <v>429</v>
      </c>
      <c r="E484" s="69" t="s">
        <v>441</v>
      </c>
      <c r="F484" s="69">
        <v>100</v>
      </c>
      <c r="G484" s="35">
        <v>1181.7</v>
      </c>
      <c r="H484" s="15"/>
      <c r="I484" s="15"/>
      <c r="J484" s="15"/>
      <c r="K484" s="15"/>
    </row>
    <row r="485" spans="1:11" ht="94.5" hidden="1">
      <c r="A485" s="73" t="s">
        <v>257</v>
      </c>
      <c r="B485" s="74">
        <v>803</v>
      </c>
      <c r="C485" s="70" t="s">
        <v>320</v>
      </c>
      <c r="D485" s="70" t="s">
        <v>429</v>
      </c>
      <c r="E485" s="69" t="s">
        <v>441</v>
      </c>
      <c r="F485" s="74">
        <v>200</v>
      </c>
      <c r="G485" s="35">
        <v>0</v>
      </c>
      <c r="H485" s="15"/>
      <c r="I485" s="15"/>
      <c r="J485" s="15"/>
      <c r="K485" s="15"/>
    </row>
    <row r="486" spans="1:11" ht="78.75">
      <c r="A486" s="72" t="s">
        <v>245</v>
      </c>
      <c r="B486" s="69">
        <v>803</v>
      </c>
      <c r="C486" s="70">
        <v>10</v>
      </c>
      <c r="D486" s="70" t="s">
        <v>429</v>
      </c>
      <c r="E486" s="69" t="s">
        <v>442</v>
      </c>
      <c r="F486" s="69">
        <v>100</v>
      </c>
      <c r="G486" s="35">
        <v>350</v>
      </c>
      <c r="H486" s="15"/>
      <c r="I486" s="15"/>
      <c r="J486" s="15"/>
      <c r="K486" s="15"/>
    </row>
    <row r="487" spans="1:11" ht="94.5">
      <c r="A487" s="72" t="s">
        <v>1085</v>
      </c>
      <c r="B487" s="69">
        <v>803</v>
      </c>
      <c r="C487" s="70" t="s">
        <v>320</v>
      </c>
      <c r="D487" s="70" t="s">
        <v>429</v>
      </c>
      <c r="E487" s="69" t="s">
        <v>1098</v>
      </c>
      <c r="F487" s="69">
        <v>100</v>
      </c>
      <c r="G487" s="35">
        <v>2182</v>
      </c>
      <c r="H487" s="15"/>
      <c r="I487" s="15"/>
      <c r="J487" s="15"/>
      <c r="K487" s="15"/>
    </row>
    <row r="488" spans="1:11" ht="141.75">
      <c r="A488" s="72" t="s">
        <v>1084</v>
      </c>
      <c r="B488" s="69">
        <v>803</v>
      </c>
      <c r="C488" s="70" t="s">
        <v>320</v>
      </c>
      <c r="D488" s="70" t="s">
        <v>429</v>
      </c>
      <c r="E488" s="69" t="s">
        <v>1099</v>
      </c>
      <c r="F488" s="69">
        <v>100</v>
      </c>
      <c r="G488" s="35">
        <v>427.7</v>
      </c>
      <c r="H488" s="15"/>
      <c r="I488" s="15"/>
      <c r="J488" s="15"/>
      <c r="K488" s="15"/>
    </row>
    <row r="489" spans="1:11">
      <c r="A489" s="63" t="s">
        <v>612</v>
      </c>
      <c r="B489" s="64">
        <v>803</v>
      </c>
      <c r="C489" s="65">
        <v>11</v>
      </c>
      <c r="D489" s="65" t="s">
        <v>235</v>
      </c>
      <c r="E489" s="64"/>
      <c r="F489" s="64"/>
      <c r="G489" s="67">
        <f>G490+G504</f>
        <v>45055.8</v>
      </c>
      <c r="H489" s="15"/>
      <c r="I489" s="15"/>
      <c r="J489" s="15"/>
      <c r="K489" s="15"/>
    </row>
    <row r="490" spans="1:11">
      <c r="A490" s="63" t="s">
        <v>613</v>
      </c>
      <c r="B490" s="64">
        <v>803</v>
      </c>
      <c r="C490" s="65">
        <v>11</v>
      </c>
      <c r="D490" s="65" t="s">
        <v>234</v>
      </c>
      <c r="E490" s="64"/>
      <c r="F490" s="64"/>
      <c r="G490" s="67">
        <f>SUM(G491)</f>
        <v>42042</v>
      </c>
      <c r="H490" s="15"/>
      <c r="I490" s="15"/>
      <c r="J490" s="15"/>
      <c r="K490" s="15"/>
    </row>
    <row r="491" spans="1:11" ht="31.5">
      <c r="A491" s="68" t="s">
        <v>1020</v>
      </c>
      <c r="B491" s="69">
        <v>803</v>
      </c>
      <c r="C491" s="70">
        <v>11</v>
      </c>
      <c r="D491" s="70" t="s">
        <v>234</v>
      </c>
      <c r="E491" s="69" t="s">
        <v>601</v>
      </c>
      <c r="F491" s="69"/>
      <c r="G491" s="35">
        <f>SUM(G492,G502)</f>
        <v>42042</v>
      </c>
      <c r="H491" s="15"/>
      <c r="I491" s="15"/>
      <c r="J491" s="15"/>
      <c r="K491" s="15"/>
    </row>
    <row r="492" spans="1:11">
      <c r="A492" s="68" t="s">
        <v>602</v>
      </c>
      <c r="B492" s="69">
        <v>803</v>
      </c>
      <c r="C492" s="70">
        <v>11</v>
      </c>
      <c r="D492" s="70" t="s">
        <v>234</v>
      </c>
      <c r="E492" s="69" t="s">
        <v>603</v>
      </c>
      <c r="F492" s="69"/>
      <c r="G492" s="35">
        <f>SUM(G493,G495,G497,G499)</f>
        <v>10502</v>
      </c>
      <c r="H492" s="15"/>
      <c r="I492" s="15"/>
      <c r="J492" s="15"/>
      <c r="K492" s="15"/>
    </row>
    <row r="493" spans="1:11" ht="47.25">
      <c r="A493" s="68" t="s">
        <v>494</v>
      </c>
      <c r="B493" s="69">
        <v>803</v>
      </c>
      <c r="C493" s="70">
        <v>11</v>
      </c>
      <c r="D493" s="70" t="s">
        <v>234</v>
      </c>
      <c r="E493" s="69" t="s">
        <v>614</v>
      </c>
      <c r="F493" s="69"/>
      <c r="G493" s="35">
        <f>SUM(G494)</f>
        <v>225.2</v>
      </c>
      <c r="H493" s="15"/>
      <c r="I493" s="15"/>
      <c r="J493" s="15"/>
      <c r="K493" s="15"/>
    </row>
    <row r="494" spans="1:11" ht="47.25">
      <c r="A494" s="72" t="s">
        <v>496</v>
      </c>
      <c r="B494" s="69">
        <v>803</v>
      </c>
      <c r="C494" s="70">
        <v>11</v>
      </c>
      <c r="D494" s="70" t="s">
        <v>234</v>
      </c>
      <c r="E494" s="69" t="s">
        <v>615</v>
      </c>
      <c r="F494" s="69">
        <v>600</v>
      </c>
      <c r="G494" s="35">
        <v>225.2</v>
      </c>
      <c r="H494" s="15"/>
      <c r="I494" s="15"/>
      <c r="J494" s="15"/>
      <c r="K494" s="15"/>
    </row>
    <row r="495" spans="1:11" ht="33" customHeight="1">
      <c r="A495" s="72" t="s">
        <v>1254</v>
      </c>
      <c r="B495" s="69">
        <v>803</v>
      </c>
      <c r="C495" s="70">
        <v>11</v>
      </c>
      <c r="D495" s="70" t="s">
        <v>234</v>
      </c>
      <c r="E495" s="69" t="s">
        <v>1239</v>
      </c>
      <c r="F495" s="69"/>
      <c r="G495" s="35">
        <f>SUM(G496)</f>
        <v>1650</v>
      </c>
      <c r="H495" s="15"/>
      <c r="I495" s="15"/>
      <c r="J495" s="15"/>
      <c r="K495" s="15"/>
    </row>
    <row r="496" spans="1:11" ht="47.25">
      <c r="A496" s="72" t="s">
        <v>1256</v>
      </c>
      <c r="B496" s="69">
        <v>803</v>
      </c>
      <c r="C496" s="70">
        <v>11</v>
      </c>
      <c r="D496" s="70" t="s">
        <v>234</v>
      </c>
      <c r="E496" s="69" t="s">
        <v>1240</v>
      </c>
      <c r="F496" s="69">
        <v>600</v>
      </c>
      <c r="G496" s="35">
        <v>1650</v>
      </c>
      <c r="H496" s="15"/>
      <c r="I496" s="15"/>
      <c r="J496" s="15"/>
      <c r="K496" s="15"/>
    </row>
    <row r="497" spans="1:11" ht="47.25">
      <c r="A497" s="72" t="s">
        <v>1063</v>
      </c>
      <c r="B497" s="69">
        <v>803</v>
      </c>
      <c r="C497" s="70" t="s">
        <v>444</v>
      </c>
      <c r="D497" s="70" t="s">
        <v>234</v>
      </c>
      <c r="E497" s="69" t="s">
        <v>1103</v>
      </c>
      <c r="F497" s="69"/>
      <c r="G497" s="35">
        <f>SUM(G498)</f>
        <v>2830</v>
      </c>
      <c r="H497" s="15"/>
      <c r="I497" s="15"/>
      <c r="J497" s="15"/>
      <c r="K497" s="15"/>
    </row>
    <row r="498" spans="1:11" ht="63">
      <c r="A498" s="72" t="s">
        <v>1062</v>
      </c>
      <c r="B498" s="69">
        <v>803</v>
      </c>
      <c r="C498" s="70" t="s">
        <v>444</v>
      </c>
      <c r="D498" s="70" t="s">
        <v>234</v>
      </c>
      <c r="E498" s="69" t="s">
        <v>1102</v>
      </c>
      <c r="F498" s="69">
        <v>600</v>
      </c>
      <c r="G498" s="35">
        <v>2830</v>
      </c>
      <c r="H498" s="15"/>
      <c r="I498" s="15"/>
      <c r="J498" s="15"/>
      <c r="K498" s="15"/>
    </row>
    <row r="499" spans="1:11">
      <c r="A499" s="72" t="s">
        <v>604</v>
      </c>
      <c r="B499" s="69">
        <v>803</v>
      </c>
      <c r="C499" s="70">
        <v>11</v>
      </c>
      <c r="D499" s="70" t="s">
        <v>234</v>
      </c>
      <c r="E499" s="69" t="s">
        <v>605</v>
      </c>
      <c r="F499" s="69"/>
      <c r="G499" s="35">
        <f>SUM(G500:G501)</f>
        <v>5796.8</v>
      </c>
      <c r="H499" s="15"/>
      <c r="I499" s="15"/>
      <c r="J499" s="15"/>
      <c r="K499" s="15"/>
    </row>
    <row r="500" spans="1:11" ht="63">
      <c r="A500" s="72" t="s">
        <v>616</v>
      </c>
      <c r="B500" s="69">
        <v>803</v>
      </c>
      <c r="C500" s="70">
        <v>11</v>
      </c>
      <c r="D500" s="70" t="s">
        <v>234</v>
      </c>
      <c r="E500" s="69" t="s">
        <v>617</v>
      </c>
      <c r="F500" s="69">
        <v>600</v>
      </c>
      <c r="G500" s="35">
        <v>1275</v>
      </c>
      <c r="H500" s="15"/>
      <c r="I500" s="15"/>
      <c r="J500" s="15"/>
      <c r="K500" s="15"/>
    </row>
    <row r="501" spans="1:11" ht="63">
      <c r="A501" s="72" t="s">
        <v>1154</v>
      </c>
      <c r="B501" s="69">
        <v>803</v>
      </c>
      <c r="C501" s="70">
        <v>11</v>
      </c>
      <c r="D501" s="70" t="s">
        <v>234</v>
      </c>
      <c r="E501" s="69" t="s">
        <v>1139</v>
      </c>
      <c r="F501" s="69">
        <v>600</v>
      </c>
      <c r="G501" s="35">
        <v>4521.8</v>
      </c>
      <c r="H501" s="15"/>
      <c r="I501" s="15"/>
      <c r="J501" s="15"/>
      <c r="K501" s="15"/>
    </row>
    <row r="502" spans="1:11" ht="31.5">
      <c r="A502" s="68" t="s">
        <v>618</v>
      </c>
      <c r="B502" s="69">
        <v>803</v>
      </c>
      <c r="C502" s="70">
        <v>11</v>
      </c>
      <c r="D502" s="70" t="s">
        <v>234</v>
      </c>
      <c r="E502" s="69" t="s">
        <v>619</v>
      </c>
      <c r="F502" s="69"/>
      <c r="G502" s="35">
        <f>SUM(G503)</f>
        <v>31540</v>
      </c>
      <c r="H502" s="15"/>
      <c r="I502" s="15"/>
      <c r="J502" s="15"/>
      <c r="K502" s="15"/>
    </row>
    <row r="503" spans="1:11" s="22" customFormat="1" ht="78.75">
      <c r="A503" s="72" t="s">
        <v>620</v>
      </c>
      <c r="B503" s="69">
        <v>803</v>
      </c>
      <c r="C503" s="70">
        <v>11</v>
      </c>
      <c r="D503" s="70" t="s">
        <v>234</v>
      </c>
      <c r="E503" s="69" t="s">
        <v>621</v>
      </c>
      <c r="F503" s="69">
        <v>600</v>
      </c>
      <c r="G503" s="35">
        <v>31540</v>
      </c>
      <c r="H503" s="21"/>
      <c r="I503" s="21"/>
      <c r="J503" s="21"/>
      <c r="K503" s="21"/>
    </row>
    <row r="504" spans="1:11" s="22" customFormat="1">
      <c r="A504" s="63" t="s">
        <v>622</v>
      </c>
      <c r="B504" s="64">
        <v>803</v>
      </c>
      <c r="C504" s="65">
        <v>11</v>
      </c>
      <c r="D504" s="65" t="s">
        <v>237</v>
      </c>
      <c r="E504" s="64"/>
      <c r="F504" s="64"/>
      <c r="G504" s="67">
        <f>SUM(G505,G516)</f>
        <v>3013.7999999999997</v>
      </c>
      <c r="H504" s="21"/>
      <c r="I504" s="21"/>
      <c r="J504" s="21"/>
      <c r="K504" s="21"/>
    </row>
    <row r="505" spans="1:11" s="22" customFormat="1" ht="31.5">
      <c r="A505" s="68" t="s">
        <v>1020</v>
      </c>
      <c r="B505" s="69">
        <v>803</v>
      </c>
      <c r="C505" s="70">
        <v>11</v>
      </c>
      <c r="D505" s="70" t="s">
        <v>237</v>
      </c>
      <c r="E505" s="69" t="s">
        <v>601</v>
      </c>
      <c r="F505" s="69"/>
      <c r="G505" s="35">
        <f>SUM(G506)</f>
        <v>3013.7999999999997</v>
      </c>
      <c r="H505" s="21"/>
      <c r="I505" s="21"/>
      <c r="J505" s="21"/>
      <c r="K505" s="21"/>
    </row>
    <row r="506" spans="1:11" s="22" customFormat="1">
      <c r="A506" s="68" t="s">
        <v>602</v>
      </c>
      <c r="B506" s="69">
        <v>803</v>
      </c>
      <c r="C506" s="70">
        <v>11</v>
      </c>
      <c r="D506" s="70" t="s">
        <v>237</v>
      </c>
      <c r="E506" s="69" t="s">
        <v>603</v>
      </c>
      <c r="F506" s="69"/>
      <c r="G506" s="35">
        <f>SUM(G507,G509,G511,G513)</f>
        <v>3013.7999999999997</v>
      </c>
      <c r="H506" s="21"/>
      <c r="I506" s="21"/>
      <c r="J506" s="21"/>
      <c r="K506" s="21"/>
    </row>
    <row r="507" spans="1:11" ht="31.5">
      <c r="A507" s="68" t="s">
        <v>623</v>
      </c>
      <c r="B507" s="69">
        <v>803</v>
      </c>
      <c r="C507" s="70">
        <v>11</v>
      </c>
      <c r="D507" s="70" t="s">
        <v>237</v>
      </c>
      <c r="E507" s="69" t="s">
        <v>624</v>
      </c>
      <c r="F507" s="69"/>
      <c r="G507" s="35">
        <f>SUM(G508:G508)</f>
        <v>2513.1999999999998</v>
      </c>
      <c r="H507" s="15"/>
      <c r="I507" s="15"/>
      <c r="J507" s="15"/>
      <c r="K507" s="15"/>
    </row>
    <row r="508" spans="1:11" ht="47.25">
      <c r="A508" s="72" t="s">
        <v>625</v>
      </c>
      <c r="B508" s="74">
        <v>803</v>
      </c>
      <c r="C508" s="88">
        <v>11</v>
      </c>
      <c r="D508" s="88" t="s">
        <v>237</v>
      </c>
      <c r="E508" s="69" t="s">
        <v>626</v>
      </c>
      <c r="F508" s="74">
        <v>600</v>
      </c>
      <c r="G508" s="111">
        <v>2513.1999999999998</v>
      </c>
      <c r="H508" s="15"/>
      <c r="I508" s="15"/>
      <c r="J508" s="15"/>
      <c r="K508" s="15"/>
    </row>
    <row r="509" spans="1:11" ht="31.5" hidden="1">
      <c r="A509" s="72" t="s">
        <v>914</v>
      </c>
      <c r="B509" s="180">
        <v>803</v>
      </c>
      <c r="C509" s="69">
        <v>11</v>
      </c>
      <c r="D509" s="69" t="s">
        <v>237</v>
      </c>
      <c r="E509" s="69" t="s">
        <v>915</v>
      </c>
      <c r="F509" s="74"/>
      <c r="G509" s="111">
        <f>G510</f>
        <v>0</v>
      </c>
      <c r="H509" s="15"/>
      <c r="I509" s="15"/>
      <c r="J509" s="15"/>
      <c r="K509" s="15"/>
    </row>
    <row r="510" spans="1:11" ht="47.25" hidden="1">
      <c r="A510" s="72" t="s">
        <v>917</v>
      </c>
      <c r="B510" s="180">
        <v>803</v>
      </c>
      <c r="C510" s="69" t="s">
        <v>444</v>
      </c>
      <c r="D510" s="69" t="s">
        <v>237</v>
      </c>
      <c r="E510" s="69" t="s">
        <v>916</v>
      </c>
      <c r="F510" s="74">
        <v>600</v>
      </c>
      <c r="G510" s="111">
        <v>0</v>
      </c>
      <c r="H510" s="15"/>
      <c r="I510" s="15"/>
      <c r="J510" s="15"/>
      <c r="K510" s="15"/>
    </row>
    <row r="511" spans="1:11" ht="63" hidden="1">
      <c r="A511" s="72" t="s">
        <v>1104</v>
      </c>
      <c r="B511" s="180">
        <v>803</v>
      </c>
      <c r="C511" s="69" t="s">
        <v>444</v>
      </c>
      <c r="D511" s="69" t="s">
        <v>237</v>
      </c>
      <c r="E511" s="69" t="s">
        <v>1103</v>
      </c>
      <c r="F511" s="74"/>
      <c r="G511" s="111">
        <f>SUM(G512)</f>
        <v>0</v>
      </c>
      <c r="H511" s="15"/>
      <c r="I511" s="15"/>
      <c r="J511" s="15"/>
      <c r="K511" s="15"/>
    </row>
    <row r="512" spans="1:11" ht="31.5" hidden="1">
      <c r="A512" s="72" t="s">
        <v>1100</v>
      </c>
      <c r="B512" s="180">
        <v>803</v>
      </c>
      <c r="C512" s="69" t="s">
        <v>444</v>
      </c>
      <c r="D512" s="69" t="s">
        <v>237</v>
      </c>
      <c r="E512" s="69" t="s">
        <v>1102</v>
      </c>
      <c r="F512" s="74">
        <v>600</v>
      </c>
      <c r="G512" s="111">
        <v>0</v>
      </c>
      <c r="H512" s="15"/>
      <c r="I512" s="15"/>
      <c r="J512" s="15"/>
      <c r="K512" s="15"/>
    </row>
    <row r="513" spans="1:11">
      <c r="A513" s="72" t="s">
        <v>604</v>
      </c>
      <c r="B513" s="180">
        <v>803</v>
      </c>
      <c r="C513" s="69">
        <v>11</v>
      </c>
      <c r="D513" s="69" t="s">
        <v>237</v>
      </c>
      <c r="E513" s="69" t="s">
        <v>605</v>
      </c>
      <c r="F513" s="74"/>
      <c r="G513" s="111">
        <f>SUM(G514:G515)</f>
        <v>500.6</v>
      </c>
      <c r="H513" s="15"/>
      <c r="I513" s="15"/>
      <c r="J513" s="15"/>
      <c r="K513" s="15"/>
    </row>
    <row r="514" spans="1:11" ht="47.25" hidden="1">
      <c r="A514" s="72" t="s">
        <v>918</v>
      </c>
      <c r="B514" s="180">
        <v>803</v>
      </c>
      <c r="C514" s="69" t="s">
        <v>444</v>
      </c>
      <c r="D514" s="69" t="s">
        <v>237</v>
      </c>
      <c r="E514" s="69" t="s">
        <v>606</v>
      </c>
      <c r="F514" s="74">
        <v>600</v>
      </c>
      <c r="G514" s="111">
        <v>0</v>
      </c>
      <c r="H514" s="15"/>
      <c r="I514" s="15"/>
      <c r="J514" s="15"/>
      <c r="K514" s="15"/>
    </row>
    <row r="515" spans="1:11" ht="63">
      <c r="A515" s="97" t="s">
        <v>628</v>
      </c>
      <c r="B515" s="69">
        <v>803</v>
      </c>
      <c r="C515" s="70" t="s">
        <v>444</v>
      </c>
      <c r="D515" s="70" t="s">
        <v>237</v>
      </c>
      <c r="E515" s="69" t="s">
        <v>629</v>
      </c>
      <c r="F515" s="69">
        <v>600</v>
      </c>
      <c r="G515" s="35">
        <v>500.6</v>
      </c>
      <c r="H515" s="15"/>
      <c r="I515" s="15"/>
      <c r="J515" s="15"/>
      <c r="K515" s="15"/>
    </row>
    <row r="516" spans="1:11" ht="31.5" hidden="1">
      <c r="A516" s="68" t="s">
        <v>1011</v>
      </c>
      <c r="B516" s="69">
        <v>803</v>
      </c>
      <c r="C516" s="69" t="s">
        <v>444</v>
      </c>
      <c r="D516" s="69" t="s">
        <v>237</v>
      </c>
      <c r="E516" s="69" t="s">
        <v>371</v>
      </c>
      <c r="F516" s="69"/>
      <c r="G516" s="35">
        <f>G517</f>
        <v>0</v>
      </c>
      <c r="H516" s="15"/>
      <c r="I516" s="15"/>
      <c r="J516" s="15"/>
      <c r="K516" s="15"/>
    </row>
    <row r="517" spans="1:11" ht="31.5" hidden="1">
      <c r="A517" s="68" t="s">
        <v>418</v>
      </c>
      <c r="B517" s="69">
        <v>803</v>
      </c>
      <c r="C517" s="69" t="s">
        <v>444</v>
      </c>
      <c r="D517" s="69" t="s">
        <v>237</v>
      </c>
      <c r="E517" s="69" t="s">
        <v>399</v>
      </c>
      <c r="F517" s="69"/>
      <c r="G517" s="35">
        <f>SUM(G518:G519)</f>
        <v>0</v>
      </c>
      <c r="H517" s="15"/>
      <c r="I517" s="15"/>
      <c r="J517" s="15"/>
      <c r="K517" s="15"/>
    </row>
    <row r="518" spans="1:11" ht="63" hidden="1">
      <c r="A518" s="97" t="s">
        <v>913</v>
      </c>
      <c r="B518" s="69">
        <v>803</v>
      </c>
      <c r="C518" s="69" t="s">
        <v>444</v>
      </c>
      <c r="D518" s="69" t="s">
        <v>237</v>
      </c>
      <c r="E518" s="69" t="s">
        <v>1043</v>
      </c>
      <c r="F518" s="69">
        <v>600</v>
      </c>
      <c r="G518" s="35">
        <v>0</v>
      </c>
      <c r="H518" s="15"/>
      <c r="I518" s="15"/>
      <c r="J518" s="15"/>
      <c r="K518" s="15"/>
    </row>
    <row r="519" spans="1:11" ht="63" hidden="1">
      <c r="A519" s="97" t="s">
        <v>919</v>
      </c>
      <c r="B519" s="69">
        <v>803</v>
      </c>
      <c r="C519" s="69" t="s">
        <v>444</v>
      </c>
      <c r="D519" s="69" t="s">
        <v>237</v>
      </c>
      <c r="E519" s="69" t="s">
        <v>1044</v>
      </c>
      <c r="F519" s="69">
        <v>600</v>
      </c>
      <c r="G519" s="35">
        <v>0</v>
      </c>
      <c r="H519" s="15"/>
      <c r="I519" s="15"/>
      <c r="J519" s="15"/>
      <c r="K519" s="15"/>
    </row>
    <row r="520" spans="1:11" hidden="1">
      <c r="A520" s="81" t="s">
        <v>266</v>
      </c>
      <c r="B520" s="69">
        <v>803</v>
      </c>
      <c r="C520" s="70">
        <v>11</v>
      </c>
      <c r="D520" s="70" t="s">
        <v>237</v>
      </c>
      <c r="E520" s="69" t="s">
        <v>267</v>
      </c>
      <c r="F520" s="69"/>
      <c r="G520" s="35">
        <f>SUM(G521)</f>
        <v>0</v>
      </c>
      <c r="H520" s="15"/>
      <c r="I520" s="15"/>
      <c r="J520" s="15"/>
      <c r="K520" s="15"/>
    </row>
    <row r="521" spans="1:11" hidden="1">
      <c r="A521" s="81" t="s">
        <v>268</v>
      </c>
      <c r="B521" s="69">
        <v>803</v>
      </c>
      <c r="C521" s="70">
        <v>11</v>
      </c>
      <c r="D521" s="70" t="s">
        <v>237</v>
      </c>
      <c r="E521" s="69" t="s">
        <v>269</v>
      </c>
      <c r="F521" s="69"/>
      <c r="G521" s="35">
        <f>SUM(G522)</f>
        <v>0</v>
      </c>
      <c r="H521" s="15"/>
      <c r="I521" s="15"/>
      <c r="J521" s="15"/>
      <c r="K521" s="15"/>
    </row>
    <row r="522" spans="1:11" ht="47.25" hidden="1">
      <c r="A522" s="81" t="s">
        <v>607</v>
      </c>
      <c r="B522" s="69">
        <v>803</v>
      </c>
      <c r="C522" s="70">
        <v>11</v>
      </c>
      <c r="D522" s="70" t="s">
        <v>237</v>
      </c>
      <c r="E522" s="69" t="s">
        <v>378</v>
      </c>
      <c r="F522" s="69">
        <v>600</v>
      </c>
      <c r="G522" s="35"/>
      <c r="H522" s="15"/>
      <c r="I522" s="15"/>
      <c r="J522" s="15"/>
      <c r="K522" s="15"/>
    </row>
    <row r="523" spans="1:11">
      <c r="A523" s="63" t="s">
        <v>630</v>
      </c>
      <c r="B523" s="64">
        <v>804</v>
      </c>
      <c r="C523" s="78"/>
      <c r="D523" s="79"/>
      <c r="E523" s="79"/>
      <c r="F523" s="80"/>
      <c r="G523" s="67">
        <f>SUM(G525)</f>
        <v>50</v>
      </c>
      <c r="H523" s="15"/>
      <c r="I523" s="15"/>
      <c r="J523" s="15"/>
      <c r="K523" s="15"/>
    </row>
    <row r="524" spans="1:11">
      <c r="A524" s="63" t="s">
        <v>233</v>
      </c>
      <c r="B524" s="64">
        <v>804</v>
      </c>
      <c r="C524" s="75" t="s">
        <v>234</v>
      </c>
      <c r="D524" s="76" t="s">
        <v>235</v>
      </c>
      <c r="E524" s="76"/>
      <c r="F524" s="77"/>
      <c r="G524" s="67">
        <f>G525</f>
        <v>50</v>
      </c>
      <c r="H524" s="15"/>
      <c r="I524" s="15"/>
      <c r="J524" s="15"/>
      <c r="K524" s="15"/>
    </row>
    <row r="525" spans="1:11" ht="47.25">
      <c r="A525" s="63" t="s">
        <v>631</v>
      </c>
      <c r="B525" s="64">
        <v>804</v>
      </c>
      <c r="C525" s="75" t="s">
        <v>234</v>
      </c>
      <c r="D525" s="76" t="s">
        <v>300</v>
      </c>
      <c r="E525" s="76"/>
      <c r="F525" s="77"/>
      <c r="G525" s="67">
        <f>SUM(G527)</f>
        <v>50</v>
      </c>
      <c r="H525" s="15"/>
      <c r="I525" s="15"/>
      <c r="J525" s="15"/>
      <c r="K525" s="15"/>
    </row>
    <row r="526" spans="1:11">
      <c r="A526" s="68" t="s">
        <v>630</v>
      </c>
      <c r="B526" s="69">
        <v>804</v>
      </c>
      <c r="C526" s="78" t="s">
        <v>234</v>
      </c>
      <c r="D526" s="79" t="s">
        <v>300</v>
      </c>
      <c r="E526" s="79" t="s">
        <v>632</v>
      </c>
      <c r="F526" s="77"/>
      <c r="G526" s="35">
        <f>SUM(G527)</f>
        <v>50</v>
      </c>
      <c r="H526" s="15"/>
      <c r="I526" s="15"/>
      <c r="J526" s="15"/>
      <c r="K526" s="15"/>
    </row>
    <row r="527" spans="1:11" ht="31.5">
      <c r="A527" s="68" t="s">
        <v>633</v>
      </c>
      <c r="B527" s="69">
        <v>804</v>
      </c>
      <c r="C527" s="78" t="s">
        <v>234</v>
      </c>
      <c r="D527" s="79" t="s">
        <v>300</v>
      </c>
      <c r="E527" s="79" t="s">
        <v>634</v>
      </c>
      <c r="F527" s="77"/>
      <c r="G527" s="35">
        <f>SUM(G528)</f>
        <v>50</v>
      </c>
      <c r="H527" s="15"/>
      <c r="I527" s="15"/>
      <c r="J527" s="15"/>
      <c r="K527" s="15"/>
    </row>
    <row r="528" spans="1:11" ht="94.5">
      <c r="A528" s="72" t="s">
        <v>635</v>
      </c>
      <c r="B528" s="69">
        <v>804</v>
      </c>
      <c r="C528" s="78" t="s">
        <v>234</v>
      </c>
      <c r="D528" s="79" t="s">
        <v>300</v>
      </c>
      <c r="E528" s="79" t="s">
        <v>636</v>
      </c>
      <c r="F528" s="80">
        <v>100</v>
      </c>
      <c r="G528" s="35">
        <v>50</v>
      </c>
      <c r="H528" s="15"/>
      <c r="I528" s="15"/>
      <c r="J528" s="15"/>
      <c r="K528" s="15"/>
    </row>
    <row r="529" spans="1:11" hidden="1">
      <c r="A529" s="122" t="s">
        <v>637</v>
      </c>
      <c r="B529" s="64">
        <v>805</v>
      </c>
      <c r="C529" s="123"/>
      <c r="D529" s="123"/>
      <c r="E529" s="124"/>
      <c r="F529" s="124"/>
      <c r="G529" s="67">
        <f>SUM(G530)</f>
        <v>0</v>
      </c>
      <c r="H529" s="15"/>
      <c r="I529" s="15"/>
      <c r="J529" s="15"/>
      <c r="K529" s="15"/>
    </row>
    <row r="530" spans="1:11" hidden="1">
      <c r="A530" s="63" t="s">
        <v>233</v>
      </c>
      <c r="B530" s="75">
        <v>805</v>
      </c>
      <c r="C530" s="65" t="s">
        <v>234</v>
      </c>
      <c r="D530" s="65" t="s">
        <v>235</v>
      </c>
      <c r="E530" s="64"/>
      <c r="F530" s="124"/>
      <c r="G530" s="67">
        <f>SUM(G531)</f>
        <v>0</v>
      </c>
      <c r="H530" s="15"/>
      <c r="I530" s="15"/>
      <c r="J530" s="15"/>
      <c r="K530" s="15"/>
    </row>
    <row r="531" spans="1:11" hidden="1">
      <c r="A531" s="63" t="s">
        <v>638</v>
      </c>
      <c r="B531" s="75">
        <v>805</v>
      </c>
      <c r="C531" s="65" t="s">
        <v>234</v>
      </c>
      <c r="D531" s="65" t="s">
        <v>420</v>
      </c>
      <c r="E531" s="64"/>
      <c r="F531" s="64"/>
      <c r="G531" s="67">
        <f>SUM(G532)</f>
        <v>0</v>
      </c>
      <c r="H531" s="15"/>
      <c r="I531" s="15"/>
      <c r="J531" s="15"/>
      <c r="K531" s="15"/>
    </row>
    <row r="532" spans="1:11" hidden="1">
      <c r="A532" s="68" t="s">
        <v>637</v>
      </c>
      <c r="B532" s="78">
        <v>805</v>
      </c>
      <c r="C532" s="70" t="s">
        <v>234</v>
      </c>
      <c r="D532" s="70" t="s">
        <v>420</v>
      </c>
      <c r="E532" s="69" t="s">
        <v>639</v>
      </c>
      <c r="F532" s="69"/>
      <c r="G532" s="35">
        <f>G533+G538</f>
        <v>0</v>
      </c>
      <c r="H532" s="15"/>
      <c r="I532" s="15"/>
      <c r="J532" s="15"/>
      <c r="K532" s="15"/>
    </row>
    <row r="533" spans="1:11" ht="31.5" hidden="1">
      <c r="A533" s="68" t="s">
        <v>640</v>
      </c>
      <c r="B533" s="78">
        <v>805</v>
      </c>
      <c r="C533" s="70" t="s">
        <v>234</v>
      </c>
      <c r="D533" s="70" t="s">
        <v>420</v>
      </c>
      <c r="E533" s="69" t="s">
        <v>641</v>
      </c>
      <c r="F533" s="69"/>
      <c r="G533" s="35">
        <f>SUM(G534:G537)</f>
        <v>0</v>
      </c>
      <c r="H533" s="15"/>
      <c r="I533" s="15"/>
      <c r="J533" s="15"/>
      <c r="K533" s="15"/>
    </row>
    <row r="534" spans="1:11" ht="94.5" hidden="1">
      <c r="A534" s="72" t="s">
        <v>642</v>
      </c>
      <c r="B534" s="78">
        <v>805</v>
      </c>
      <c r="C534" s="70" t="s">
        <v>234</v>
      </c>
      <c r="D534" s="70" t="s">
        <v>420</v>
      </c>
      <c r="E534" s="69" t="s">
        <v>643</v>
      </c>
      <c r="F534" s="69">
        <v>100</v>
      </c>
      <c r="G534" s="35">
        <v>0</v>
      </c>
      <c r="H534" s="15"/>
      <c r="I534" s="15"/>
      <c r="J534" s="15"/>
      <c r="K534" s="15"/>
    </row>
    <row r="535" spans="1:11" ht="63" hidden="1">
      <c r="A535" s="72" t="s">
        <v>1105</v>
      </c>
      <c r="B535" s="78">
        <v>805</v>
      </c>
      <c r="C535" s="70" t="s">
        <v>234</v>
      </c>
      <c r="D535" s="70" t="s">
        <v>420</v>
      </c>
      <c r="E535" s="69" t="s">
        <v>643</v>
      </c>
      <c r="F535" s="69">
        <v>200</v>
      </c>
      <c r="G535" s="35">
        <v>0</v>
      </c>
      <c r="H535" s="15"/>
      <c r="I535" s="15"/>
      <c r="J535" s="15"/>
      <c r="K535" s="15"/>
    </row>
    <row r="536" spans="1:11" ht="78.75" hidden="1">
      <c r="A536" s="72" t="s">
        <v>245</v>
      </c>
      <c r="B536" s="69">
        <v>805</v>
      </c>
      <c r="C536" s="70" t="s">
        <v>234</v>
      </c>
      <c r="D536" s="70" t="s">
        <v>420</v>
      </c>
      <c r="E536" s="69" t="s">
        <v>644</v>
      </c>
      <c r="F536" s="69">
        <v>100</v>
      </c>
      <c r="G536" s="35">
        <v>0</v>
      </c>
      <c r="H536" s="15"/>
      <c r="I536" s="15"/>
      <c r="J536" s="15"/>
      <c r="K536" s="15"/>
    </row>
    <row r="537" spans="1:11" ht="94.5" hidden="1">
      <c r="A537" s="72" t="s">
        <v>1085</v>
      </c>
      <c r="B537" s="69">
        <v>805</v>
      </c>
      <c r="C537" s="70" t="s">
        <v>234</v>
      </c>
      <c r="D537" s="70" t="s">
        <v>420</v>
      </c>
      <c r="E537" s="69" t="s">
        <v>1106</v>
      </c>
      <c r="F537" s="69">
        <v>100</v>
      </c>
      <c r="G537" s="35">
        <v>0</v>
      </c>
      <c r="H537" s="15"/>
      <c r="I537" s="15"/>
      <c r="J537" s="15"/>
      <c r="K537" s="15"/>
    </row>
    <row r="538" spans="1:11" ht="31.5" hidden="1">
      <c r="A538" s="68" t="s">
        <v>685</v>
      </c>
      <c r="B538" s="78">
        <v>805</v>
      </c>
      <c r="C538" s="70" t="s">
        <v>234</v>
      </c>
      <c r="D538" s="70" t="s">
        <v>420</v>
      </c>
      <c r="E538" s="69" t="s">
        <v>684</v>
      </c>
      <c r="F538" s="69"/>
      <c r="G538" s="35">
        <f>G539</f>
        <v>0</v>
      </c>
      <c r="H538" s="15"/>
      <c r="I538" s="15"/>
      <c r="J538" s="15"/>
      <c r="K538" s="15"/>
    </row>
    <row r="539" spans="1:11" ht="47.25" hidden="1">
      <c r="A539" s="72" t="s">
        <v>687</v>
      </c>
      <c r="B539" s="78">
        <v>805</v>
      </c>
      <c r="C539" s="70" t="s">
        <v>234</v>
      </c>
      <c r="D539" s="70" t="s">
        <v>420</v>
      </c>
      <c r="E539" s="69" t="s">
        <v>686</v>
      </c>
      <c r="F539" s="69">
        <v>200</v>
      </c>
      <c r="G539" s="35"/>
      <c r="H539" s="15"/>
      <c r="I539" s="15"/>
      <c r="J539" s="15"/>
      <c r="K539" s="15"/>
    </row>
    <row r="540" spans="1:11">
      <c r="A540" s="63" t="s">
        <v>645</v>
      </c>
      <c r="B540" s="75">
        <v>806</v>
      </c>
      <c r="C540" s="78"/>
      <c r="D540" s="78"/>
      <c r="E540" s="78"/>
      <c r="F540" s="78"/>
      <c r="G540" s="67">
        <f>SUM(G541)</f>
        <v>6219.2</v>
      </c>
      <c r="H540" s="15"/>
      <c r="I540" s="15"/>
      <c r="J540" s="15"/>
      <c r="K540" s="15"/>
    </row>
    <row r="541" spans="1:11">
      <c r="A541" s="63" t="s">
        <v>233</v>
      </c>
      <c r="B541" s="75">
        <v>806</v>
      </c>
      <c r="C541" s="65" t="s">
        <v>234</v>
      </c>
      <c r="D541" s="65" t="s">
        <v>235</v>
      </c>
      <c r="E541" s="78"/>
      <c r="F541" s="78"/>
      <c r="G541" s="67">
        <f>SUM(G542)</f>
        <v>6219.2</v>
      </c>
      <c r="H541" s="15"/>
      <c r="I541" s="15"/>
      <c r="J541" s="15"/>
      <c r="K541" s="15"/>
    </row>
    <row r="542" spans="1:11" ht="47.25">
      <c r="A542" s="63" t="s">
        <v>439</v>
      </c>
      <c r="B542" s="75">
        <v>806</v>
      </c>
      <c r="C542" s="65" t="s">
        <v>234</v>
      </c>
      <c r="D542" s="65" t="s">
        <v>429</v>
      </c>
      <c r="E542" s="64"/>
      <c r="F542" s="64"/>
      <c r="G542" s="67">
        <f>SUM(G543)</f>
        <v>6219.2</v>
      </c>
      <c r="H542" s="15"/>
      <c r="I542" s="15"/>
      <c r="J542" s="15"/>
      <c r="K542" s="15"/>
    </row>
    <row r="543" spans="1:11">
      <c r="A543" s="68" t="s">
        <v>645</v>
      </c>
      <c r="B543" s="78">
        <v>806</v>
      </c>
      <c r="C543" s="70" t="s">
        <v>234</v>
      </c>
      <c r="D543" s="70" t="s">
        <v>429</v>
      </c>
      <c r="E543" s="69" t="s">
        <v>646</v>
      </c>
      <c r="F543" s="69"/>
      <c r="G543" s="35">
        <f>SUM(G544)</f>
        <v>6219.2</v>
      </c>
      <c r="H543" s="15"/>
      <c r="I543" s="15"/>
      <c r="J543" s="15"/>
      <c r="K543" s="15"/>
    </row>
    <row r="544" spans="1:11" ht="31.5">
      <c r="A544" s="68" t="s">
        <v>647</v>
      </c>
      <c r="B544" s="78">
        <v>806</v>
      </c>
      <c r="C544" s="70" t="s">
        <v>234</v>
      </c>
      <c r="D544" s="70" t="s">
        <v>429</v>
      </c>
      <c r="E544" s="69" t="s">
        <v>648</v>
      </c>
      <c r="F544" s="69"/>
      <c r="G544" s="35">
        <f>SUM(G545:G548)</f>
        <v>6219.2</v>
      </c>
      <c r="H544" s="15"/>
      <c r="I544" s="15"/>
      <c r="J544" s="15"/>
      <c r="K544" s="15"/>
    </row>
    <row r="545" spans="1:11" ht="94.5">
      <c r="A545" s="72" t="s">
        <v>251</v>
      </c>
      <c r="B545" s="78">
        <v>806</v>
      </c>
      <c r="C545" s="70" t="s">
        <v>234</v>
      </c>
      <c r="D545" s="70" t="s">
        <v>429</v>
      </c>
      <c r="E545" s="69" t="s">
        <v>649</v>
      </c>
      <c r="F545" s="69">
        <v>100</v>
      </c>
      <c r="G545" s="35">
        <v>5426.5</v>
      </c>
      <c r="H545" s="15"/>
      <c r="I545" s="15"/>
      <c r="J545" s="15"/>
      <c r="K545" s="15"/>
    </row>
    <row r="546" spans="1:11" ht="126">
      <c r="A546" s="72" t="s">
        <v>255</v>
      </c>
      <c r="B546" s="78">
        <v>806</v>
      </c>
      <c r="C546" s="70" t="s">
        <v>234</v>
      </c>
      <c r="D546" s="70" t="s">
        <v>429</v>
      </c>
      <c r="E546" s="69" t="s">
        <v>958</v>
      </c>
      <c r="F546" s="69">
        <v>100</v>
      </c>
      <c r="G546" s="35">
        <v>295.5</v>
      </c>
      <c r="H546" s="15"/>
      <c r="I546" s="15"/>
      <c r="J546" s="15"/>
      <c r="K546" s="15"/>
    </row>
    <row r="547" spans="1:11" ht="78.75">
      <c r="A547" s="72" t="s">
        <v>245</v>
      </c>
      <c r="B547" s="69">
        <v>806</v>
      </c>
      <c r="C547" s="70" t="s">
        <v>234</v>
      </c>
      <c r="D547" s="70" t="s">
        <v>429</v>
      </c>
      <c r="E547" s="69" t="s">
        <v>650</v>
      </c>
      <c r="F547" s="69">
        <v>100</v>
      </c>
      <c r="G547" s="35">
        <v>135</v>
      </c>
      <c r="H547" s="15"/>
      <c r="I547" s="15"/>
      <c r="J547" s="15"/>
      <c r="K547" s="15"/>
    </row>
    <row r="548" spans="1:11" ht="94.5">
      <c r="A548" s="72" t="s">
        <v>1085</v>
      </c>
      <c r="B548" s="69">
        <v>805</v>
      </c>
      <c r="C548" s="70" t="s">
        <v>234</v>
      </c>
      <c r="D548" s="70" t="s">
        <v>429</v>
      </c>
      <c r="E548" s="69" t="s">
        <v>1107</v>
      </c>
      <c r="F548" s="69">
        <v>100</v>
      </c>
      <c r="G548" s="35">
        <v>362.2</v>
      </c>
      <c r="H548" s="17"/>
      <c r="I548" s="15"/>
      <c r="J548" s="15"/>
      <c r="K548" s="15"/>
    </row>
    <row r="549" spans="1:11">
      <c r="A549" s="125" t="s">
        <v>651</v>
      </c>
      <c r="B549" s="75"/>
      <c r="C549" s="75"/>
      <c r="D549" s="75"/>
      <c r="E549" s="75"/>
      <c r="F549" s="75"/>
      <c r="G549" s="67">
        <f>SUM(G16,G238,G295,G523,G529,G540)</f>
        <v>2069301.9</v>
      </c>
      <c r="H549" s="17"/>
      <c r="I549" s="15"/>
      <c r="J549" s="15"/>
      <c r="K549" s="15"/>
    </row>
    <row r="550" spans="1:11">
      <c r="A550" s="23"/>
      <c r="B550" s="178"/>
      <c r="C550" s="24"/>
      <c r="D550" s="24"/>
      <c r="E550" s="24"/>
      <c r="F550" s="24"/>
      <c r="G550" s="126" t="s">
        <v>1229</v>
      </c>
      <c r="H550" s="15"/>
      <c r="I550" s="15"/>
      <c r="J550" s="15"/>
      <c r="K550" s="15"/>
    </row>
    <row r="551" spans="1:11">
      <c r="A551" s="23"/>
      <c r="B551" s="178"/>
      <c r="C551" s="24"/>
      <c r="D551" s="24"/>
      <c r="E551" s="24"/>
      <c r="F551" s="24"/>
      <c r="G551" s="25"/>
      <c r="H551" s="15"/>
      <c r="I551" s="15"/>
      <c r="J551" s="15"/>
      <c r="K551" s="15"/>
    </row>
    <row r="552" spans="1:11">
      <c r="A552" s="23"/>
      <c r="B552" s="178"/>
      <c r="C552" s="24"/>
      <c r="D552" s="24"/>
      <c r="E552" s="24"/>
      <c r="F552" s="24"/>
      <c r="G552" s="24"/>
      <c r="H552" s="15"/>
      <c r="I552" s="15"/>
      <c r="J552" s="15"/>
      <c r="K552" s="15"/>
    </row>
    <row r="553" spans="1:11">
      <c r="A553" s="23"/>
      <c r="B553" s="178"/>
      <c r="C553" s="24"/>
      <c r="D553" s="24"/>
      <c r="E553" s="24"/>
      <c r="F553" s="24"/>
      <c r="G553" s="24"/>
      <c r="H553" s="15"/>
      <c r="I553" s="15"/>
      <c r="J553" s="15"/>
      <c r="K553" s="15"/>
    </row>
    <row r="554" spans="1:11">
      <c r="A554" s="23"/>
      <c r="B554" s="178"/>
      <c r="C554" s="24"/>
      <c r="D554" s="24"/>
      <c r="E554" s="24"/>
      <c r="F554" s="24"/>
      <c r="G554" s="24"/>
      <c r="H554" s="15"/>
      <c r="I554" s="15"/>
      <c r="J554" s="15"/>
      <c r="K554" s="15"/>
    </row>
    <row r="555" spans="1:11">
      <c r="A555" s="23"/>
      <c r="B555" s="178"/>
      <c r="C555" s="24"/>
      <c r="D555" s="24"/>
      <c r="E555" s="24"/>
      <c r="F555" s="24"/>
      <c r="G555" s="24"/>
      <c r="H555" s="15"/>
      <c r="I555" s="15"/>
      <c r="J555" s="15"/>
      <c r="K555" s="15"/>
    </row>
    <row r="556" spans="1:11">
      <c r="A556" s="23"/>
      <c r="B556" s="178"/>
      <c r="C556" s="24"/>
      <c r="D556" s="24"/>
      <c r="E556" s="24"/>
      <c r="F556" s="24"/>
      <c r="G556" s="24"/>
      <c r="H556" s="15"/>
      <c r="I556" s="15"/>
      <c r="J556" s="15"/>
      <c r="K556" s="15"/>
    </row>
    <row r="557" spans="1:11">
      <c r="A557" s="23"/>
      <c r="B557" s="178"/>
      <c r="C557" s="24"/>
      <c r="D557" s="24"/>
      <c r="E557" s="24"/>
      <c r="F557" s="24"/>
      <c r="G557" s="24"/>
      <c r="H557" s="15"/>
      <c r="I557" s="15"/>
      <c r="J557" s="15"/>
      <c r="K557" s="15"/>
    </row>
    <row r="558" spans="1:11">
      <c r="A558" s="23"/>
      <c r="B558" s="178"/>
      <c r="C558" s="24"/>
      <c r="D558" s="24"/>
      <c r="E558" s="24"/>
      <c r="F558" s="24"/>
      <c r="G558" s="24"/>
      <c r="H558" s="15"/>
      <c r="I558" s="15"/>
      <c r="J558" s="15"/>
      <c r="K558" s="15"/>
    </row>
    <row r="559" spans="1:11">
      <c r="A559" s="23"/>
      <c r="B559" s="178"/>
      <c r="C559" s="24"/>
      <c r="D559" s="24"/>
      <c r="E559" s="24"/>
      <c r="F559" s="24"/>
      <c r="G559" s="24"/>
      <c r="H559" s="15"/>
      <c r="I559" s="15"/>
      <c r="J559" s="15"/>
      <c r="K559" s="15"/>
    </row>
    <row r="560" spans="1:11">
      <c r="A560" s="23"/>
      <c r="B560" s="178"/>
      <c r="C560" s="24"/>
      <c r="D560" s="24"/>
      <c r="E560" s="24"/>
      <c r="F560" s="24"/>
      <c r="G560" s="24"/>
      <c r="H560" s="15"/>
      <c r="I560" s="15"/>
      <c r="J560" s="15"/>
      <c r="K560" s="15"/>
    </row>
    <row r="561" spans="1:11">
      <c r="A561" s="23"/>
      <c r="B561" s="178"/>
      <c r="C561" s="24"/>
      <c r="D561" s="24"/>
      <c r="E561" s="24"/>
      <c r="F561" s="24"/>
      <c r="G561" s="24"/>
      <c r="H561" s="15"/>
      <c r="I561" s="15"/>
      <c r="J561" s="15"/>
      <c r="K561" s="15"/>
    </row>
    <row r="562" spans="1:11">
      <c r="A562" s="23"/>
      <c r="B562" s="178"/>
      <c r="C562" s="24"/>
      <c r="D562" s="24"/>
      <c r="E562" s="24"/>
      <c r="F562" s="24"/>
      <c r="G562" s="24"/>
      <c r="H562" s="15"/>
      <c r="I562" s="15"/>
      <c r="J562" s="15"/>
      <c r="K562" s="15"/>
    </row>
    <row r="563" spans="1:11">
      <c r="A563" s="23"/>
      <c r="B563" s="178"/>
      <c r="C563" s="24"/>
      <c r="D563" s="24"/>
      <c r="E563" s="24"/>
      <c r="F563" s="24"/>
      <c r="G563" s="24"/>
      <c r="H563" s="15"/>
      <c r="I563" s="15"/>
      <c r="J563" s="15"/>
      <c r="K563" s="15"/>
    </row>
    <row r="564" spans="1:11">
      <c r="A564" s="23"/>
      <c r="B564" s="178"/>
      <c r="C564" s="24"/>
      <c r="D564" s="24"/>
      <c r="E564" s="24"/>
      <c r="F564" s="24"/>
      <c r="G564" s="24"/>
      <c r="H564" s="15"/>
      <c r="I564" s="15"/>
      <c r="J564" s="15"/>
      <c r="K564" s="15"/>
    </row>
    <row r="565" spans="1:11">
      <c r="A565" s="23"/>
      <c r="B565" s="178"/>
      <c r="C565" s="24"/>
      <c r="D565" s="24"/>
      <c r="E565" s="24"/>
      <c r="F565" s="24"/>
      <c r="G565" s="24"/>
      <c r="H565" s="15"/>
      <c r="I565" s="15"/>
      <c r="J565" s="15"/>
      <c r="K565" s="15"/>
    </row>
    <row r="566" spans="1:11">
      <c r="A566" s="23"/>
      <c r="B566" s="178"/>
      <c r="C566" s="24"/>
      <c r="D566" s="24"/>
      <c r="E566" s="24"/>
      <c r="F566" s="24"/>
      <c r="G566" s="24"/>
      <c r="H566" s="15"/>
      <c r="I566" s="15"/>
      <c r="J566" s="15"/>
      <c r="K566" s="15"/>
    </row>
    <row r="567" spans="1:11">
      <c r="A567" s="23"/>
      <c r="B567" s="178"/>
      <c r="C567" s="24"/>
      <c r="D567" s="24"/>
      <c r="E567" s="24"/>
      <c r="F567" s="24"/>
      <c r="G567" s="24"/>
      <c r="H567" s="15"/>
      <c r="I567" s="15"/>
      <c r="J567" s="15"/>
      <c r="K567" s="15"/>
    </row>
    <row r="568" spans="1:11">
      <c r="A568" s="23"/>
      <c r="B568" s="178"/>
      <c r="C568" s="24"/>
      <c r="D568" s="24"/>
      <c r="E568" s="24"/>
      <c r="F568" s="24"/>
      <c r="G568" s="24"/>
      <c r="H568" s="15"/>
      <c r="I568" s="15"/>
      <c r="J568" s="15"/>
      <c r="K568" s="15"/>
    </row>
    <row r="569" spans="1:11">
      <c r="A569" s="23"/>
      <c r="B569" s="178"/>
      <c r="C569" s="24"/>
      <c r="D569" s="24"/>
      <c r="E569" s="24"/>
      <c r="F569" s="24"/>
      <c r="G569" s="24"/>
      <c r="H569" s="15"/>
      <c r="I569" s="15"/>
      <c r="J569" s="15"/>
      <c r="K569" s="15"/>
    </row>
    <row r="570" spans="1:11">
      <c r="A570" s="23"/>
      <c r="B570" s="178"/>
      <c r="C570" s="24"/>
      <c r="D570" s="24"/>
      <c r="E570" s="24"/>
      <c r="F570" s="24"/>
      <c r="G570" s="24"/>
      <c r="H570" s="15"/>
      <c r="I570" s="15"/>
      <c r="J570" s="15"/>
      <c r="K570" s="15"/>
    </row>
    <row r="571" spans="1:11">
      <c r="A571" s="26"/>
      <c r="B571" s="178"/>
      <c r="C571" s="27"/>
      <c r="D571" s="27"/>
      <c r="E571" s="27"/>
      <c r="F571" s="27"/>
      <c r="G571" s="27"/>
      <c r="H571" s="15"/>
      <c r="I571" s="15"/>
      <c r="J571" s="15"/>
      <c r="K571" s="15"/>
    </row>
    <row r="572" spans="1:11">
      <c r="A572" s="26"/>
      <c r="B572" s="178"/>
      <c r="C572" s="27"/>
      <c r="D572" s="27"/>
      <c r="E572" s="27"/>
      <c r="F572" s="27"/>
      <c r="G572" s="27"/>
      <c r="H572" s="15"/>
      <c r="I572" s="15"/>
      <c r="J572" s="15"/>
      <c r="K572" s="15"/>
    </row>
    <row r="573" spans="1:11">
      <c r="A573" s="26"/>
      <c r="B573" s="178"/>
      <c r="C573" s="27"/>
      <c r="D573" s="27"/>
      <c r="E573" s="27"/>
      <c r="F573" s="27"/>
      <c r="G573" s="27"/>
      <c r="H573" s="15"/>
      <c r="I573" s="15"/>
      <c r="J573" s="15"/>
      <c r="K573" s="15"/>
    </row>
    <row r="574" spans="1:11">
      <c r="A574" s="26"/>
      <c r="B574" s="178"/>
      <c r="C574" s="27"/>
      <c r="D574" s="27"/>
      <c r="E574" s="27"/>
      <c r="F574" s="27"/>
      <c r="G574" s="27"/>
      <c r="H574" s="15"/>
      <c r="I574" s="15"/>
      <c r="J574" s="15"/>
      <c r="K574" s="15"/>
    </row>
    <row r="575" spans="1:11">
      <c r="A575" s="26"/>
      <c r="B575" s="178"/>
      <c r="C575" s="27"/>
      <c r="D575" s="27"/>
      <c r="E575" s="27"/>
      <c r="F575" s="27"/>
      <c r="G575" s="27"/>
      <c r="H575" s="15"/>
      <c r="I575" s="15"/>
      <c r="J575" s="15"/>
      <c r="K575" s="15"/>
    </row>
    <row r="576" spans="1:11">
      <c r="A576" s="26"/>
      <c r="B576" s="178"/>
      <c r="C576" s="27"/>
      <c r="D576" s="27"/>
      <c r="E576" s="27"/>
      <c r="F576" s="27"/>
      <c r="G576" s="27"/>
      <c r="H576" s="15"/>
      <c r="I576" s="15"/>
      <c r="J576" s="15"/>
      <c r="K576" s="15"/>
    </row>
    <row r="577" spans="1:11">
      <c r="A577" s="26"/>
      <c r="B577" s="178"/>
      <c r="C577" s="27"/>
      <c r="D577" s="27"/>
      <c r="E577" s="27"/>
      <c r="F577" s="27"/>
      <c r="G577" s="27"/>
      <c r="H577" s="15"/>
      <c r="I577" s="15"/>
      <c r="J577" s="15"/>
      <c r="K577" s="15"/>
    </row>
    <row r="578" spans="1:11">
      <c r="A578" s="26"/>
      <c r="B578" s="178"/>
      <c r="C578" s="27"/>
      <c r="D578" s="27"/>
      <c r="E578" s="27"/>
      <c r="F578" s="27"/>
      <c r="G578" s="27"/>
      <c r="H578" s="15"/>
      <c r="I578" s="15"/>
      <c r="J578" s="15"/>
      <c r="K578" s="15"/>
    </row>
    <row r="579" spans="1:11">
      <c r="A579" s="26"/>
      <c r="B579" s="178"/>
      <c r="C579" s="27"/>
      <c r="D579" s="27"/>
      <c r="E579" s="27"/>
      <c r="F579" s="27"/>
      <c r="G579" s="27"/>
      <c r="H579" s="15"/>
      <c r="I579" s="15"/>
      <c r="J579" s="15"/>
      <c r="K579" s="15"/>
    </row>
    <row r="580" spans="1:11">
      <c r="A580" s="26"/>
      <c r="B580" s="178"/>
      <c r="C580" s="27"/>
      <c r="D580" s="27"/>
      <c r="E580" s="27"/>
      <c r="F580" s="27"/>
      <c r="G580" s="27"/>
      <c r="H580" s="15"/>
      <c r="I580" s="15"/>
      <c r="J580" s="15"/>
      <c r="K580" s="15"/>
    </row>
    <row r="581" spans="1:11">
      <c r="A581" s="26"/>
      <c r="B581" s="178"/>
      <c r="C581" s="27"/>
      <c r="D581" s="27"/>
      <c r="E581" s="27"/>
      <c r="F581" s="27"/>
      <c r="G581" s="27"/>
      <c r="H581" s="15"/>
      <c r="I581" s="15"/>
      <c r="J581" s="15"/>
      <c r="K581" s="15"/>
    </row>
    <row r="582" spans="1:11">
      <c r="A582" s="26"/>
      <c r="B582" s="178"/>
      <c r="C582" s="27"/>
      <c r="D582" s="27"/>
      <c r="E582" s="27"/>
      <c r="F582" s="27"/>
      <c r="G582" s="27"/>
      <c r="H582" s="15"/>
      <c r="I582" s="15"/>
      <c r="J582" s="15"/>
      <c r="K582" s="15"/>
    </row>
    <row r="583" spans="1:11">
      <c r="A583" s="26"/>
      <c r="B583" s="178"/>
      <c r="C583" s="27"/>
      <c r="D583" s="27"/>
      <c r="E583" s="27"/>
      <c r="F583" s="27"/>
      <c r="G583" s="27"/>
      <c r="H583" s="15"/>
      <c r="I583" s="15"/>
      <c r="J583" s="15"/>
      <c r="K583" s="15"/>
    </row>
    <row r="584" spans="1:11">
      <c r="A584" s="26"/>
      <c r="B584" s="178"/>
      <c r="C584" s="27"/>
      <c r="D584" s="27"/>
      <c r="E584" s="27"/>
      <c r="F584" s="27"/>
      <c r="G584" s="27"/>
      <c r="H584" s="15"/>
      <c r="I584" s="15"/>
      <c r="J584" s="15"/>
      <c r="K584" s="15"/>
    </row>
    <row r="585" spans="1:11">
      <c r="A585" s="26"/>
      <c r="B585" s="178"/>
      <c r="C585" s="27"/>
      <c r="D585" s="27"/>
      <c r="E585" s="27"/>
      <c r="F585" s="27"/>
      <c r="G585" s="27"/>
      <c r="H585" s="15"/>
      <c r="I585" s="15"/>
      <c r="J585" s="15"/>
      <c r="K585" s="15"/>
    </row>
    <row r="586" spans="1:11">
      <c r="A586" s="26"/>
      <c r="B586" s="178"/>
      <c r="C586" s="27"/>
      <c r="D586" s="27"/>
      <c r="E586" s="27"/>
      <c r="F586" s="27"/>
      <c r="G586" s="27"/>
      <c r="H586" s="15"/>
      <c r="I586" s="15"/>
      <c r="J586" s="15"/>
      <c r="K586" s="15"/>
    </row>
    <row r="587" spans="1:11">
      <c r="A587" s="26"/>
      <c r="B587" s="178"/>
      <c r="C587" s="27"/>
      <c r="D587" s="27"/>
      <c r="E587" s="27"/>
      <c r="F587" s="27"/>
      <c r="G587" s="27"/>
      <c r="H587" s="15"/>
      <c r="I587" s="15"/>
      <c r="J587" s="15"/>
      <c r="K587" s="15"/>
    </row>
    <row r="588" spans="1:11">
      <c r="A588" s="26"/>
      <c r="B588" s="178"/>
      <c r="C588" s="27"/>
      <c r="D588" s="27"/>
      <c r="E588" s="27"/>
      <c r="F588" s="27"/>
      <c r="G588" s="27"/>
      <c r="H588" s="15"/>
      <c r="I588" s="15"/>
      <c r="J588" s="15"/>
      <c r="K588" s="15"/>
    </row>
    <row r="589" spans="1:11">
      <c r="A589" s="26"/>
      <c r="B589" s="178"/>
      <c r="C589" s="27"/>
      <c r="D589" s="27"/>
      <c r="E589" s="27"/>
      <c r="F589" s="27"/>
      <c r="G589" s="27"/>
      <c r="H589" s="15"/>
      <c r="I589" s="15"/>
      <c r="J589" s="15"/>
      <c r="K589" s="15"/>
    </row>
    <row r="590" spans="1:11">
      <c r="A590" s="26"/>
      <c r="B590" s="178"/>
      <c r="C590" s="27"/>
      <c r="D590" s="27"/>
      <c r="E590" s="27"/>
      <c r="F590" s="27"/>
      <c r="G590" s="27"/>
      <c r="H590" s="15"/>
      <c r="I590" s="15"/>
      <c r="J590" s="15"/>
      <c r="K590" s="15"/>
    </row>
    <row r="591" spans="1:11">
      <c r="A591" s="26"/>
      <c r="B591" s="178"/>
      <c r="C591" s="27"/>
      <c r="D591" s="27"/>
      <c r="E591" s="27"/>
      <c r="F591" s="27"/>
      <c r="G591" s="27"/>
      <c r="H591" s="15"/>
      <c r="I591" s="15"/>
      <c r="J591" s="15"/>
      <c r="K591" s="15"/>
    </row>
    <row r="592" spans="1:11">
      <c r="A592" s="26"/>
      <c r="B592" s="178"/>
      <c r="C592" s="27"/>
      <c r="D592" s="27"/>
      <c r="E592" s="27"/>
      <c r="F592" s="27"/>
      <c r="G592" s="27"/>
      <c r="H592" s="15"/>
      <c r="I592" s="15"/>
      <c r="J592" s="15"/>
      <c r="K592" s="15"/>
    </row>
    <row r="593" spans="1:11">
      <c r="A593" s="26"/>
      <c r="B593" s="178"/>
      <c r="C593" s="27"/>
      <c r="D593" s="27"/>
      <c r="E593" s="27"/>
      <c r="F593" s="27"/>
      <c r="G593" s="27"/>
      <c r="H593" s="15"/>
      <c r="I593" s="15"/>
      <c r="J593" s="15"/>
      <c r="K593" s="15"/>
    </row>
    <row r="594" spans="1:11">
      <c r="A594" s="26"/>
      <c r="B594" s="178"/>
      <c r="C594" s="27"/>
      <c r="D594" s="27"/>
      <c r="E594" s="27"/>
      <c r="F594" s="27"/>
      <c r="G594" s="27"/>
      <c r="H594" s="15"/>
      <c r="I594" s="15"/>
      <c r="J594" s="15"/>
      <c r="K594" s="15"/>
    </row>
    <row r="595" spans="1:11">
      <c r="A595" s="26"/>
      <c r="B595" s="178"/>
      <c r="C595" s="27"/>
      <c r="D595" s="27"/>
      <c r="E595" s="27"/>
      <c r="F595" s="27"/>
      <c r="G595" s="27"/>
      <c r="H595" s="15"/>
      <c r="I595" s="15"/>
      <c r="J595" s="15"/>
      <c r="K595" s="15"/>
    </row>
    <row r="596" spans="1:11">
      <c r="A596" s="26"/>
      <c r="B596" s="178"/>
      <c r="C596" s="27"/>
      <c r="D596" s="27"/>
      <c r="E596" s="27"/>
      <c r="F596" s="27"/>
      <c r="G596" s="27"/>
      <c r="H596" s="15"/>
      <c r="I596" s="15"/>
      <c r="J596" s="15"/>
      <c r="K596" s="15"/>
    </row>
    <row r="597" spans="1:11">
      <c r="A597" s="26"/>
      <c r="B597" s="178"/>
      <c r="C597" s="27"/>
      <c r="D597" s="27"/>
      <c r="E597" s="27"/>
      <c r="F597" s="27"/>
      <c r="G597" s="27"/>
      <c r="H597" s="15"/>
      <c r="I597" s="15"/>
      <c r="J597" s="15"/>
      <c r="K597" s="15"/>
    </row>
    <row r="598" spans="1:11">
      <c r="A598" s="26"/>
      <c r="B598" s="178"/>
      <c r="C598" s="27"/>
      <c r="D598" s="27"/>
      <c r="E598" s="27"/>
      <c r="F598" s="27"/>
      <c r="G598" s="27"/>
      <c r="H598" s="15"/>
      <c r="I598" s="15"/>
      <c r="J598" s="15"/>
      <c r="K598" s="15"/>
    </row>
    <row r="599" spans="1:11">
      <c r="A599" s="26"/>
      <c r="B599" s="178"/>
      <c r="C599" s="27"/>
      <c r="D599" s="27"/>
      <c r="E599" s="27"/>
      <c r="F599" s="27"/>
      <c r="G599" s="27"/>
      <c r="H599" s="15"/>
      <c r="I599" s="15"/>
      <c r="J599" s="15"/>
      <c r="K599" s="15"/>
    </row>
    <row r="600" spans="1:11">
      <c r="A600" s="26"/>
      <c r="B600" s="178"/>
      <c r="C600" s="27"/>
      <c r="D600" s="27"/>
      <c r="E600" s="27"/>
      <c r="F600" s="27"/>
      <c r="G600" s="27"/>
      <c r="H600" s="15"/>
      <c r="I600" s="15"/>
      <c r="J600" s="15"/>
      <c r="K600" s="15"/>
    </row>
    <row r="601" spans="1:11">
      <c r="A601" s="26"/>
      <c r="B601" s="178"/>
      <c r="C601" s="27"/>
      <c r="D601" s="27"/>
      <c r="E601" s="27"/>
      <c r="F601" s="27"/>
      <c r="G601" s="27"/>
      <c r="H601" s="15"/>
      <c r="I601" s="15"/>
      <c r="J601" s="15"/>
      <c r="K601" s="15"/>
    </row>
    <row r="602" spans="1:11">
      <c r="A602" s="26"/>
      <c r="B602" s="178"/>
      <c r="C602" s="27"/>
      <c r="D602" s="27"/>
      <c r="E602" s="27"/>
      <c r="F602" s="27"/>
      <c r="G602" s="27"/>
      <c r="H602" s="15"/>
      <c r="I602" s="15"/>
      <c r="J602" s="15"/>
      <c r="K602" s="15"/>
    </row>
    <row r="603" spans="1:11">
      <c r="A603" s="26"/>
      <c r="B603" s="178"/>
      <c r="C603" s="27"/>
      <c r="D603" s="27"/>
      <c r="E603" s="27"/>
      <c r="F603" s="27"/>
      <c r="G603" s="27"/>
      <c r="H603" s="15"/>
      <c r="I603" s="15"/>
      <c r="J603" s="15"/>
      <c r="K603" s="15"/>
    </row>
    <row r="604" spans="1:11">
      <c r="A604" s="26"/>
      <c r="B604" s="178"/>
      <c r="C604" s="27"/>
      <c r="D604" s="27"/>
      <c r="E604" s="27"/>
      <c r="F604" s="27"/>
      <c r="G604" s="27"/>
    </row>
    <row r="605" spans="1:11">
      <c r="A605" s="26"/>
      <c r="B605" s="178"/>
      <c r="C605" s="27"/>
      <c r="D605" s="27"/>
      <c r="E605" s="27"/>
      <c r="F605" s="27"/>
      <c r="G605" s="27"/>
    </row>
  </sheetData>
  <mergeCells count="1">
    <mergeCell ref="A11:G11"/>
  </mergeCells>
  <pageMargins left="0.70866141732283472" right="0.43307086614173229" top="0.47244094488188981" bottom="0.43307086614173229" header="0.31496062992125984" footer="0.31496062992125984"/>
  <pageSetup paperSize="9" scale="81" fitToHeight="27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3"/>
  <sheetViews>
    <sheetView showZeros="0" zoomScale="85" zoomScaleNormal="85" workbookViewId="0">
      <selection activeCell="I5" sqref="I5"/>
    </sheetView>
  </sheetViews>
  <sheetFormatPr defaultRowHeight="15"/>
  <cols>
    <col min="1" max="1" width="90" style="16" customWidth="1"/>
    <col min="2" max="2" width="17.28515625" style="36" customWidth="1"/>
    <col min="3" max="3" width="5" style="36" bestFit="1" customWidth="1"/>
    <col min="4" max="4" width="3.42578125" style="36" bestFit="1" customWidth="1"/>
    <col min="5" max="5" width="3.85546875" style="36" bestFit="1" customWidth="1"/>
    <col min="6" max="6" width="14.7109375" style="14" customWidth="1"/>
    <col min="7" max="7" width="14.42578125" style="14" customWidth="1"/>
    <col min="8" max="8" width="15.85546875" style="14" customWidth="1"/>
    <col min="9" max="9" width="17.28515625" style="14" customWidth="1"/>
    <col min="254" max="254" width="90" customWidth="1"/>
    <col min="255" max="255" width="16.140625" customWidth="1"/>
    <col min="256" max="256" width="4.42578125" customWidth="1"/>
    <col min="257" max="257" width="3.42578125" bestFit="1" customWidth="1"/>
    <col min="258" max="258" width="3.85546875" bestFit="1" customWidth="1"/>
    <col min="259" max="259" width="14.7109375" customWidth="1"/>
    <col min="260" max="260" width="14.42578125" customWidth="1"/>
    <col min="261" max="261" width="15.85546875" customWidth="1"/>
    <col min="262" max="262" width="17.28515625" customWidth="1"/>
    <col min="264" max="264" width="9.42578125" bestFit="1" customWidth="1"/>
    <col min="510" max="510" width="90" customWidth="1"/>
    <col min="511" max="511" width="16.140625" customWidth="1"/>
    <col min="512" max="512" width="4.42578125" customWidth="1"/>
    <col min="513" max="513" width="3.42578125" bestFit="1" customWidth="1"/>
    <col min="514" max="514" width="3.85546875" bestFit="1" customWidth="1"/>
    <col min="515" max="515" width="14.7109375" customWidth="1"/>
    <col min="516" max="516" width="14.42578125" customWidth="1"/>
    <col min="517" max="517" width="15.85546875" customWidth="1"/>
    <col min="518" max="518" width="17.28515625" customWidth="1"/>
    <col min="520" max="520" width="9.42578125" bestFit="1" customWidth="1"/>
    <col min="766" max="766" width="90" customWidth="1"/>
    <col min="767" max="767" width="16.140625" customWidth="1"/>
    <col min="768" max="768" width="4.42578125" customWidth="1"/>
    <col min="769" max="769" width="3.42578125" bestFit="1" customWidth="1"/>
    <col min="770" max="770" width="3.85546875" bestFit="1" customWidth="1"/>
    <col min="771" max="771" width="14.7109375" customWidth="1"/>
    <col min="772" max="772" width="14.42578125" customWidth="1"/>
    <col min="773" max="773" width="15.85546875" customWidth="1"/>
    <col min="774" max="774" width="17.28515625" customWidth="1"/>
    <col min="776" max="776" width="9.42578125" bestFit="1" customWidth="1"/>
    <col min="1022" max="1022" width="90" customWidth="1"/>
    <col min="1023" max="1023" width="16.140625" customWidth="1"/>
    <col min="1024" max="1024" width="4.42578125" customWidth="1"/>
    <col min="1025" max="1025" width="3.42578125" bestFit="1" customWidth="1"/>
    <col min="1026" max="1026" width="3.85546875" bestFit="1" customWidth="1"/>
    <col min="1027" max="1027" width="14.7109375" customWidth="1"/>
    <col min="1028" max="1028" width="14.42578125" customWidth="1"/>
    <col min="1029" max="1029" width="15.85546875" customWidth="1"/>
    <col min="1030" max="1030" width="17.28515625" customWidth="1"/>
    <col min="1032" max="1032" width="9.42578125" bestFit="1" customWidth="1"/>
    <col min="1278" max="1278" width="90" customWidth="1"/>
    <col min="1279" max="1279" width="16.140625" customWidth="1"/>
    <col min="1280" max="1280" width="4.42578125" customWidth="1"/>
    <col min="1281" max="1281" width="3.42578125" bestFit="1" customWidth="1"/>
    <col min="1282" max="1282" width="3.85546875" bestFit="1" customWidth="1"/>
    <col min="1283" max="1283" width="14.7109375" customWidth="1"/>
    <col min="1284" max="1284" width="14.42578125" customWidth="1"/>
    <col min="1285" max="1285" width="15.85546875" customWidth="1"/>
    <col min="1286" max="1286" width="17.28515625" customWidth="1"/>
    <col min="1288" max="1288" width="9.42578125" bestFit="1" customWidth="1"/>
    <col min="1534" max="1534" width="90" customWidth="1"/>
    <col min="1535" max="1535" width="16.140625" customWidth="1"/>
    <col min="1536" max="1536" width="4.42578125" customWidth="1"/>
    <col min="1537" max="1537" width="3.42578125" bestFit="1" customWidth="1"/>
    <col min="1538" max="1538" width="3.85546875" bestFit="1" customWidth="1"/>
    <col min="1539" max="1539" width="14.7109375" customWidth="1"/>
    <col min="1540" max="1540" width="14.42578125" customWidth="1"/>
    <col min="1541" max="1541" width="15.85546875" customWidth="1"/>
    <col min="1542" max="1542" width="17.28515625" customWidth="1"/>
    <col min="1544" max="1544" width="9.42578125" bestFit="1" customWidth="1"/>
    <col min="1790" max="1790" width="90" customWidth="1"/>
    <col min="1791" max="1791" width="16.140625" customWidth="1"/>
    <col min="1792" max="1792" width="4.42578125" customWidth="1"/>
    <col min="1793" max="1793" width="3.42578125" bestFit="1" customWidth="1"/>
    <col min="1794" max="1794" width="3.85546875" bestFit="1" customWidth="1"/>
    <col min="1795" max="1795" width="14.7109375" customWidth="1"/>
    <col min="1796" max="1796" width="14.42578125" customWidth="1"/>
    <col min="1797" max="1797" width="15.85546875" customWidth="1"/>
    <col min="1798" max="1798" width="17.28515625" customWidth="1"/>
    <col min="1800" max="1800" width="9.42578125" bestFit="1" customWidth="1"/>
    <col min="2046" max="2046" width="90" customWidth="1"/>
    <col min="2047" max="2047" width="16.140625" customWidth="1"/>
    <col min="2048" max="2048" width="4.42578125" customWidth="1"/>
    <col min="2049" max="2049" width="3.42578125" bestFit="1" customWidth="1"/>
    <col min="2050" max="2050" width="3.85546875" bestFit="1" customWidth="1"/>
    <col min="2051" max="2051" width="14.7109375" customWidth="1"/>
    <col min="2052" max="2052" width="14.42578125" customWidth="1"/>
    <col min="2053" max="2053" width="15.85546875" customWidth="1"/>
    <col min="2054" max="2054" width="17.28515625" customWidth="1"/>
    <col min="2056" max="2056" width="9.42578125" bestFit="1" customWidth="1"/>
    <col min="2302" max="2302" width="90" customWidth="1"/>
    <col min="2303" max="2303" width="16.140625" customWidth="1"/>
    <col min="2304" max="2304" width="4.42578125" customWidth="1"/>
    <col min="2305" max="2305" width="3.42578125" bestFit="1" customWidth="1"/>
    <col min="2306" max="2306" width="3.85546875" bestFit="1" customWidth="1"/>
    <col min="2307" max="2307" width="14.7109375" customWidth="1"/>
    <col min="2308" max="2308" width="14.42578125" customWidth="1"/>
    <col min="2309" max="2309" width="15.85546875" customWidth="1"/>
    <col min="2310" max="2310" width="17.28515625" customWidth="1"/>
    <col min="2312" max="2312" width="9.42578125" bestFit="1" customWidth="1"/>
    <col min="2558" max="2558" width="90" customWidth="1"/>
    <col min="2559" max="2559" width="16.140625" customWidth="1"/>
    <col min="2560" max="2560" width="4.42578125" customWidth="1"/>
    <col min="2561" max="2561" width="3.42578125" bestFit="1" customWidth="1"/>
    <col min="2562" max="2562" width="3.85546875" bestFit="1" customWidth="1"/>
    <col min="2563" max="2563" width="14.7109375" customWidth="1"/>
    <col min="2564" max="2564" width="14.42578125" customWidth="1"/>
    <col min="2565" max="2565" width="15.85546875" customWidth="1"/>
    <col min="2566" max="2566" width="17.28515625" customWidth="1"/>
    <col min="2568" max="2568" width="9.42578125" bestFit="1" customWidth="1"/>
    <col min="2814" max="2814" width="90" customWidth="1"/>
    <col min="2815" max="2815" width="16.140625" customWidth="1"/>
    <col min="2816" max="2816" width="4.42578125" customWidth="1"/>
    <col min="2817" max="2817" width="3.42578125" bestFit="1" customWidth="1"/>
    <col min="2818" max="2818" width="3.85546875" bestFit="1" customWidth="1"/>
    <col min="2819" max="2819" width="14.7109375" customWidth="1"/>
    <col min="2820" max="2820" width="14.42578125" customWidth="1"/>
    <col min="2821" max="2821" width="15.85546875" customWidth="1"/>
    <col min="2822" max="2822" width="17.28515625" customWidth="1"/>
    <col min="2824" max="2824" width="9.42578125" bestFit="1" customWidth="1"/>
    <col min="3070" max="3070" width="90" customWidth="1"/>
    <col min="3071" max="3071" width="16.140625" customWidth="1"/>
    <col min="3072" max="3072" width="4.42578125" customWidth="1"/>
    <col min="3073" max="3073" width="3.42578125" bestFit="1" customWidth="1"/>
    <col min="3074" max="3074" width="3.85546875" bestFit="1" customWidth="1"/>
    <col min="3075" max="3075" width="14.7109375" customWidth="1"/>
    <col min="3076" max="3076" width="14.42578125" customWidth="1"/>
    <col min="3077" max="3077" width="15.85546875" customWidth="1"/>
    <col min="3078" max="3078" width="17.28515625" customWidth="1"/>
    <col min="3080" max="3080" width="9.42578125" bestFit="1" customWidth="1"/>
    <col min="3326" max="3326" width="90" customWidth="1"/>
    <col min="3327" max="3327" width="16.140625" customWidth="1"/>
    <col min="3328" max="3328" width="4.42578125" customWidth="1"/>
    <col min="3329" max="3329" width="3.42578125" bestFit="1" customWidth="1"/>
    <col min="3330" max="3330" width="3.85546875" bestFit="1" customWidth="1"/>
    <col min="3331" max="3331" width="14.7109375" customWidth="1"/>
    <col min="3332" max="3332" width="14.42578125" customWidth="1"/>
    <col min="3333" max="3333" width="15.85546875" customWidth="1"/>
    <col min="3334" max="3334" width="17.28515625" customWidth="1"/>
    <col min="3336" max="3336" width="9.42578125" bestFit="1" customWidth="1"/>
    <col min="3582" max="3582" width="90" customWidth="1"/>
    <col min="3583" max="3583" width="16.140625" customWidth="1"/>
    <col min="3584" max="3584" width="4.42578125" customWidth="1"/>
    <col min="3585" max="3585" width="3.42578125" bestFit="1" customWidth="1"/>
    <col min="3586" max="3586" width="3.85546875" bestFit="1" customWidth="1"/>
    <col min="3587" max="3587" width="14.7109375" customWidth="1"/>
    <col min="3588" max="3588" width="14.42578125" customWidth="1"/>
    <col min="3589" max="3589" width="15.85546875" customWidth="1"/>
    <col min="3590" max="3590" width="17.28515625" customWidth="1"/>
    <col min="3592" max="3592" width="9.42578125" bestFit="1" customWidth="1"/>
    <col min="3838" max="3838" width="90" customWidth="1"/>
    <col min="3839" max="3839" width="16.140625" customWidth="1"/>
    <col min="3840" max="3840" width="4.42578125" customWidth="1"/>
    <col min="3841" max="3841" width="3.42578125" bestFit="1" customWidth="1"/>
    <col min="3842" max="3842" width="3.85546875" bestFit="1" customWidth="1"/>
    <col min="3843" max="3843" width="14.7109375" customWidth="1"/>
    <col min="3844" max="3844" width="14.42578125" customWidth="1"/>
    <col min="3845" max="3845" width="15.85546875" customWidth="1"/>
    <col min="3846" max="3846" width="17.28515625" customWidth="1"/>
    <col min="3848" max="3848" width="9.42578125" bestFit="1" customWidth="1"/>
    <col min="4094" max="4094" width="90" customWidth="1"/>
    <col min="4095" max="4095" width="16.140625" customWidth="1"/>
    <col min="4096" max="4096" width="4.42578125" customWidth="1"/>
    <col min="4097" max="4097" width="3.42578125" bestFit="1" customWidth="1"/>
    <col min="4098" max="4098" width="3.85546875" bestFit="1" customWidth="1"/>
    <col min="4099" max="4099" width="14.7109375" customWidth="1"/>
    <col min="4100" max="4100" width="14.42578125" customWidth="1"/>
    <col min="4101" max="4101" width="15.85546875" customWidth="1"/>
    <col min="4102" max="4102" width="17.28515625" customWidth="1"/>
    <col min="4104" max="4104" width="9.42578125" bestFit="1" customWidth="1"/>
    <col min="4350" max="4350" width="90" customWidth="1"/>
    <col min="4351" max="4351" width="16.140625" customWidth="1"/>
    <col min="4352" max="4352" width="4.42578125" customWidth="1"/>
    <col min="4353" max="4353" width="3.42578125" bestFit="1" customWidth="1"/>
    <col min="4354" max="4354" width="3.85546875" bestFit="1" customWidth="1"/>
    <col min="4355" max="4355" width="14.7109375" customWidth="1"/>
    <col min="4356" max="4356" width="14.42578125" customWidth="1"/>
    <col min="4357" max="4357" width="15.85546875" customWidth="1"/>
    <col min="4358" max="4358" width="17.28515625" customWidth="1"/>
    <col min="4360" max="4360" width="9.42578125" bestFit="1" customWidth="1"/>
    <col min="4606" max="4606" width="90" customWidth="1"/>
    <col min="4607" max="4607" width="16.140625" customWidth="1"/>
    <col min="4608" max="4608" width="4.42578125" customWidth="1"/>
    <col min="4609" max="4609" width="3.42578125" bestFit="1" customWidth="1"/>
    <col min="4610" max="4610" width="3.85546875" bestFit="1" customWidth="1"/>
    <col min="4611" max="4611" width="14.7109375" customWidth="1"/>
    <col min="4612" max="4612" width="14.42578125" customWidth="1"/>
    <col min="4613" max="4613" width="15.85546875" customWidth="1"/>
    <col min="4614" max="4614" width="17.28515625" customWidth="1"/>
    <col min="4616" max="4616" width="9.42578125" bestFit="1" customWidth="1"/>
    <col min="4862" max="4862" width="90" customWidth="1"/>
    <col min="4863" max="4863" width="16.140625" customWidth="1"/>
    <col min="4864" max="4864" width="4.42578125" customWidth="1"/>
    <col min="4865" max="4865" width="3.42578125" bestFit="1" customWidth="1"/>
    <col min="4866" max="4866" width="3.85546875" bestFit="1" customWidth="1"/>
    <col min="4867" max="4867" width="14.7109375" customWidth="1"/>
    <col min="4868" max="4868" width="14.42578125" customWidth="1"/>
    <col min="4869" max="4869" width="15.85546875" customWidth="1"/>
    <col min="4870" max="4870" width="17.28515625" customWidth="1"/>
    <col min="4872" max="4872" width="9.42578125" bestFit="1" customWidth="1"/>
    <col min="5118" max="5118" width="90" customWidth="1"/>
    <col min="5119" max="5119" width="16.140625" customWidth="1"/>
    <col min="5120" max="5120" width="4.42578125" customWidth="1"/>
    <col min="5121" max="5121" width="3.42578125" bestFit="1" customWidth="1"/>
    <col min="5122" max="5122" width="3.85546875" bestFit="1" customWidth="1"/>
    <col min="5123" max="5123" width="14.7109375" customWidth="1"/>
    <col min="5124" max="5124" width="14.42578125" customWidth="1"/>
    <col min="5125" max="5125" width="15.85546875" customWidth="1"/>
    <col min="5126" max="5126" width="17.28515625" customWidth="1"/>
    <col min="5128" max="5128" width="9.42578125" bestFit="1" customWidth="1"/>
    <col min="5374" max="5374" width="90" customWidth="1"/>
    <col min="5375" max="5375" width="16.140625" customWidth="1"/>
    <col min="5376" max="5376" width="4.42578125" customWidth="1"/>
    <col min="5377" max="5377" width="3.42578125" bestFit="1" customWidth="1"/>
    <col min="5378" max="5378" width="3.85546875" bestFit="1" customWidth="1"/>
    <col min="5379" max="5379" width="14.7109375" customWidth="1"/>
    <col min="5380" max="5380" width="14.42578125" customWidth="1"/>
    <col min="5381" max="5381" width="15.85546875" customWidth="1"/>
    <col min="5382" max="5382" width="17.28515625" customWidth="1"/>
    <col min="5384" max="5384" width="9.42578125" bestFit="1" customWidth="1"/>
    <col min="5630" max="5630" width="90" customWidth="1"/>
    <col min="5631" max="5631" width="16.140625" customWidth="1"/>
    <col min="5632" max="5632" width="4.42578125" customWidth="1"/>
    <col min="5633" max="5633" width="3.42578125" bestFit="1" customWidth="1"/>
    <col min="5634" max="5634" width="3.85546875" bestFit="1" customWidth="1"/>
    <col min="5635" max="5635" width="14.7109375" customWidth="1"/>
    <col min="5636" max="5636" width="14.42578125" customWidth="1"/>
    <col min="5637" max="5637" width="15.85546875" customWidth="1"/>
    <col min="5638" max="5638" width="17.28515625" customWidth="1"/>
    <col min="5640" max="5640" width="9.42578125" bestFit="1" customWidth="1"/>
    <col min="5886" max="5886" width="90" customWidth="1"/>
    <col min="5887" max="5887" width="16.140625" customWidth="1"/>
    <col min="5888" max="5888" width="4.42578125" customWidth="1"/>
    <col min="5889" max="5889" width="3.42578125" bestFit="1" customWidth="1"/>
    <col min="5890" max="5890" width="3.85546875" bestFit="1" customWidth="1"/>
    <col min="5891" max="5891" width="14.7109375" customWidth="1"/>
    <col min="5892" max="5892" width="14.42578125" customWidth="1"/>
    <col min="5893" max="5893" width="15.85546875" customWidth="1"/>
    <col min="5894" max="5894" width="17.28515625" customWidth="1"/>
    <col min="5896" max="5896" width="9.42578125" bestFit="1" customWidth="1"/>
    <col min="6142" max="6142" width="90" customWidth="1"/>
    <col min="6143" max="6143" width="16.140625" customWidth="1"/>
    <col min="6144" max="6144" width="4.42578125" customWidth="1"/>
    <col min="6145" max="6145" width="3.42578125" bestFit="1" customWidth="1"/>
    <col min="6146" max="6146" width="3.85546875" bestFit="1" customWidth="1"/>
    <col min="6147" max="6147" width="14.7109375" customWidth="1"/>
    <col min="6148" max="6148" width="14.42578125" customWidth="1"/>
    <col min="6149" max="6149" width="15.85546875" customWidth="1"/>
    <col min="6150" max="6150" width="17.28515625" customWidth="1"/>
    <col min="6152" max="6152" width="9.42578125" bestFit="1" customWidth="1"/>
    <col min="6398" max="6398" width="90" customWidth="1"/>
    <col min="6399" max="6399" width="16.140625" customWidth="1"/>
    <col min="6400" max="6400" width="4.42578125" customWidth="1"/>
    <col min="6401" max="6401" width="3.42578125" bestFit="1" customWidth="1"/>
    <col min="6402" max="6402" width="3.85546875" bestFit="1" customWidth="1"/>
    <col min="6403" max="6403" width="14.7109375" customWidth="1"/>
    <col min="6404" max="6404" width="14.42578125" customWidth="1"/>
    <col min="6405" max="6405" width="15.85546875" customWidth="1"/>
    <col min="6406" max="6406" width="17.28515625" customWidth="1"/>
    <col min="6408" max="6408" width="9.42578125" bestFit="1" customWidth="1"/>
    <col min="6654" max="6654" width="90" customWidth="1"/>
    <col min="6655" max="6655" width="16.140625" customWidth="1"/>
    <col min="6656" max="6656" width="4.42578125" customWidth="1"/>
    <col min="6657" max="6657" width="3.42578125" bestFit="1" customWidth="1"/>
    <col min="6658" max="6658" width="3.85546875" bestFit="1" customWidth="1"/>
    <col min="6659" max="6659" width="14.7109375" customWidth="1"/>
    <col min="6660" max="6660" width="14.42578125" customWidth="1"/>
    <col min="6661" max="6661" width="15.85546875" customWidth="1"/>
    <col min="6662" max="6662" width="17.28515625" customWidth="1"/>
    <col min="6664" max="6664" width="9.42578125" bestFit="1" customWidth="1"/>
    <col min="6910" max="6910" width="90" customWidth="1"/>
    <col min="6911" max="6911" width="16.140625" customWidth="1"/>
    <col min="6912" max="6912" width="4.42578125" customWidth="1"/>
    <col min="6913" max="6913" width="3.42578125" bestFit="1" customWidth="1"/>
    <col min="6914" max="6914" width="3.85546875" bestFit="1" customWidth="1"/>
    <col min="6915" max="6915" width="14.7109375" customWidth="1"/>
    <col min="6916" max="6916" width="14.42578125" customWidth="1"/>
    <col min="6917" max="6917" width="15.85546875" customWidth="1"/>
    <col min="6918" max="6918" width="17.28515625" customWidth="1"/>
    <col min="6920" max="6920" width="9.42578125" bestFit="1" customWidth="1"/>
    <col min="7166" max="7166" width="90" customWidth="1"/>
    <col min="7167" max="7167" width="16.140625" customWidth="1"/>
    <col min="7168" max="7168" width="4.42578125" customWidth="1"/>
    <col min="7169" max="7169" width="3.42578125" bestFit="1" customWidth="1"/>
    <col min="7170" max="7170" width="3.85546875" bestFit="1" customWidth="1"/>
    <col min="7171" max="7171" width="14.7109375" customWidth="1"/>
    <col min="7172" max="7172" width="14.42578125" customWidth="1"/>
    <col min="7173" max="7173" width="15.85546875" customWidth="1"/>
    <col min="7174" max="7174" width="17.28515625" customWidth="1"/>
    <col min="7176" max="7176" width="9.42578125" bestFit="1" customWidth="1"/>
    <col min="7422" max="7422" width="90" customWidth="1"/>
    <col min="7423" max="7423" width="16.140625" customWidth="1"/>
    <col min="7424" max="7424" width="4.42578125" customWidth="1"/>
    <col min="7425" max="7425" width="3.42578125" bestFit="1" customWidth="1"/>
    <col min="7426" max="7426" width="3.85546875" bestFit="1" customWidth="1"/>
    <col min="7427" max="7427" width="14.7109375" customWidth="1"/>
    <col min="7428" max="7428" width="14.42578125" customWidth="1"/>
    <col min="7429" max="7429" width="15.85546875" customWidth="1"/>
    <col min="7430" max="7430" width="17.28515625" customWidth="1"/>
    <col min="7432" max="7432" width="9.42578125" bestFit="1" customWidth="1"/>
    <col min="7678" max="7678" width="90" customWidth="1"/>
    <col min="7679" max="7679" width="16.140625" customWidth="1"/>
    <col min="7680" max="7680" width="4.42578125" customWidth="1"/>
    <col min="7681" max="7681" width="3.42578125" bestFit="1" customWidth="1"/>
    <col min="7682" max="7682" width="3.85546875" bestFit="1" customWidth="1"/>
    <col min="7683" max="7683" width="14.7109375" customWidth="1"/>
    <col min="7684" max="7684" width="14.42578125" customWidth="1"/>
    <col min="7685" max="7685" width="15.85546875" customWidth="1"/>
    <col min="7686" max="7686" width="17.28515625" customWidth="1"/>
    <col min="7688" max="7688" width="9.42578125" bestFit="1" customWidth="1"/>
    <col min="7934" max="7934" width="90" customWidth="1"/>
    <col min="7935" max="7935" width="16.140625" customWidth="1"/>
    <col min="7936" max="7936" width="4.42578125" customWidth="1"/>
    <col min="7937" max="7937" width="3.42578125" bestFit="1" customWidth="1"/>
    <col min="7938" max="7938" width="3.85546875" bestFit="1" customWidth="1"/>
    <col min="7939" max="7939" width="14.7109375" customWidth="1"/>
    <col min="7940" max="7940" width="14.42578125" customWidth="1"/>
    <col min="7941" max="7941" width="15.85546875" customWidth="1"/>
    <col min="7942" max="7942" width="17.28515625" customWidth="1"/>
    <col min="7944" max="7944" width="9.42578125" bestFit="1" customWidth="1"/>
    <col min="8190" max="8190" width="90" customWidth="1"/>
    <col min="8191" max="8191" width="16.140625" customWidth="1"/>
    <col min="8192" max="8192" width="4.42578125" customWidth="1"/>
    <col min="8193" max="8193" width="3.42578125" bestFit="1" customWidth="1"/>
    <col min="8194" max="8194" width="3.85546875" bestFit="1" customWidth="1"/>
    <col min="8195" max="8195" width="14.7109375" customWidth="1"/>
    <col min="8196" max="8196" width="14.42578125" customWidth="1"/>
    <col min="8197" max="8197" width="15.85546875" customWidth="1"/>
    <col min="8198" max="8198" width="17.28515625" customWidth="1"/>
    <col min="8200" max="8200" width="9.42578125" bestFit="1" customWidth="1"/>
    <col min="8446" max="8446" width="90" customWidth="1"/>
    <col min="8447" max="8447" width="16.140625" customWidth="1"/>
    <col min="8448" max="8448" width="4.42578125" customWidth="1"/>
    <col min="8449" max="8449" width="3.42578125" bestFit="1" customWidth="1"/>
    <col min="8450" max="8450" width="3.85546875" bestFit="1" customWidth="1"/>
    <col min="8451" max="8451" width="14.7109375" customWidth="1"/>
    <col min="8452" max="8452" width="14.42578125" customWidth="1"/>
    <col min="8453" max="8453" width="15.85546875" customWidth="1"/>
    <col min="8454" max="8454" width="17.28515625" customWidth="1"/>
    <col min="8456" max="8456" width="9.42578125" bestFit="1" customWidth="1"/>
    <col min="8702" max="8702" width="90" customWidth="1"/>
    <col min="8703" max="8703" width="16.140625" customWidth="1"/>
    <col min="8704" max="8704" width="4.42578125" customWidth="1"/>
    <col min="8705" max="8705" width="3.42578125" bestFit="1" customWidth="1"/>
    <col min="8706" max="8706" width="3.85546875" bestFit="1" customWidth="1"/>
    <col min="8707" max="8707" width="14.7109375" customWidth="1"/>
    <col min="8708" max="8708" width="14.42578125" customWidth="1"/>
    <col min="8709" max="8709" width="15.85546875" customWidth="1"/>
    <col min="8710" max="8710" width="17.28515625" customWidth="1"/>
    <col min="8712" max="8712" width="9.42578125" bestFit="1" customWidth="1"/>
    <col min="8958" max="8958" width="90" customWidth="1"/>
    <col min="8959" max="8959" width="16.140625" customWidth="1"/>
    <col min="8960" max="8960" width="4.42578125" customWidth="1"/>
    <col min="8961" max="8961" width="3.42578125" bestFit="1" customWidth="1"/>
    <col min="8962" max="8962" width="3.85546875" bestFit="1" customWidth="1"/>
    <col min="8963" max="8963" width="14.7109375" customWidth="1"/>
    <col min="8964" max="8964" width="14.42578125" customWidth="1"/>
    <col min="8965" max="8965" width="15.85546875" customWidth="1"/>
    <col min="8966" max="8966" width="17.28515625" customWidth="1"/>
    <col min="8968" max="8968" width="9.42578125" bestFit="1" customWidth="1"/>
    <col min="9214" max="9214" width="90" customWidth="1"/>
    <col min="9215" max="9215" width="16.140625" customWidth="1"/>
    <col min="9216" max="9216" width="4.42578125" customWidth="1"/>
    <col min="9217" max="9217" width="3.42578125" bestFit="1" customWidth="1"/>
    <col min="9218" max="9218" width="3.85546875" bestFit="1" customWidth="1"/>
    <col min="9219" max="9219" width="14.7109375" customWidth="1"/>
    <col min="9220" max="9220" width="14.42578125" customWidth="1"/>
    <col min="9221" max="9221" width="15.85546875" customWidth="1"/>
    <col min="9222" max="9222" width="17.28515625" customWidth="1"/>
    <col min="9224" max="9224" width="9.42578125" bestFit="1" customWidth="1"/>
    <col min="9470" max="9470" width="90" customWidth="1"/>
    <col min="9471" max="9471" width="16.140625" customWidth="1"/>
    <col min="9472" max="9472" width="4.42578125" customWidth="1"/>
    <col min="9473" max="9473" width="3.42578125" bestFit="1" customWidth="1"/>
    <col min="9474" max="9474" width="3.85546875" bestFit="1" customWidth="1"/>
    <col min="9475" max="9475" width="14.7109375" customWidth="1"/>
    <col min="9476" max="9476" width="14.42578125" customWidth="1"/>
    <col min="9477" max="9477" width="15.85546875" customWidth="1"/>
    <col min="9478" max="9478" width="17.28515625" customWidth="1"/>
    <col min="9480" max="9480" width="9.42578125" bestFit="1" customWidth="1"/>
    <col min="9726" max="9726" width="90" customWidth="1"/>
    <col min="9727" max="9727" width="16.140625" customWidth="1"/>
    <col min="9728" max="9728" width="4.42578125" customWidth="1"/>
    <col min="9729" max="9729" width="3.42578125" bestFit="1" customWidth="1"/>
    <col min="9730" max="9730" width="3.85546875" bestFit="1" customWidth="1"/>
    <col min="9731" max="9731" width="14.7109375" customWidth="1"/>
    <col min="9732" max="9732" width="14.42578125" customWidth="1"/>
    <col min="9733" max="9733" width="15.85546875" customWidth="1"/>
    <col min="9734" max="9734" width="17.28515625" customWidth="1"/>
    <col min="9736" max="9736" width="9.42578125" bestFit="1" customWidth="1"/>
    <col min="9982" max="9982" width="90" customWidth="1"/>
    <col min="9983" max="9983" width="16.140625" customWidth="1"/>
    <col min="9984" max="9984" width="4.42578125" customWidth="1"/>
    <col min="9985" max="9985" width="3.42578125" bestFit="1" customWidth="1"/>
    <col min="9986" max="9986" width="3.85546875" bestFit="1" customWidth="1"/>
    <col min="9987" max="9987" width="14.7109375" customWidth="1"/>
    <col min="9988" max="9988" width="14.42578125" customWidth="1"/>
    <col min="9989" max="9989" width="15.85546875" customWidth="1"/>
    <col min="9990" max="9990" width="17.28515625" customWidth="1"/>
    <col min="9992" max="9992" width="9.42578125" bestFit="1" customWidth="1"/>
    <col min="10238" max="10238" width="90" customWidth="1"/>
    <col min="10239" max="10239" width="16.140625" customWidth="1"/>
    <col min="10240" max="10240" width="4.42578125" customWidth="1"/>
    <col min="10241" max="10241" width="3.42578125" bestFit="1" customWidth="1"/>
    <col min="10242" max="10242" width="3.85546875" bestFit="1" customWidth="1"/>
    <col min="10243" max="10243" width="14.7109375" customWidth="1"/>
    <col min="10244" max="10244" width="14.42578125" customWidth="1"/>
    <col min="10245" max="10245" width="15.85546875" customWidth="1"/>
    <col min="10246" max="10246" width="17.28515625" customWidth="1"/>
    <col min="10248" max="10248" width="9.42578125" bestFit="1" customWidth="1"/>
    <col min="10494" max="10494" width="90" customWidth="1"/>
    <col min="10495" max="10495" width="16.140625" customWidth="1"/>
    <col min="10496" max="10496" width="4.42578125" customWidth="1"/>
    <col min="10497" max="10497" width="3.42578125" bestFit="1" customWidth="1"/>
    <col min="10498" max="10498" width="3.85546875" bestFit="1" customWidth="1"/>
    <col min="10499" max="10499" width="14.7109375" customWidth="1"/>
    <col min="10500" max="10500" width="14.42578125" customWidth="1"/>
    <col min="10501" max="10501" width="15.85546875" customWidth="1"/>
    <col min="10502" max="10502" width="17.28515625" customWidth="1"/>
    <col min="10504" max="10504" width="9.42578125" bestFit="1" customWidth="1"/>
    <col min="10750" max="10750" width="90" customWidth="1"/>
    <col min="10751" max="10751" width="16.140625" customWidth="1"/>
    <col min="10752" max="10752" width="4.42578125" customWidth="1"/>
    <col min="10753" max="10753" width="3.42578125" bestFit="1" customWidth="1"/>
    <col min="10754" max="10754" width="3.85546875" bestFit="1" customWidth="1"/>
    <col min="10755" max="10755" width="14.7109375" customWidth="1"/>
    <col min="10756" max="10756" width="14.42578125" customWidth="1"/>
    <col min="10757" max="10757" width="15.85546875" customWidth="1"/>
    <col min="10758" max="10758" width="17.28515625" customWidth="1"/>
    <col min="10760" max="10760" width="9.42578125" bestFit="1" customWidth="1"/>
    <col min="11006" max="11006" width="90" customWidth="1"/>
    <col min="11007" max="11007" width="16.140625" customWidth="1"/>
    <col min="11008" max="11008" width="4.42578125" customWidth="1"/>
    <col min="11009" max="11009" width="3.42578125" bestFit="1" customWidth="1"/>
    <col min="11010" max="11010" width="3.85546875" bestFit="1" customWidth="1"/>
    <col min="11011" max="11011" width="14.7109375" customWidth="1"/>
    <col min="11012" max="11012" width="14.42578125" customWidth="1"/>
    <col min="11013" max="11013" width="15.85546875" customWidth="1"/>
    <col min="11014" max="11014" width="17.28515625" customWidth="1"/>
    <col min="11016" max="11016" width="9.42578125" bestFit="1" customWidth="1"/>
    <col min="11262" max="11262" width="90" customWidth="1"/>
    <col min="11263" max="11263" width="16.140625" customWidth="1"/>
    <col min="11264" max="11264" width="4.42578125" customWidth="1"/>
    <col min="11265" max="11265" width="3.42578125" bestFit="1" customWidth="1"/>
    <col min="11266" max="11266" width="3.85546875" bestFit="1" customWidth="1"/>
    <col min="11267" max="11267" width="14.7109375" customWidth="1"/>
    <col min="11268" max="11268" width="14.42578125" customWidth="1"/>
    <col min="11269" max="11269" width="15.85546875" customWidth="1"/>
    <col min="11270" max="11270" width="17.28515625" customWidth="1"/>
    <col min="11272" max="11272" width="9.42578125" bestFit="1" customWidth="1"/>
    <col min="11518" max="11518" width="90" customWidth="1"/>
    <col min="11519" max="11519" width="16.140625" customWidth="1"/>
    <col min="11520" max="11520" width="4.42578125" customWidth="1"/>
    <col min="11521" max="11521" width="3.42578125" bestFit="1" customWidth="1"/>
    <col min="11522" max="11522" width="3.85546875" bestFit="1" customWidth="1"/>
    <col min="11523" max="11523" width="14.7109375" customWidth="1"/>
    <col min="11524" max="11524" width="14.42578125" customWidth="1"/>
    <col min="11525" max="11525" width="15.85546875" customWidth="1"/>
    <col min="11526" max="11526" width="17.28515625" customWidth="1"/>
    <col min="11528" max="11528" width="9.42578125" bestFit="1" customWidth="1"/>
    <col min="11774" max="11774" width="90" customWidth="1"/>
    <col min="11775" max="11775" width="16.140625" customWidth="1"/>
    <col min="11776" max="11776" width="4.42578125" customWidth="1"/>
    <col min="11777" max="11777" width="3.42578125" bestFit="1" customWidth="1"/>
    <col min="11778" max="11778" width="3.85546875" bestFit="1" customWidth="1"/>
    <col min="11779" max="11779" width="14.7109375" customWidth="1"/>
    <col min="11780" max="11780" width="14.42578125" customWidth="1"/>
    <col min="11781" max="11781" width="15.85546875" customWidth="1"/>
    <col min="11782" max="11782" width="17.28515625" customWidth="1"/>
    <col min="11784" max="11784" width="9.42578125" bestFit="1" customWidth="1"/>
    <col min="12030" max="12030" width="90" customWidth="1"/>
    <col min="12031" max="12031" width="16.140625" customWidth="1"/>
    <col min="12032" max="12032" width="4.42578125" customWidth="1"/>
    <col min="12033" max="12033" width="3.42578125" bestFit="1" customWidth="1"/>
    <col min="12034" max="12034" width="3.85546875" bestFit="1" customWidth="1"/>
    <col min="12035" max="12035" width="14.7109375" customWidth="1"/>
    <col min="12036" max="12036" width="14.42578125" customWidth="1"/>
    <col min="12037" max="12037" width="15.85546875" customWidth="1"/>
    <col min="12038" max="12038" width="17.28515625" customWidth="1"/>
    <col min="12040" max="12040" width="9.42578125" bestFit="1" customWidth="1"/>
    <col min="12286" max="12286" width="90" customWidth="1"/>
    <col min="12287" max="12287" width="16.140625" customWidth="1"/>
    <col min="12288" max="12288" width="4.42578125" customWidth="1"/>
    <col min="12289" max="12289" width="3.42578125" bestFit="1" customWidth="1"/>
    <col min="12290" max="12290" width="3.85546875" bestFit="1" customWidth="1"/>
    <col min="12291" max="12291" width="14.7109375" customWidth="1"/>
    <col min="12292" max="12292" width="14.42578125" customWidth="1"/>
    <col min="12293" max="12293" width="15.85546875" customWidth="1"/>
    <col min="12294" max="12294" width="17.28515625" customWidth="1"/>
    <col min="12296" max="12296" width="9.42578125" bestFit="1" customWidth="1"/>
    <col min="12542" max="12542" width="90" customWidth="1"/>
    <col min="12543" max="12543" width="16.140625" customWidth="1"/>
    <col min="12544" max="12544" width="4.42578125" customWidth="1"/>
    <col min="12545" max="12545" width="3.42578125" bestFit="1" customWidth="1"/>
    <col min="12546" max="12546" width="3.85546875" bestFit="1" customWidth="1"/>
    <col min="12547" max="12547" width="14.7109375" customWidth="1"/>
    <col min="12548" max="12548" width="14.42578125" customWidth="1"/>
    <col min="12549" max="12549" width="15.85546875" customWidth="1"/>
    <col min="12550" max="12550" width="17.28515625" customWidth="1"/>
    <col min="12552" max="12552" width="9.42578125" bestFit="1" customWidth="1"/>
    <col min="12798" max="12798" width="90" customWidth="1"/>
    <col min="12799" max="12799" width="16.140625" customWidth="1"/>
    <col min="12800" max="12800" width="4.42578125" customWidth="1"/>
    <col min="12801" max="12801" width="3.42578125" bestFit="1" customWidth="1"/>
    <col min="12802" max="12802" width="3.85546875" bestFit="1" customWidth="1"/>
    <col min="12803" max="12803" width="14.7109375" customWidth="1"/>
    <col min="12804" max="12804" width="14.42578125" customWidth="1"/>
    <col min="12805" max="12805" width="15.85546875" customWidth="1"/>
    <col min="12806" max="12806" width="17.28515625" customWidth="1"/>
    <col min="12808" max="12808" width="9.42578125" bestFit="1" customWidth="1"/>
    <col min="13054" max="13054" width="90" customWidth="1"/>
    <col min="13055" max="13055" width="16.140625" customWidth="1"/>
    <col min="13056" max="13056" width="4.42578125" customWidth="1"/>
    <col min="13057" max="13057" width="3.42578125" bestFit="1" customWidth="1"/>
    <col min="13058" max="13058" width="3.85546875" bestFit="1" customWidth="1"/>
    <col min="13059" max="13059" width="14.7109375" customWidth="1"/>
    <col min="13060" max="13060" width="14.42578125" customWidth="1"/>
    <col min="13061" max="13061" width="15.85546875" customWidth="1"/>
    <col min="13062" max="13062" width="17.28515625" customWidth="1"/>
    <col min="13064" max="13064" width="9.42578125" bestFit="1" customWidth="1"/>
    <col min="13310" max="13310" width="90" customWidth="1"/>
    <col min="13311" max="13311" width="16.140625" customWidth="1"/>
    <col min="13312" max="13312" width="4.42578125" customWidth="1"/>
    <col min="13313" max="13313" width="3.42578125" bestFit="1" customWidth="1"/>
    <col min="13314" max="13314" width="3.85546875" bestFit="1" customWidth="1"/>
    <col min="13315" max="13315" width="14.7109375" customWidth="1"/>
    <col min="13316" max="13316" width="14.42578125" customWidth="1"/>
    <col min="13317" max="13317" width="15.85546875" customWidth="1"/>
    <col min="13318" max="13318" width="17.28515625" customWidth="1"/>
    <col min="13320" max="13320" width="9.42578125" bestFit="1" customWidth="1"/>
    <col min="13566" max="13566" width="90" customWidth="1"/>
    <col min="13567" max="13567" width="16.140625" customWidth="1"/>
    <col min="13568" max="13568" width="4.42578125" customWidth="1"/>
    <col min="13569" max="13569" width="3.42578125" bestFit="1" customWidth="1"/>
    <col min="13570" max="13570" width="3.85546875" bestFit="1" customWidth="1"/>
    <col min="13571" max="13571" width="14.7109375" customWidth="1"/>
    <col min="13572" max="13572" width="14.42578125" customWidth="1"/>
    <col min="13573" max="13573" width="15.85546875" customWidth="1"/>
    <col min="13574" max="13574" width="17.28515625" customWidth="1"/>
    <col min="13576" max="13576" width="9.42578125" bestFit="1" customWidth="1"/>
    <col min="13822" max="13822" width="90" customWidth="1"/>
    <col min="13823" max="13823" width="16.140625" customWidth="1"/>
    <col min="13824" max="13824" width="4.42578125" customWidth="1"/>
    <col min="13825" max="13825" width="3.42578125" bestFit="1" customWidth="1"/>
    <col min="13826" max="13826" width="3.85546875" bestFit="1" customWidth="1"/>
    <col min="13827" max="13827" width="14.7109375" customWidth="1"/>
    <col min="13828" max="13828" width="14.42578125" customWidth="1"/>
    <col min="13829" max="13829" width="15.85546875" customWidth="1"/>
    <col min="13830" max="13830" width="17.28515625" customWidth="1"/>
    <col min="13832" max="13832" width="9.42578125" bestFit="1" customWidth="1"/>
    <col min="14078" max="14078" width="90" customWidth="1"/>
    <col min="14079" max="14079" width="16.140625" customWidth="1"/>
    <col min="14080" max="14080" width="4.42578125" customWidth="1"/>
    <col min="14081" max="14081" width="3.42578125" bestFit="1" customWidth="1"/>
    <col min="14082" max="14082" width="3.85546875" bestFit="1" customWidth="1"/>
    <col min="14083" max="14083" width="14.7109375" customWidth="1"/>
    <col min="14084" max="14084" width="14.42578125" customWidth="1"/>
    <col min="14085" max="14085" width="15.85546875" customWidth="1"/>
    <col min="14086" max="14086" width="17.28515625" customWidth="1"/>
    <col min="14088" max="14088" width="9.42578125" bestFit="1" customWidth="1"/>
    <col min="14334" max="14334" width="90" customWidth="1"/>
    <col min="14335" max="14335" width="16.140625" customWidth="1"/>
    <col min="14336" max="14336" width="4.42578125" customWidth="1"/>
    <col min="14337" max="14337" width="3.42578125" bestFit="1" customWidth="1"/>
    <col min="14338" max="14338" width="3.85546875" bestFit="1" customWidth="1"/>
    <col min="14339" max="14339" width="14.7109375" customWidth="1"/>
    <col min="14340" max="14340" width="14.42578125" customWidth="1"/>
    <col min="14341" max="14341" width="15.85546875" customWidth="1"/>
    <col min="14342" max="14342" width="17.28515625" customWidth="1"/>
    <col min="14344" max="14344" width="9.42578125" bestFit="1" customWidth="1"/>
    <col min="14590" max="14590" width="90" customWidth="1"/>
    <col min="14591" max="14591" width="16.140625" customWidth="1"/>
    <col min="14592" max="14592" width="4.42578125" customWidth="1"/>
    <col min="14593" max="14593" width="3.42578125" bestFit="1" customWidth="1"/>
    <col min="14594" max="14594" width="3.85546875" bestFit="1" customWidth="1"/>
    <col min="14595" max="14595" width="14.7109375" customWidth="1"/>
    <col min="14596" max="14596" width="14.42578125" customWidth="1"/>
    <col min="14597" max="14597" width="15.85546875" customWidth="1"/>
    <col min="14598" max="14598" width="17.28515625" customWidth="1"/>
    <col min="14600" max="14600" width="9.42578125" bestFit="1" customWidth="1"/>
    <col min="14846" max="14846" width="90" customWidth="1"/>
    <col min="14847" max="14847" width="16.140625" customWidth="1"/>
    <col min="14848" max="14848" width="4.42578125" customWidth="1"/>
    <col min="14849" max="14849" width="3.42578125" bestFit="1" customWidth="1"/>
    <col min="14850" max="14850" width="3.85546875" bestFit="1" customWidth="1"/>
    <col min="14851" max="14851" width="14.7109375" customWidth="1"/>
    <col min="14852" max="14852" width="14.42578125" customWidth="1"/>
    <col min="14853" max="14853" width="15.85546875" customWidth="1"/>
    <col min="14854" max="14854" width="17.28515625" customWidth="1"/>
    <col min="14856" max="14856" width="9.42578125" bestFit="1" customWidth="1"/>
    <col min="15102" max="15102" width="90" customWidth="1"/>
    <col min="15103" max="15103" width="16.140625" customWidth="1"/>
    <col min="15104" max="15104" width="4.42578125" customWidth="1"/>
    <col min="15105" max="15105" width="3.42578125" bestFit="1" customWidth="1"/>
    <col min="15106" max="15106" width="3.85546875" bestFit="1" customWidth="1"/>
    <col min="15107" max="15107" width="14.7109375" customWidth="1"/>
    <col min="15108" max="15108" width="14.42578125" customWidth="1"/>
    <col min="15109" max="15109" width="15.85546875" customWidth="1"/>
    <col min="15110" max="15110" width="17.28515625" customWidth="1"/>
    <col min="15112" max="15112" width="9.42578125" bestFit="1" customWidth="1"/>
    <col min="15358" max="15358" width="90" customWidth="1"/>
    <col min="15359" max="15359" width="16.140625" customWidth="1"/>
    <col min="15360" max="15360" width="4.42578125" customWidth="1"/>
    <col min="15361" max="15361" width="3.42578125" bestFit="1" customWidth="1"/>
    <col min="15362" max="15362" width="3.85546875" bestFit="1" customWidth="1"/>
    <col min="15363" max="15363" width="14.7109375" customWidth="1"/>
    <col min="15364" max="15364" width="14.42578125" customWidth="1"/>
    <col min="15365" max="15365" width="15.85546875" customWidth="1"/>
    <col min="15366" max="15366" width="17.28515625" customWidth="1"/>
    <col min="15368" max="15368" width="9.42578125" bestFit="1" customWidth="1"/>
    <col min="15614" max="15614" width="90" customWidth="1"/>
    <col min="15615" max="15615" width="16.140625" customWidth="1"/>
    <col min="15616" max="15616" width="4.42578125" customWidth="1"/>
    <col min="15617" max="15617" width="3.42578125" bestFit="1" customWidth="1"/>
    <col min="15618" max="15618" width="3.85546875" bestFit="1" customWidth="1"/>
    <col min="15619" max="15619" width="14.7109375" customWidth="1"/>
    <col min="15620" max="15620" width="14.42578125" customWidth="1"/>
    <col min="15621" max="15621" width="15.85546875" customWidth="1"/>
    <col min="15622" max="15622" width="17.28515625" customWidth="1"/>
    <col min="15624" max="15624" width="9.42578125" bestFit="1" customWidth="1"/>
    <col min="15870" max="15870" width="90" customWidth="1"/>
    <col min="15871" max="15871" width="16.140625" customWidth="1"/>
    <col min="15872" max="15872" width="4.42578125" customWidth="1"/>
    <col min="15873" max="15873" width="3.42578125" bestFit="1" customWidth="1"/>
    <col min="15874" max="15874" width="3.85546875" bestFit="1" customWidth="1"/>
    <col min="15875" max="15875" width="14.7109375" customWidth="1"/>
    <col min="15876" max="15876" width="14.42578125" customWidth="1"/>
    <col min="15877" max="15877" width="15.85546875" customWidth="1"/>
    <col min="15878" max="15878" width="17.28515625" customWidth="1"/>
    <col min="15880" max="15880" width="9.42578125" bestFit="1" customWidth="1"/>
    <col min="16126" max="16126" width="90" customWidth="1"/>
    <col min="16127" max="16127" width="16.140625" customWidth="1"/>
    <col min="16128" max="16128" width="4.42578125" customWidth="1"/>
    <col min="16129" max="16129" width="3.42578125" bestFit="1" customWidth="1"/>
    <col min="16130" max="16130" width="3.85546875" bestFit="1" customWidth="1"/>
    <col min="16131" max="16131" width="14.7109375" customWidth="1"/>
    <col min="16132" max="16132" width="14.42578125" customWidth="1"/>
    <col min="16133" max="16133" width="15.85546875" customWidth="1"/>
    <col min="16134" max="16134" width="17.28515625" customWidth="1"/>
    <col min="16136" max="16136" width="9.42578125" bestFit="1" customWidth="1"/>
  </cols>
  <sheetData>
    <row r="1" spans="1:9" ht="15.75">
      <c r="I1" s="183" t="s">
        <v>1235</v>
      </c>
    </row>
    <row r="2" spans="1:9" ht="15.75">
      <c r="I2" s="183" t="s">
        <v>0</v>
      </c>
    </row>
    <row r="3" spans="1:9" ht="15.75">
      <c r="I3" s="183" t="s">
        <v>1</v>
      </c>
    </row>
    <row r="4" spans="1:9" ht="15.75">
      <c r="I4" s="183" t="s">
        <v>1284</v>
      </c>
    </row>
    <row r="6" spans="1:9" s="16" customFormat="1" ht="15.75" customHeight="1">
      <c r="A6" s="183"/>
      <c r="B6" s="183"/>
      <c r="C6" s="183"/>
      <c r="D6" s="183"/>
      <c r="E6" s="183"/>
      <c r="F6" s="183"/>
      <c r="G6" s="183"/>
      <c r="H6" s="183"/>
      <c r="I6" s="155" t="s">
        <v>1236</v>
      </c>
    </row>
    <row r="7" spans="1:9" s="16" customFormat="1" ht="15.75" customHeight="1">
      <c r="A7" s="183"/>
      <c r="B7" s="183"/>
      <c r="C7" s="183"/>
      <c r="D7" s="183"/>
      <c r="E7" s="183"/>
      <c r="F7" s="183"/>
      <c r="G7" s="183"/>
      <c r="H7" s="183"/>
      <c r="I7" s="213" t="s">
        <v>223</v>
      </c>
    </row>
    <row r="8" spans="1:9" s="16" customFormat="1" ht="15.75" customHeight="1">
      <c r="A8" s="183"/>
      <c r="B8" s="183"/>
      <c r="C8" s="183"/>
      <c r="D8" s="183"/>
      <c r="E8" s="183"/>
      <c r="F8" s="183"/>
      <c r="G8" s="183"/>
      <c r="H8" s="183"/>
      <c r="I8" s="213" t="s">
        <v>1</v>
      </c>
    </row>
    <row r="9" spans="1:9" s="16" customFormat="1" ht="15.75" customHeight="1">
      <c r="A9" s="183"/>
      <c r="B9" s="183"/>
      <c r="C9" s="183"/>
      <c r="D9" s="183"/>
      <c r="E9" s="183"/>
      <c r="F9" s="183"/>
      <c r="G9" s="183"/>
      <c r="H9" s="183"/>
      <c r="I9" s="155" t="s">
        <v>1204</v>
      </c>
    </row>
    <row r="10" spans="1:9" s="16" customFormat="1">
      <c r="B10" s="36"/>
      <c r="C10" s="36"/>
      <c r="D10" s="36"/>
      <c r="E10" s="36"/>
      <c r="F10" s="14"/>
      <c r="G10" s="14"/>
      <c r="H10" s="14"/>
      <c r="I10" s="14"/>
    </row>
    <row r="11" spans="1:9" s="16" customFormat="1" ht="54" customHeight="1">
      <c r="A11" s="222" t="s">
        <v>1190</v>
      </c>
      <c r="B11" s="222"/>
      <c r="C11" s="222"/>
      <c r="D11" s="222"/>
      <c r="E11" s="222"/>
      <c r="F11" s="222"/>
      <c r="G11" s="222"/>
      <c r="H11" s="222"/>
      <c r="I11" s="222"/>
    </row>
    <row r="12" spans="1:9" s="16" customFormat="1">
      <c r="B12" s="36"/>
      <c r="C12" s="36"/>
      <c r="D12" s="36"/>
      <c r="E12" s="36"/>
      <c r="F12" s="14"/>
      <c r="G12" s="14"/>
      <c r="H12" s="14"/>
      <c r="I12" s="28" t="s">
        <v>224</v>
      </c>
    </row>
    <row r="13" spans="1:9" s="16" customFormat="1" ht="78.75">
      <c r="A13" s="40" t="s">
        <v>225</v>
      </c>
      <c r="B13" s="127" t="s">
        <v>229</v>
      </c>
      <c r="C13" s="40" t="s">
        <v>230</v>
      </c>
      <c r="D13" s="127" t="s">
        <v>227</v>
      </c>
      <c r="E13" s="127" t="s">
        <v>228</v>
      </c>
      <c r="F13" s="40" t="s">
        <v>692</v>
      </c>
      <c r="G13" s="40" t="s">
        <v>693</v>
      </c>
      <c r="H13" s="40" t="s">
        <v>694</v>
      </c>
      <c r="I13" s="40" t="s">
        <v>695</v>
      </c>
    </row>
    <row r="14" spans="1:9" s="16" customFormat="1" ht="15.75">
      <c r="A14" s="128">
        <v>1</v>
      </c>
      <c r="B14" s="128">
        <v>2</v>
      </c>
      <c r="C14" s="128">
        <v>3</v>
      </c>
      <c r="D14" s="129" t="s">
        <v>696</v>
      </c>
      <c r="E14" s="129" t="s">
        <v>697</v>
      </c>
      <c r="F14" s="128">
        <v>6</v>
      </c>
      <c r="G14" s="128">
        <v>7</v>
      </c>
      <c r="H14" s="128">
        <v>8</v>
      </c>
      <c r="I14" s="128">
        <v>9</v>
      </c>
    </row>
    <row r="15" spans="1:9" s="16" customFormat="1" ht="15.75">
      <c r="A15" s="130" t="s">
        <v>698</v>
      </c>
      <c r="B15" s="128"/>
      <c r="C15" s="69"/>
      <c r="D15" s="129"/>
      <c r="E15" s="129"/>
      <c r="F15" s="121">
        <f t="shared" ref="F15:F79" si="0">G15+H15+I15</f>
        <v>2069301.9</v>
      </c>
      <c r="G15" s="121">
        <f>G16+G265</f>
        <v>114941</v>
      </c>
      <c r="H15" s="121">
        <f>H16+H265</f>
        <v>905716.3</v>
      </c>
      <c r="I15" s="121">
        <f>I16+I265</f>
        <v>1048644.5999999999</v>
      </c>
    </row>
    <row r="16" spans="1:9" s="16" customFormat="1" ht="15.75">
      <c r="A16" s="130" t="s">
        <v>699</v>
      </c>
      <c r="B16" s="129"/>
      <c r="C16" s="128"/>
      <c r="D16" s="129"/>
      <c r="E16" s="129"/>
      <c r="F16" s="121">
        <f t="shared" si="0"/>
        <v>1691754.9</v>
      </c>
      <c r="G16" s="121">
        <f>G17+G20+G124+G133+G152+G174+G193+G231+G241+G258+G262</f>
        <v>114022.8</v>
      </c>
      <c r="H16" s="121">
        <f t="shared" ref="H16:I16" si="1">H17+H20+H124+H133+H152+H174+H193+H231+H241+H258+H262</f>
        <v>892019.8</v>
      </c>
      <c r="I16" s="121">
        <f t="shared" si="1"/>
        <v>685712.29999999993</v>
      </c>
    </row>
    <row r="17" spans="1:9" s="16" customFormat="1" ht="47.25">
      <c r="A17" s="130" t="s">
        <v>1013</v>
      </c>
      <c r="B17" s="131" t="s">
        <v>234</v>
      </c>
      <c r="C17" s="69"/>
      <c r="D17" s="70"/>
      <c r="E17" s="70"/>
      <c r="F17" s="121">
        <f t="shared" si="0"/>
        <v>10</v>
      </c>
      <c r="G17" s="121"/>
      <c r="H17" s="121">
        <f>SUBTOTAL(9,H19)</f>
        <v>0</v>
      </c>
      <c r="I17" s="121">
        <f>SUBTOTAL(9,I19)</f>
        <v>10</v>
      </c>
    </row>
    <row r="18" spans="1:9" s="16" customFormat="1" ht="47.25">
      <c r="A18" s="132" t="s">
        <v>658</v>
      </c>
      <c r="B18" s="133" t="s">
        <v>815</v>
      </c>
      <c r="C18" s="69"/>
      <c r="D18" s="70"/>
      <c r="E18" s="70"/>
      <c r="F18" s="39">
        <f t="shared" si="0"/>
        <v>10</v>
      </c>
      <c r="G18" s="39">
        <f>SUM(G19)</f>
        <v>0</v>
      </c>
      <c r="H18" s="39">
        <f>SUM(H19)</f>
        <v>0</v>
      </c>
      <c r="I18" s="39">
        <f>SUM(I19)</f>
        <v>10</v>
      </c>
    </row>
    <row r="19" spans="1:9" s="16" customFormat="1" ht="63">
      <c r="A19" s="132" t="s">
        <v>337</v>
      </c>
      <c r="B19" s="133" t="s">
        <v>689</v>
      </c>
      <c r="C19" s="69">
        <v>200</v>
      </c>
      <c r="D19" s="70" t="s">
        <v>300</v>
      </c>
      <c r="E19" s="70">
        <v>14</v>
      </c>
      <c r="F19" s="39">
        <f t="shared" si="0"/>
        <v>10</v>
      </c>
      <c r="G19" s="39"/>
      <c r="H19" s="39">
        <v>0</v>
      </c>
      <c r="I19" s="39">
        <v>10</v>
      </c>
    </row>
    <row r="20" spans="1:9" s="16" customFormat="1" ht="31.5">
      <c r="A20" s="130" t="s">
        <v>1019</v>
      </c>
      <c r="B20" s="131" t="s">
        <v>237</v>
      </c>
      <c r="C20" s="69"/>
      <c r="D20" s="70"/>
      <c r="E20" s="70"/>
      <c r="F20" s="121">
        <f t="shared" si="0"/>
        <v>1213804.6000000001</v>
      </c>
      <c r="G20" s="121">
        <f>SUM(G21,G111,G116)</f>
        <v>112774.6</v>
      </c>
      <c r="H20" s="121">
        <f t="shared" ref="H20:I20" si="2">SUM(H21,H111,H116)</f>
        <v>753130.4</v>
      </c>
      <c r="I20" s="121">
        <f t="shared" si="2"/>
        <v>347899.6</v>
      </c>
    </row>
    <row r="21" spans="1:9" s="16" customFormat="1" ht="31.5">
      <c r="A21" s="130" t="s">
        <v>700</v>
      </c>
      <c r="B21" s="131" t="s">
        <v>701</v>
      </c>
      <c r="C21" s="64"/>
      <c r="D21" s="65"/>
      <c r="E21" s="65"/>
      <c r="F21" s="121">
        <f>G21+H21+I21</f>
        <v>923222.5</v>
      </c>
      <c r="G21" s="121">
        <f>SUM(G22,G27,G31,G33,G35,G37,G40,G42,G44,G46,G49,G54,G59,G61,G64,G67,G72,G75,G77,G83,G79,G81,G85,G87,G89,G95,G97,G102,G108,G99)</f>
        <v>112466.3</v>
      </c>
      <c r="H21" s="121">
        <f>SUM(H22,H27,H31,H33,H35,H37,H40,H42,H44,H46,H49,H54,H59,H61,H64,H67,H72,H75,H77,H83,H79,H81,H85,H87,H89,H95,H97,H102,H108,H99)</f>
        <v>753124.1</v>
      </c>
      <c r="I21" s="121">
        <f>SUM(I22,I27,I31,I33,I35,I37,I40,I42,I44,I46,I49,I54,I59,I61,I64,I67,I72,I75,I77,I83,I79,I81,I85,I87,I89,I95,I97,I102,I108,I99)</f>
        <v>57632.1</v>
      </c>
    </row>
    <row r="22" spans="1:9" s="18" customFormat="1" ht="94.5">
      <c r="A22" s="81" t="s">
        <v>490</v>
      </c>
      <c r="B22" s="134" t="s">
        <v>702</v>
      </c>
      <c r="C22" s="128"/>
      <c r="D22" s="129"/>
      <c r="E22" s="129"/>
      <c r="F22" s="39">
        <f t="shared" si="0"/>
        <v>705886.79999999993</v>
      </c>
      <c r="G22" s="39"/>
      <c r="H22" s="39">
        <f>SUBTOTAL(9,H23:H26)</f>
        <v>705886.79999999993</v>
      </c>
      <c r="I22" s="39">
        <f>SUBTOTAL(9,I23:I26)</f>
        <v>0</v>
      </c>
    </row>
    <row r="23" spans="1:9" s="16" customFormat="1" ht="47.25" customHeight="1">
      <c r="A23" s="132" t="s">
        <v>492</v>
      </c>
      <c r="B23" s="133" t="s">
        <v>493</v>
      </c>
      <c r="C23" s="69">
        <v>600</v>
      </c>
      <c r="D23" s="70" t="s">
        <v>420</v>
      </c>
      <c r="E23" s="70" t="s">
        <v>234</v>
      </c>
      <c r="F23" s="39">
        <f t="shared" si="0"/>
        <v>84261.9</v>
      </c>
      <c r="G23" s="39"/>
      <c r="H23" s="39">
        <v>84261.9</v>
      </c>
      <c r="I23" s="39">
        <v>0</v>
      </c>
    </row>
    <row r="24" spans="1:9" s="16" customFormat="1" ht="63">
      <c r="A24" s="132" t="s">
        <v>703</v>
      </c>
      <c r="B24" s="133" t="s">
        <v>509</v>
      </c>
      <c r="C24" s="69">
        <v>600</v>
      </c>
      <c r="D24" s="70" t="s">
        <v>420</v>
      </c>
      <c r="E24" s="70" t="s">
        <v>237</v>
      </c>
      <c r="F24" s="39">
        <f t="shared" si="0"/>
        <v>444393.1</v>
      </c>
      <c r="G24" s="39"/>
      <c r="H24" s="35">
        <v>444393.1</v>
      </c>
      <c r="I24" s="135"/>
    </row>
    <row r="25" spans="1:9" s="16" customFormat="1" ht="46.5" customHeight="1">
      <c r="A25" s="132" t="s">
        <v>537</v>
      </c>
      <c r="B25" s="133" t="s">
        <v>538</v>
      </c>
      <c r="C25" s="69">
        <v>600</v>
      </c>
      <c r="D25" s="70" t="s">
        <v>420</v>
      </c>
      <c r="E25" s="70" t="s">
        <v>300</v>
      </c>
      <c r="F25" s="39">
        <f t="shared" si="0"/>
        <v>108694.2</v>
      </c>
      <c r="G25" s="39"/>
      <c r="H25" s="39">
        <v>108694.2</v>
      </c>
      <c r="I25" s="135"/>
    </row>
    <row r="26" spans="1:9" s="16" customFormat="1" ht="63" customHeight="1">
      <c r="A26" s="132" t="s">
        <v>510</v>
      </c>
      <c r="B26" s="133" t="s">
        <v>511</v>
      </c>
      <c r="C26" s="69">
        <v>600</v>
      </c>
      <c r="D26" s="70" t="s">
        <v>420</v>
      </c>
      <c r="E26" s="70" t="s">
        <v>237</v>
      </c>
      <c r="F26" s="39">
        <f t="shared" si="0"/>
        <v>68537.600000000006</v>
      </c>
      <c r="G26" s="39"/>
      <c r="H26" s="39">
        <v>68537.600000000006</v>
      </c>
      <c r="I26" s="135"/>
    </row>
    <row r="27" spans="1:9" s="16" customFormat="1" ht="15.75">
      <c r="A27" s="132" t="s">
        <v>542</v>
      </c>
      <c r="B27" s="134" t="s">
        <v>704</v>
      </c>
      <c r="C27" s="69"/>
      <c r="D27" s="70"/>
      <c r="E27" s="70"/>
      <c r="F27" s="39">
        <f t="shared" si="0"/>
        <v>13107.9</v>
      </c>
      <c r="G27" s="39">
        <f>SUBTOTAL(9,G28:G30)</f>
        <v>0</v>
      </c>
      <c r="H27" s="39">
        <f>SUBTOTAL(9,H28:H30)</f>
        <v>0</v>
      </c>
      <c r="I27" s="39">
        <f>SUBTOTAL(9,I28:I30)</f>
        <v>13107.9</v>
      </c>
    </row>
    <row r="28" spans="1:9" s="16" customFormat="1" ht="47.25" hidden="1">
      <c r="A28" s="132" t="s">
        <v>705</v>
      </c>
      <c r="B28" s="134" t="s">
        <v>545</v>
      </c>
      <c r="C28" s="69">
        <v>200</v>
      </c>
      <c r="D28" s="70" t="s">
        <v>420</v>
      </c>
      <c r="E28" s="70" t="s">
        <v>420</v>
      </c>
      <c r="F28" s="39">
        <f t="shared" si="0"/>
        <v>0</v>
      </c>
      <c r="G28" s="39"/>
      <c r="H28" s="39"/>
      <c r="I28" s="39">
        <v>0</v>
      </c>
    </row>
    <row r="29" spans="1:9" s="16" customFormat="1" ht="31.5">
      <c r="A29" s="81" t="s">
        <v>706</v>
      </c>
      <c r="B29" s="134" t="s">
        <v>545</v>
      </c>
      <c r="C29" s="69">
        <v>300</v>
      </c>
      <c r="D29" s="70" t="s">
        <v>420</v>
      </c>
      <c r="E29" s="70" t="s">
        <v>420</v>
      </c>
      <c r="F29" s="39">
        <f t="shared" si="0"/>
        <v>40</v>
      </c>
      <c r="G29" s="39"/>
      <c r="H29" s="39"/>
      <c r="I29" s="39">
        <v>40</v>
      </c>
    </row>
    <row r="30" spans="1:9" s="16" customFormat="1" ht="47.25">
      <c r="A30" s="132" t="s">
        <v>547</v>
      </c>
      <c r="B30" s="134" t="s">
        <v>545</v>
      </c>
      <c r="C30" s="69">
        <v>600</v>
      </c>
      <c r="D30" s="70" t="s">
        <v>420</v>
      </c>
      <c r="E30" s="70" t="s">
        <v>420</v>
      </c>
      <c r="F30" s="39">
        <f t="shared" si="0"/>
        <v>13067.9</v>
      </c>
      <c r="G30" s="39"/>
      <c r="H30" s="39">
        <v>0</v>
      </c>
      <c r="I30" s="35">
        <v>13067.9</v>
      </c>
    </row>
    <row r="31" spans="1:9" s="16" customFormat="1" ht="31.5">
      <c r="A31" s="81" t="s">
        <v>548</v>
      </c>
      <c r="B31" s="134" t="s">
        <v>707</v>
      </c>
      <c r="C31" s="69"/>
      <c r="D31" s="70"/>
      <c r="E31" s="70"/>
      <c r="F31" s="39">
        <f t="shared" si="0"/>
        <v>6763.6</v>
      </c>
      <c r="G31" s="39"/>
      <c r="H31" s="39">
        <f>SUBTOTAL(9,H32:H32)</f>
        <v>6756.8</v>
      </c>
      <c r="I31" s="39">
        <f>SUBTOTAL(9,I32:I32)</f>
        <v>6.8</v>
      </c>
    </row>
    <row r="32" spans="1:9" s="16" customFormat="1" ht="47.25">
      <c r="A32" s="132" t="s">
        <v>550</v>
      </c>
      <c r="B32" s="134" t="s">
        <v>551</v>
      </c>
      <c r="C32" s="69">
        <v>600</v>
      </c>
      <c r="D32" s="70" t="s">
        <v>420</v>
      </c>
      <c r="E32" s="70" t="s">
        <v>420</v>
      </c>
      <c r="F32" s="39">
        <f t="shared" si="0"/>
        <v>6763.6</v>
      </c>
      <c r="G32" s="39"/>
      <c r="H32" s="39">
        <v>6756.8</v>
      </c>
      <c r="I32" s="39">
        <v>6.8</v>
      </c>
    </row>
    <row r="33" spans="1:9" s="16" customFormat="1" ht="31.5">
      <c r="A33" s="81" t="s">
        <v>558</v>
      </c>
      <c r="B33" s="134" t="s">
        <v>708</v>
      </c>
      <c r="C33" s="69"/>
      <c r="D33" s="70"/>
      <c r="E33" s="70"/>
      <c r="F33" s="39">
        <f t="shared" si="0"/>
        <v>50</v>
      </c>
      <c r="G33" s="39"/>
      <c r="H33" s="39">
        <f>SUBTOTAL(9,H34)</f>
        <v>0</v>
      </c>
      <c r="I33" s="39">
        <f>SUBTOTAL(9,I34)</f>
        <v>50</v>
      </c>
    </row>
    <row r="34" spans="1:9" s="16" customFormat="1" ht="47.25">
      <c r="A34" s="132" t="s">
        <v>560</v>
      </c>
      <c r="B34" s="134" t="s">
        <v>561</v>
      </c>
      <c r="C34" s="69">
        <v>600</v>
      </c>
      <c r="D34" s="70" t="s">
        <v>420</v>
      </c>
      <c r="E34" s="70" t="s">
        <v>305</v>
      </c>
      <c r="F34" s="39">
        <f t="shared" si="0"/>
        <v>50</v>
      </c>
      <c r="G34" s="39"/>
      <c r="H34" s="39">
        <v>0</v>
      </c>
      <c r="I34" s="39">
        <v>50</v>
      </c>
    </row>
    <row r="35" spans="1:9" s="16" customFormat="1" ht="15.75">
      <c r="A35" s="81" t="s">
        <v>562</v>
      </c>
      <c r="B35" s="134" t="s">
        <v>709</v>
      </c>
      <c r="C35" s="69"/>
      <c r="D35" s="70"/>
      <c r="E35" s="70"/>
      <c r="F35" s="39">
        <f t="shared" si="0"/>
        <v>139</v>
      </c>
      <c r="G35" s="39"/>
      <c r="H35" s="39">
        <f>SUBTOTAL(9,H36)</f>
        <v>0</v>
      </c>
      <c r="I35" s="39">
        <f>SUBTOTAL(9,I36)</f>
        <v>139</v>
      </c>
    </row>
    <row r="36" spans="1:9" s="16" customFormat="1" ht="31.5">
      <c r="A36" s="132" t="s">
        <v>564</v>
      </c>
      <c r="B36" s="134" t="s">
        <v>565</v>
      </c>
      <c r="C36" s="69">
        <v>600</v>
      </c>
      <c r="D36" s="70" t="s">
        <v>420</v>
      </c>
      <c r="E36" s="70" t="s">
        <v>305</v>
      </c>
      <c r="F36" s="39">
        <f t="shared" si="0"/>
        <v>139</v>
      </c>
      <c r="G36" s="39"/>
      <c r="H36" s="39">
        <v>0</v>
      </c>
      <c r="I36" s="35">
        <v>139</v>
      </c>
    </row>
    <row r="37" spans="1:9" s="16" customFormat="1" ht="15.75">
      <c r="A37" s="81" t="s">
        <v>583</v>
      </c>
      <c r="B37" s="134" t="s">
        <v>710</v>
      </c>
      <c r="C37" s="69"/>
      <c r="D37" s="70"/>
      <c r="E37" s="70"/>
      <c r="F37" s="39">
        <f>SUM(F38:F39)</f>
        <v>2104.1999999999998</v>
      </c>
      <c r="G37" s="39">
        <f>SUM(G38:G39)</f>
        <v>0</v>
      </c>
      <c r="H37" s="39">
        <f>SUM(H38:H39)</f>
        <v>0</v>
      </c>
      <c r="I37" s="39">
        <f>SUM(I38:I39)</f>
        <v>2104.1999999999998</v>
      </c>
    </row>
    <row r="38" spans="1:9" s="16" customFormat="1" ht="31.5" hidden="1">
      <c r="A38" s="132" t="s">
        <v>1101</v>
      </c>
      <c r="B38" s="134" t="s">
        <v>586</v>
      </c>
      <c r="C38" s="69">
        <v>300</v>
      </c>
      <c r="D38" s="70" t="s">
        <v>348</v>
      </c>
      <c r="E38" s="70" t="s">
        <v>234</v>
      </c>
      <c r="F38" s="39">
        <f t="shared" ref="F38" si="3">G38+H38+I38</f>
        <v>0</v>
      </c>
      <c r="G38" s="39"/>
      <c r="H38" s="39">
        <v>0</v>
      </c>
      <c r="I38" s="35">
        <v>0</v>
      </c>
    </row>
    <row r="39" spans="1:9" s="16" customFormat="1" ht="31.5">
      <c r="A39" s="132" t="s">
        <v>585</v>
      </c>
      <c r="B39" s="134" t="s">
        <v>586</v>
      </c>
      <c r="C39" s="69">
        <v>600</v>
      </c>
      <c r="D39" s="70" t="s">
        <v>348</v>
      </c>
      <c r="E39" s="70" t="s">
        <v>234</v>
      </c>
      <c r="F39" s="39">
        <f t="shared" si="0"/>
        <v>2104.1999999999998</v>
      </c>
      <c r="G39" s="39"/>
      <c r="H39" s="39">
        <v>0</v>
      </c>
      <c r="I39" s="35">
        <v>2104.1999999999998</v>
      </c>
    </row>
    <row r="40" spans="1:9" s="16" customFormat="1" ht="15.75">
      <c r="A40" s="81" t="s">
        <v>587</v>
      </c>
      <c r="B40" s="134" t="s">
        <v>711</v>
      </c>
      <c r="C40" s="69"/>
      <c r="D40" s="70"/>
      <c r="E40" s="70"/>
      <c r="F40" s="39">
        <f t="shared" si="0"/>
        <v>151.69999999999999</v>
      </c>
      <c r="G40" s="39"/>
      <c r="H40" s="39">
        <f>SUBTOTAL(9,H41)</f>
        <v>0</v>
      </c>
      <c r="I40" s="39">
        <f>SUBTOTAL(9,I41)</f>
        <v>151.69999999999999</v>
      </c>
    </row>
    <row r="41" spans="1:9" s="16" customFormat="1" ht="31.5">
      <c r="A41" s="132" t="s">
        <v>589</v>
      </c>
      <c r="B41" s="134" t="s">
        <v>590</v>
      </c>
      <c r="C41" s="69">
        <v>600</v>
      </c>
      <c r="D41" s="70" t="s">
        <v>348</v>
      </c>
      <c r="E41" s="70" t="s">
        <v>234</v>
      </c>
      <c r="F41" s="39">
        <f t="shared" si="0"/>
        <v>151.69999999999999</v>
      </c>
      <c r="G41" s="39"/>
      <c r="H41" s="39">
        <v>0</v>
      </c>
      <c r="I41" s="35">
        <v>151.69999999999999</v>
      </c>
    </row>
    <row r="42" spans="1:9" s="16" customFormat="1" ht="63">
      <c r="A42" s="81" t="s">
        <v>608</v>
      </c>
      <c r="B42" s="134" t="s">
        <v>712</v>
      </c>
      <c r="C42" s="69"/>
      <c r="D42" s="70"/>
      <c r="E42" s="70"/>
      <c r="F42" s="39">
        <f t="shared" si="0"/>
        <v>211.5</v>
      </c>
      <c r="G42" s="39"/>
      <c r="H42" s="39">
        <f>SUBTOTAL(9,H43)</f>
        <v>211.5</v>
      </c>
      <c r="I42" s="39">
        <f>SUBTOTAL(9,I43)</f>
        <v>0</v>
      </c>
    </row>
    <row r="43" spans="1:9" s="16" customFormat="1" ht="78.75">
      <c r="A43" s="132" t="s">
        <v>610</v>
      </c>
      <c r="B43" s="134" t="s">
        <v>611</v>
      </c>
      <c r="C43" s="69">
        <v>600</v>
      </c>
      <c r="D43" s="70" t="s">
        <v>320</v>
      </c>
      <c r="E43" s="70" t="s">
        <v>248</v>
      </c>
      <c r="F43" s="39">
        <f t="shared" si="0"/>
        <v>211.5</v>
      </c>
      <c r="G43" s="39"/>
      <c r="H43" s="39">
        <v>211.5</v>
      </c>
      <c r="I43" s="135"/>
    </row>
    <row r="44" spans="1:9" s="16" customFormat="1" ht="31.5">
      <c r="A44" s="132" t="s">
        <v>566</v>
      </c>
      <c r="B44" s="134" t="s">
        <v>713</v>
      </c>
      <c r="C44" s="69"/>
      <c r="D44" s="70"/>
      <c r="E44" s="70"/>
      <c r="F44" s="39">
        <f t="shared" si="0"/>
        <v>304.8</v>
      </c>
      <c r="G44" s="39"/>
      <c r="H44" s="39">
        <f>SUBTOTAL(9,H45)</f>
        <v>0</v>
      </c>
      <c r="I44" s="39">
        <f>SUBTOTAL(9,I45)</f>
        <v>304.8</v>
      </c>
    </row>
    <row r="45" spans="1:9" s="16" customFormat="1" ht="47.25">
      <c r="A45" s="132" t="s">
        <v>568</v>
      </c>
      <c r="B45" s="134" t="s">
        <v>569</v>
      </c>
      <c r="C45" s="69">
        <v>600</v>
      </c>
      <c r="D45" s="70" t="s">
        <v>420</v>
      </c>
      <c r="E45" s="70" t="s">
        <v>305</v>
      </c>
      <c r="F45" s="39">
        <f t="shared" si="0"/>
        <v>304.8</v>
      </c>
      <c r="G45" s="39"/>
      <c r="H45" s="39">
        <v>0</v>
      </c>
      <c r="I45" s="35">
        <v>304.8</v>
      </c>
    </row>
    <row r="46" spans="1:9" s="16" customFormat="1" ht="63">
      <c r="A46" s="81" t="s">
        <v>570</v>
      </c>
      <c r="B46" s="134" t="s">
        <v>714</v>
      </c>
      <c r="C46" s="69"/>
      <c r="D46" s="70"/>
      <c r="E46" s="70"/>
      <c r="F46" s="39">
        <f t="shared" si="0"/>
        <v>6538.8</v>
      </c>
      <c r="G46" s="39">
        <f>SUBTOTAL(9,G47:G48)</f>
        <v>0</v>
      </c>
      <c r="H46" s="39">
        <f>SUBTOTAL(9,H47:H48)</f>
        <v>6538.8</v>
      </c>
      <c r="I46" s="39">
        <f>SUBTOTAL(9,I47:I48)</f>
        <v>0</v>
      </c>
    </row>
    <row r="47" spans="1:9" s="16" customFormat="1" ht="110.25">
      <c r="A47" s="132" t="s">
        <v>572</v>
      </c>
      <c r="B47" s="134" t="s">
        <v>573</v>
      </c>
      <c r="C47" s="69">
        <v>600</v>
      </c>
      <c r="D47" s="70" t="s">
        <v>420</v>
      </c>
      <c r="E47" s="70" t="s">
        <v>305</v>
      </c>
      <c r="F47" s="39">
        <f t="shared" si="0"/>
        <v>5242.8</v>
      </c>
      <c r="G47" s="39"/>
      <c r="H47" s="35">
        <v>5242.8</v>
      </c>
      <c r="I47" s="39"/>
    </row>
    <row r="48" spans="1:9" s="16" customFormat="1" ht="110.25">
      <c r="A48" s="132" t="s">
        <v>572</v>
      </c>
      <c r="B48" s="134" t="s">
        <v>573</v>
      </c>
      <c r="C48" s="69">
        <v>600</v>
      </c>
      <c r="D48" s="70" t="s">
        <v>348</v>
      </c>
      <c r="E48" s="70" t="s">
        <v>234</v>
      </c>
      <c r="F48" s="39">
        <f t="shared" si="0"/>
        <v>1296</v>
      </c>
      <c r="G48" s="39"/>
      <c r="H48" s="35">
        <v>1296</v>
      </c>
      <c r="I48" s="39"/>
    </row>
    <row r="49" spans="1:9" s="16" customFormat="1" ht="31.5">
      <c r="A49" s="81" t="s">
        <v>494</v>
      </c>
      <c r="B49" s="134" t="s">
        <v>715</v>
      </c>
      <c r="C49" s="69"/>
      <c r="D49" s="70"/>
      <c r="E49" s="70"/>
      <c r="F49" s="39">
        <f t="shared" si="0"/>
        <v>19316.7</v>
      </c>
      <c r="G49" s="39">
        <f>SUBTOTAL(9,G50:G53)</f>
        <v>0</v>
      </c>
      <c r="H49" s="39">
        <f>SUBTOTAL(9,H50:H53)</f>
        <v>0</v>
      </c>
      <c r="I49" s="39">
        <f>SUBTOTAL(9,I50:I53)</f>
        <v>19316.7</v>
      </c>
    </row>
    <row r="50" spans="1:9" s="16" customFormat="1" ht="31.5">
      <c r="A50" s="132" t="s">
        <v>496</v>
      </c>
      <c r="B50" s="134" t="s">
        <v>497</v>
      </c>
      <c r="C50" s="69">
        <v>600</v>
      </c>
      <c r="D50" s="70" t="s">
        <v>420</v>
      </c>
      <c r="E50" s="70" t="s">
        <v>234</v>
      </c>
      <c r="F50" s="39">
        <f t="shared" si="0"/>
        <v>2774.9</v>
      </c>
      <c r="G50" s="39"/>
      <c r="H50" s="39">
        <v>0</v>
      </c>
      <c r="I50" s="35">
        <v>2774.9</v>
      </c>
    </row>
    <row r="51" spans="1:9" s="16" customFormat="1" ht="31.5">
      <c r="A51" s="132" t="s">
        <v>496</v>
      </c>
      <c r="B51" s="134" t="s">
        <v>497</v>
      </c>
      <c r="C51" s="69">
        <v>600</v>
      </c>
      <c r="D51" s="70" t="s">
        <v>420</v>
      </c>
      <c r="E51" s="70" t="s">
        <v>237</v>
      </c>
      <c r="F51" s="39">
        <f t="shared" si="0"/>
        <v>11959.9</v>
      </c>
      <c r="G51" s="39"/>
      <c r="H51" s="39">
        <v>0</v>
      </c>
      <c r="I51" s="35">
        <v>11959.9</v>
      </c>
    </row>
    <row r="52" spans="1:9" s="16" customFormat="1" ht="31.5">
      <c r="A52" s="132" t="s">
        <v>716</v>
      </c>
      <c r="B52" s="134" t="s">
        <v>497</v>
      </c>
      <c r="C52" s="69">
        <v>600</v>
      </c>
      <c r="D52" s="70" t="s">
        <v>420</v>
      </c>
      <c r="E52" s="70" t="s">
        <v>300</v>
      </c>
      <c r="F52" s="39">
        <f t="shared" si="0"/>
        <v>2131.9</v>
      </c>
      <c r="G52" s="39"/>
      <c r="H52" s="39"/>
      <c r="I52" s="35">
        <v>2131.9</v>
      </c>
    </row>
    <row r="53" spans="1:9" s="16" customFormat="1" ht="31.5">
      <c r="A53" s="132" t="s">
        <v>496</v>
      </c>
      <c r="B53" s="134" t="s">
        <v>497</v>
      </c>
      <c r="C53" s="69">
        <v>600</v>
      </c>
      <c r="D53" s="70" t="s">
        <v>348</v>
      </c>
      <c r="E53" s="70" t="s">
        <v>234</v>
      </c>
      <c r="F53" s="39">
        <f t="shared" si="0"/>
        <v>2450</v>
      </c>
      <c r="G53" s="39"/>
      <c r="H53" s="39">
        <v>0</v>
      </c>
      <c r="I53" s="35">
        <v>2450</v>
      </c>
    </row>
    <row r="54" spans="1:9" s="16" customFormat="1" ht="31.5">
      <c r="A54" s="81" t="s">
        <v>498</v>
      </c>
      <c r="B54" s="134" t="s">
        <v>717</v>
      </c>
      <c r="C54" s="69"/>
      <c r="D54" s="70"/>
      <c r="E54" s="70"/>
      <c r="F54" s="39">
        <f>G54+H54+I54</f>
        <v>2168.6</v>
      </c>
      <c r="G54" s="39">
        <f>SUBTOTAL(9,G56:G58)</f>
        <v>0</v>
      </c>
      <c r="H54" s="39">
        <f>SUBTOTAL(9,H56:H58)</f>
        <v>0</v>
      </c>
      <c r="I54" s="39">
        <f>SUBTOTAL(9,I55:I58)</f>
        <v>2168.6</v>
      </c>
    </row>
    <row r="55" spans="1:9" s="16" customFormat="1" ht="31.5">
      <c r="A55" s="81" t="s">
        <v>512</v>
      </c>
      <c r="B55" s="134" t="s">
        <v>501</v>
      </c>
      <c r="C55" s="69">
        <v>600</v>
      </c>
      <c r="D55" s="70" t="s">
        <v>420</v>
      </c>
      <c r="E55" s="70" t="s">
        <v>234</v>
      </c>
      <c r="F55" s="39">
        <f t="shared" ref="F55:F65" si="4">G55+H55+I55</f>
        <v>142.80000000000001</v>
      </c>
      <c r="G55" s="39"/>
      <c r="H55" s="39"/>
      <c r="I55" s="39">
        <v>142.80000000000001</v>
      </c>
    </row>
    <row r="56" spans="1:9" s="16" customFormat="1" ht="31.5">
      <c r="A56" s="132" t="s">
        <v>512</v>
      </c>
      <c r="B56" s="134" t="s">
        <v>501</v>
      </c>
      <c r="C56" s="69">
        <v>600</v>
      </c>
      <c r="D56" s="70" t="s">
        <v>420</v>
      </c>
      <c r="E56" s="70" t="s">
        <v>237</v>
      </c>
      <c r="F56" s="39">
        <f t="shared" si="4"/>
        <v>1950.2</v>
      </c>
      <c r="G56" s="39"/>
      <c r="H56" s="39"/>
      <c r="I56" s="39">
        <v>1950.2</v>
      </c>
    </row>
    <row r="57" spans="1:9" s="16" customFormat="1" ht="31.5">
      <c r="A57" s="132" t="s">
        <v>512</v>
      </c>
      <c r="B57" s="134" t="s">
        <v>501</v>
      </c>
      <c r="C57" s="69">
        <v>600</v>
      </c>
      <c r="D57" s="70" t="s">
        <v>420</v>
      </c>
      <c r="E57" s="70" t="s">
        <v>300</v>
      </c>
      <c r="F57" s="39">
        <f t="shared" si="4"/>
        <v>75.599999999999994</v>
      </c>
      <c r="G57" s="39"/>
      <c r="H57" s="39"/>
      <c r="I57" s="39">
        <v>75.599999999999994</v>
      </c>
    </row>
    <row r="58" spans="1:9" s="16" customFormat="1" ht="31.5" hidden="1">
      <c r="A58" s="132" t="s">
        <v>512</v>
      </c>
      <c r="B58" s="134" t="s">
        <v>501</v>
      </c>
      <c r="C58" s="69">
        <v>600</v>
      </c>
      <c r="D58" s="70" t="s">
        <v>348</v>
      </c>
      <c r="E58" s="70" t="s">
        <v>234</v>
      </c>
      <c r="F58" s="39">
        <f t="shared" si="4"/>
        <v>0</v>
      </c>
      <c r="G58" s="39"/>
      <c r="H58" s="39">
        <v>0</v>
      </c>
      <c r="I58" s="39"/>
    </row>
    <row r="59" spans="1:9" s="16" customFormat="1" ht="47.25" hidden="1">
      <c r="A59" s="81" t="s">
        <v>434</v>
      </c>
      <c r="B59" s="134" t="s">
        <v>718</v>
      </c>
      <c r="C59" s="69"/>
      <c r="D59" s="70"/>
      <c r="E59" s="70"/>
      <c r="F59" s="39">
        <f t="shared" si="4"/>
        <v>0</v>
      </c>
      <c r="G59" s="39">
        <f>SUBTOTAL(9,G60:G60)</f>
        <v>0</v>
      </c>
      <c r="H59" s="39">
        <f>SUBTOTAL(9,H60:H60)</f>
        <v>0</v>
      </c>
      <c r="I59" s="39">
        <f>SUBTOTAL(9,I60:I60)</f>
        <v>0</v>
      </c>
    </row>
    <row r="60" spans="1:9" s="16" customFormat="1" ht="78.75" hidden="1">
      <c r="A60" s="81" t="s">
        <v>719</v>
      </c>
      <c r="B60" s="134" t="s">
        <v>437</v>
      </c>
      <c r="C60" s="69">
        <v>400</v>
      </c>
      <c r="D60" s="70" t="s">
        <v>320</v>
      </c>
      <c r="E60" s="70" t="s">
        <v>429</v>
      </c>
      <c r="F60" s="39">
        <f t="shared" si="4"/>
        <v>0</v>
      </c>
      <c r="G60" s="39"/>
      <c r="H60" s="39"/>
      <c r="I60" s="39"/>
    </row>
    <row r="61" spans="1:9" s="16" customFormat="1" ht="31.5">
      <c r="A61" s="101" t="s">
        <v>513</v>
      </c>
      <c r="B61" s="134" t="s">
        <v>720</v>
      </c>
      <c r="C61" s="69"/>
      <c r="D61" s="70"/>
      <c r="E61" s="70"/>
      <c r="F61" s="39">
        <f t="shared" si="4"/>
        <v>2876.9</v>
      </c>
      <c r="G61" s="39">
        <f>SUBTOTAL(9,G62:G63)</f>
        <v>1780.2</v>
      </c>
      <c r="H61" s="39">
        <f>SUBTOTAL(9,H62:H63)</f>
        <v>1093.7</v>
      </c>
      <c r="I61" s="39">
        <f>SUBTOTAL(9,I62:I63)</f>
        <v>3</v>
      </c>
    </row>
    <row r="62" spans="1:9" s="16" customFormat="1" ht="47.25">
      <c r="A62" s="81" t="s">
        <v>721</v>
      </c>
      <c r="B62" s="134" t="s">
        <v>722</v>
      </c>
      <c r="C62" s="69">
        <v>600</v>
      </c>
      <c r="D62" s="70" t="s">
        <v>348</v>
      </c>
      <c r="E62" s="70" t="s">
        <v>234</v>
      </c>
      <c r="F62" s="39">
        <f t="shared" si="4"/>
        <v>1875.8000000000002</v>
      </c>
      <c r="G62" s="39">
        <v>1780.2</v>
      </c>
      <c r="H62" s="39">
        <v>93.7</v>
      </c>
      <c r="I62" s="39">
        <v>1.9</v>
      </c>
    </row>
    <row r="63" spans="1:9" s="16" customFormat="1" ht="47.25">
      <c r="A63" s="68" t="s">
        <v>515</v>
      </c>
      <c r="B63" s="134" t="s">
        <v>516</v>
      </c>
      <c r="C63" s="69">
        <v>600</v>
      </c>
      <c r="D63" s="70" t="s">
        <v>420</v>
      </c>
      <c r="E63" s="70" t="s">
        <v>234</v>
      </c>
      <c r="F63" s="39">
        <f t="shared" si="4"/>
        <v>1001.1</v>
      </c>
      <c r="G63" s="39"/>
      <c r="H63" s="39">
        <v>1000</v>
      </c>
      <c r="I63" s="39">
        <v>1.1000000000000001</v>
      </c>
    </row>
    <row r="64" spans="1:9" s="16" customFormat="1" ht="19.5" customHeight="1">
      <c r="A64" s="132" t="s">
        <v>552</v>
      </c>
      <c r="B64" s="134" t="s">
        <v>723</v>
      </c>
      <c r="C64" s="69"/>
      <c r="D64" s="70"/>
      <c r="E64" s="70"/>
      <c r="F64" s="39">
        <f t="shared" si="4"/>
        <v>170</v>
      </c>
      <c r="G64" s="39">
        <f>SUBTOTAL(9,G65:G66)</f>
        <v>0</v>
      </c>
      <c r="H64" s="39">
        <f>SUBTOTAL(9,H65:H66)</f>
        <v>0</v>
      </c>
      <c r="I64" s="39">
        <f>SUBTOTAL(9,I65:I66)</f>
        <v>170</v>
      </c>
    </row>
    <row r="65" spans="1:9" s="16" customFormat="1" ht="31.5">
      <c r="A65" s="106" t="s">
        <v>554</v>
      </c>
      <c r="B65" s="134" t="s">
        <v>555</v>
      </c>
      <c r="C65" s="69">
        <v>300</v>
      </c>
      <c r="D65" s="70" t="s">
        <v>420</v>
      </c>
      <c r="E65" s="70" t="s">
        <v>420</v>
      </c>
      <c r="F65" s="39">
        <f t="shared" si="4"/>
        <v>170</v>
      </c>
      <c r="G65" s="39"/>
      <c r="H65" s="39"/>
      <c r="I65" s="35">
        <v>170</v>
      </c>
    </row>
    <row r="66" spans="1:9" s="16" customFormat="1" ht="31.5" hidden="1">
      <c r="A66" s="106" t="s">
        <v>724</v>
      </c>
      <c r="B66" s="134" t="s">
        <v>555</v>
      </c>
      <c r="C66" s="69">
        <v>600</v>
      </c>
      <c r="D66" s="70" t="s">
        <v>420</v>
      </c>
      <c r="E66" s="70" t="s">
        <v>420</v>
      </c>
      <c r="F66" s="39">
        <f t="shared" ref="F66:F67" si="5">G66+H66+I66</f>
        <v>0</v>
      </c>
      <c r="G66" s="39"/>
      <c r="H66" s="39"/>
      <c r="I66" s="39"/>
    </row>
    <row r="67" spans="1:9" s="16" customFormat="1" ht="31.5">
      <c r="A67" s="106" t="s">
        <v>816</v>
      </c>
      <c r="B67" s="134" t="s">
        <v>725</v>
      </c>
      <c r="C67" s="69"/>
      <c r="D67" s="70"/>
      <c r="E67" s="70"/>
      <c r="F67" s="39">
        <f t="shared" si="5"/>
        <v>53877.3</v>
      </c>
      <c r="G67" s="39">
        <f>SUM(G68:G71)</f>
        <v>28900</v>
      </c>
      <c r="H67" s="39">
        <f>SUM(H68:H71)</f>
        <v>8148.6</v>
      </c>
      <c r="I67" s="39">
        <f>SUM(I68:I71)</f>
        <v>16828.7</v>
      </c>
    </row>
    <row r="68" spans="1:9" s="16" customFormat="1" ht="31.5">
      <c r="A68" s="106" t="s">
        <v>1264</v>
      </c>
      <c r="B68" s="134" t="s">
        <v>871</v>
      </c>
      <c r="C68" s="69">
        <v>600</v>
      </c>
      <c r="D68" s="70" t="s">
        <v>420</v>
      </c>
      <c r="E68" s="70" t="s">
        <v>234</v>
      </c>
      <c r="F68" s="39">
        <f t="shared" si="0"/>
        <v>4286.5</v>
      </c>
      <c r="G68" s="39"/>
      <c r="H68" s="39"/>
      <c r="I68" s="39">
        <v>4286.5</v>
      </c>
    </row>
    <row r="69" spans="1:9" s="16" customFormat="1" ht="31.5">
      <c r="A69" s="68" t="s">
        <v>1212</v>
      </c>
      <c r="B69" s="133" t="s">
        <v>1208</v>
      </c>
      <c r="C69" s="69">
        <v>600</v>
      </c>
      <c r="D69" s="70" t="s">
        <v>420</v>
      </c>
      <c r="E69" s="70" t="s">
        <v>234</v>
      </c>
      <c r="F69" s="39">
        <f t="shared" si="0"/>
        <v>28900</v>
      </c>
      <c r="G69" s="39">
        <v>28900</v>
      </c>
      <c r="H69" s="39"/>
      <c r="I69" s="39"/>
    </row>
    <row r="70" spans="1:9" s="16" customFormat="1" ht="47.25">
      <c r="A70" s="106" t="s">
        <v>679</v>
      </c>
      <c r="B70" s="136" t="s">
        <v>678</v>
      </c>
      <c r="C70" s="69">
        <v>600</v>
      </c>
      <c r="D70" s="70" t="s">
        <v>348</v>
      </c>
      <c r="E70" s="70" t="s">
        <v>234</v>
      </c>
      <c r="F70" s="39">
        <f>G70+H70+I70</f>
        <v>20690.800000000003</v>
      </c>
      <c r="G70" s="39"/>
      <c r="H70" s="39">
        <v>8148.6</v>
      </c>
      <c r="I70" s="39">
        <v>12542.2</v>
      </c>
    </row>
    <row r="71" spans="1:9" s="16" customFormat="1" ht="47.25" hidden="1">
      <c r="A71" s="106" t="s">
        <v>575</v>
      </c>
      <c r="B71" s="136" t="s">
        <v>576</v>
      </c>
      <c r="C71" s="69">
        <v>600</v>
      </c>
      <c r="D71" s="70" t="s">
        <v>420</v>
      </c>
      <c r="E71" s="70" t="s">
        <v>305</v>
      </c>
      <c r="F71" s="39">
        <f t="shared" si="0"/>
        <v>0</v>
      </c>
      <c r="G71" s="39"/>
      <c r="H71" s="39"/>
      <c r="I71" s="39"/>
    </row>
    <row r="72" spans="1:9" s="16" customFormat="1" ht="31.5" hidden="1">
      <c r="A72" s="72" t="s">
        <v>524</v>
      </c>
      <c r="B72" s="81" t="s">
        <v>726</v>
      </c>
      <c r="C72" s="69"/>
      <c r="D72" s="70"/>
      <c r="E72" s="70"/>
      <c r="F72" s="39">
        <f t="shared" si="0"/>
        <v>0</v>
      </c>
      <c r="G72" s="39">
        <f>SUBTOTAL(9,G73:G74)</f>
        <v>0</v>
      </c>
      <c r="H72" s="39">
        <f>SUBTOTAL(9,H73:H74)</f>
        <v>0</v>
      </c>
      <c r="I72" s="39">
        <f>SUBTOTAL(9,I73:I74)</f>
        <v>0</v>
      </c>
    </row>
    <row r="73" spans="1:9" s="16" customFormat="1" ht="47.25" hidden="1">
      <c r="A73" s="72" t="s">
        <v>526</v>
      </c>
      <c r="B73" s="81" t="s">
        <v>527</v>
      </c>
      <c r="C73" s="69">
        <v>600</v>
      </c>
      <c r="D73" s="70" t="s">
        <v>420</v>
      </c>
      <c r="E73" s="70" t="s">
        <v>237</v>
      </c>
      <c r="F73" s="39">
        <f t="shared" si="0"/>
        <v>0</v>
      </c>
      <c r="G73" s="39"/>
      <c r="H73" s="39">
        <v>0</v>
      </c>
      <c r="I73" s="39"/>
    </row>
    <row r="74" spans="1:9" s="16" customFormat="1" ht="47.25" hidden="1">
      <c r="A74" s="72" t="s">
        <v>526</v>
      </c>
      <c r="B74" s="81" t="s">
        <v>527</v>
      </c>
      <c r="C74" s="69">
        <v>600</v>
      </c>
      <c r="D74" s="70" t="s">
        <v>420</v>
      </c>
      <c r="E74" s="70" t="s">
        <v>237</v>
      </c>
      <c r="F74" s="39">
        <f t="shared" si="0"/>
        <v>0</v>
      </c>
      <c r="G74" s="39"/>
      <c r="H74" s="39"/>
      <c r="I74" s="39"/>
    </row>
    <row r="75" spans="1:9" s="16" customFormat="1" ht="31.5" hidden="1">
      <c r="A75" s="72" t="s">
        <v>577</v>
      </c>
      <c r="B75" s="81" t="s">
        <v>817</v>
      </c>
      <c r="C75" s="69"/>
      <c r="D75" s="70"/>
      <c r="E75" s="70"/>
      <c r="F75" s="39">
        <f t="shared" si="0"/>
        <v>0</v>
      </c>
      <c r="G75" s="39">
        <f>SUBTOTAL(9,G76:G76)</f>
        <v>0</v>
      </c>
      <c r="H75" s="39">
        <f>SUBTOTAL(9,H76:H76)</f>
        <v>0</v>
      </c>
      <c r="I75" s="39">
        <f>SUBTOTAL(9,I76:I76)</f>
        <v>0</v>
      </c>
    </row>
    <row r="76" spans="1:9" s="16" customFormat="1" ht="47.25" hidden="1">
      <c r="A76" s="72" t="s">
        <v>579</v>
      </c>
      <c r="B76" s="81" t="s">
        <v>580</v>
      </c>
      <c r="C76" s="69">
        <v>600</v>
      </c>
      <c r="D76" s="70" t="s">
        <v>420</v>
      </c>
      <c r="E76" s="70" t="s">
        <v>305</v>
      </c>
      <c r="F76" s="39">
        <f t="shared" si="0"/>
        <v>0</v>
      </c>
      <c r="G76" s="39"/>
      <c r="H76" s="39"/>
      <c r="I76" s="39"/>
    </row>
    <row r="77" spans="1:9" s="16" customFormat="1" ht="31.5">
      <c r="A77" s="68" t="s">
        <v>591</v>
      </c>
      <c r="B77" s="81" t="s">
        <v>727</v>
      </c>
      <c r="C77" s="69"/>
      <c r="D77" s="70"/>
      <c r="E77" s="70"/>
      <c r="F77" s="39">
        <f t="shared" si="0"/>
        <v>3268.6000000000004</v>
      </c>
      <c r="G77" s="39">
        <f>SUBTOTAL(9,G78)</f>
        <v>3102</v>
      </c>
      <c r="H77" s="39">
        <f>SUBTOTAL(9,H78)</f>
        <v>163.30000000000001</v>
      </c>
      <c r="I77" s="39">
        <f>SUBTOTAL(9,I78)</f>
        <v>3.3</v>
      </c>
    </row>
    <row r="78" spans="1:9" s="16" customFormat="1" ht="47.25">
      <c r="A78" s="68" t="s">
        <v>593</v>
      </c>
      <c r="B78" s="81" t="s">
        <v>594</v>
      </c>
      <c r="C78" s="69">
        <v>600</v>
      </c>
      <c r="D78" s="70" t="s">
        <v>348</v>
      </c>
      <c r="E78" s="70" t="s">
        <v>234</v>
      </c>
      <c r="F78" s="39">
        <f t="shared" si="0"/>
        <v>3268.6000000000004</v>
      </c>
      <c r="G78" s="39">
        <v>3102</v>
      </c>
      <c r="H78" s="39">
        <v>163.30000000000001</v>
      </c>
      <c r="I78" s="39">
        <v>3.3</v>
      </c>
    </row>
    <row r="79" spans="1:9" s="16" customFormat="1" ht="31.5">
      <c r="A79" s="68" t="s">
        <v>517</v>
      </c>
      <c r="B79" s="81" t="s">
        <v>728</v>
      </c>
      <c r="C79" s="69"/>
      <c r="D79" s="70"/>
      <c r="E79" s="70"/>
      <c r="F79" s="39">
        <f t="shared" si="0"/>
        <v>10603.4</v>
      </c>
      <c r="G79" s="39">
        <f>SUBTOTAL(9,G80)</f>
        <v>9108.9</v>
      </c>
      <c r="H79" s="39">
        <f t="shared" ref="H79:I79" si="6">SUBTOTAL(9,H80)</f>
        <v>1483.8</v>
      </c>
      <c r="I79" s="39">
        <f t="shared" si="6"/>
        <v>10.7</v>
      </c>
    </row>
    <row r="80" spans="1:9" s="16" customFormat="1" ht="63">
      <c r="A80" s="68" t="s">
        <v>519</v>
      </c>
      <c r="B80" s="81" t="s">
        <v>1066</v>
      </c>
      <c r="C80" s="69">
        <v>600</v>
      </c>
      <c r="D80" s="70" t="s">
        <v>420</v>
      </c>
      <c r="E80" s="70" t="s">
        <v>237</v>
      </c>
      <c r="F80" s="39">
        <f t="shared" ref="F80:F179" si="7">G80+H80+I80</f>
        <v>10603.4</v>
      </c>
      <c r="G80" s="39">
        <v>9108.9</v>
      </c>
      <c r="H80" s="39">
        <v>1483.8</v>
      </c>
      <c r="I80" s="39">
        <v>10.7</v>
      </c>
    </row>
    <row r="81" spans="1:9" s="16" customFormat="1" ht="31.5">
      <c r="A81" s="68" t="s">
        <v>729</v>
      </c>
      <c r="B81" s="81" t="s">
        <v>730</v>
      </c>
      <c r="C81" s="69"/>
      <c r="D81" s="70"/>
      <c r="E81" s="70"/>
      <c r="F81" s="39">
        <f t="shared" si="7"/>
        <v>13593.1</v>
      </c>
      <c r="G81" s="39">
        <f>SUBTOTAL(9,G82)</f>
        <v>13593.1</v>
      </c>
      <c r="H81" s="39">
        <f>SUBTOTAL(9,H82)</f>
        <v>0</v>
      </c>
      <c r="I81" s="39">
        <f>SUBTOTAL(9,I82)</f>
        <v>0</v>
      </c>
    </row>
    <row r="82" spans="1:9" s="16" customFormat="1" ht="63">
      <c r="A82" s="68" t="s">
        <v>522</v>
      </c>
      <c r="B82" s="81" t="s">
        <v>523</v>
      </c>
      <c r="C82" s="69">
        <v>600</v>
      </c>
      <c r="D82" s="70" t="s">
        <v>420</v>
      </c>
      <c r="E82" s="70" t="s">
        <v>237</v>
      </c>
      <c r="F82" s="39">
        <f t="shared" si="7"/>
        <v>13593.1</v>
      </c>
      <c r="G82" s="35">
        <v>13593.1</v>
      </c>
      <c r="H82" s="39"/>
      <c r="I82" s="39"/>
    </row>
    <row r="83" spans="1:9" s="16" customFormat="1" ht="15.75" hidden="1">
      <c r="A83" s="72" t="s">
        <v>528</v>
      </c>
      <c r="B83" s="81" t="s">
        <v>731</v>
      </c>
      <c r="C83" s="69"/>
      <c r="D83" s="70"/>
      <c r="E83" s="70"/>
      <c r="F83" s="39">
        <f t="shared" si="7"/>
        <v>0</v>
      </c>
      <c r="G83" s="39">
        <f>SUBTOTAL(9,G84)</f>
        <v>0</v>
      </c>
      <c r="H83" s="39">
        <f>SUBTOTAL(9,H84)</f>
        <v>0</v>
      </c>
      <c r="I83" s="39">
        <f>SUBTOTAL(9,I84)</f>
        <v>0</v>
      </c>
    </row>
    <row r="84" spans="1:9" s="16" customFormat="1" ht="47.25" hidden="1">
      <c r="A84" s="72" t="s">
        <v>530</v>
      </c>
      <c r="B84" s="81" t="s">
        <v>531</v>
      </c>
      <c r="C84" s="69">
        <v>600</v>
      </c>
      <c r="D84" s="70" t="s">
        <v>420</v>
      </c>
      <c r="E84" s="70" t="s">
        <v>237</v>
      </c>
      <c r="F84" s="39">
        <f t="shared" si="7"/>
        <v>0</v>
      </c>
      <c r="G84" s="39"/>
      <c r="H84" s="39"/>
      <c r="I84" s="39"/>
    </row>
    <row r="85" spans="1:9" s="16" customFormat="1" ht="31.5" hidden="1">
      <c r="A85" s="72" t="s">
        <v>681</v>
      </c>
      <c r="B85" s="81" t="s">
        <v>818</v>
      </c>
      <c r="C85" s="69"/>
      <c r="D85" s="70"/>
      <c r="E85" s="70"/>
      <c r="F85" s="39">
        <f t="shared" si="7"/>
        <v>0</v>
      </c>
      <c r="G85" s="39">
        <f>SUBTOTAL(9,G86)</f>
        <v>0</v>
      </c>
      <c r="H85" s="39">
        <f>SUBTOTAL(9,H86)</f>
        <v>0</v>
      </c>
      <c r="I85" s="39">
        <f>SUBTOTAL(9,I86)</f>
        <v>0</v>
      </c>
    </row>
    <row r="86" spans="1:9" s="16" customFormat="1" ht="47.25" hidden="1">
      <c r="A86" s="72" t="s">
        <v>683</v>
      </c>
      <c r="B86" s="81" t="s">
        <v>682</v>
      </c>
      <c r="C86" s="69">
        <v>600</v>
      </c>
      <c r="D86" s="70" t="s">
        <v>348</v>
      </c>
      <c r="E86" s="70" t="s">
        <v>234</v>
      </c>
      <c r="F86" s="39">
        <f t="shared" si="7"/>
        <v>0</v>
      </c>
      <c r="G86" s="39"/>
      <c r="H86" s="39"/>
      <c r="I86" s="35">
        <v>0</v>
      </c>
    </row>
    <row r="87" spans="1:9" s="16" customFormat="1" ht="31.5" hidden="1">
      <c r="A87" s="72" t="s">
        <v>652</v>
      </c>
      <c r="B87" s="81" t="s">
        <v>819</v>
      </c>
      <c r="C87" s="69"/>
      <c r="D87" s="70"/>
      <c r="E87" s="70"/>
      <c r="F87" s="39">
        <f t="shared" si="7"/>
        <v>0</v>
      </c>
      <c r="G87" s="39">
        <f>SUBTOTAL(9,G88)</f>
        <v>0</v>
      </c>
      <c r="H87" s="39">
        <f>SUBTOTAL(9,H88)</f>
        <v>0</v>
      </c>
      <c r="I87" s="39">
        <f>SUBTOTAL(9,I88)</f>
        <v>0</v>
      </c>
    </row>
    <row r="88" spans="1:9" s="16" customFormat="1" ht="47.25" hidden="1">
      <c r="A88" s="72" t="s">
        <v>655</v>
      </c>
      <c r="B88" s="81" t="s">
        <v>654</v>
      </c>
      <c r="C88" s="69">
        <v>400</v>
      </c>
      <c r="D88" s="70" t="s">
        <v>234</v>
      </c>
      <c r="E88" s="70" t="s">
        <v>273</v>
      </c>
      <c r="F88" s="39">
        <f t="shared" si="7"/>
        <v>0</v>
      </c>
      <c r="G88" s="39"/>
      <c r="H88" s="39"/>
      <c r="I88" s="39"/>
    </row>
    <row r="89" spans="1:9" s="16" customFormat="1" ht="31.5">
      <c r="A89" s="72" t="s">
        <v>822</v>
      </c>
      <c r="B89" s="81" t="s">
        <v>820</v>
      </c>
      <c r="C89" s="69"/>
      <c r="D89" s="70"/>
      <c r="E89" s="70"/>
      <c r="F89" s="39">
        <f>G89+H89+I89</f>
        <v>6112.5999999999995</v>
      </c>
      <c r="G89" s="39">
        <f>SUM(G90:G94)</f>
        <v>0</v>
      </c>
      <c r="H89" s="39">
        <f>SUM(H90:H94)</f>
        <v>6106.2</v>
      </c>
      <c r="I89" s="39">
        <f>SUM(I90:I94)</f>
        <v>6.3999999999999995</v>
      </c>
    </row>
    <row r="90" spans="1:9" s="16" customFormat="1" ht="47.25">
      <c r="A90" s="72" t="s">
        <v>1148</v>
      </c>
      <c r="B90" s="81" t="s">
        <v>947</v>
      </c>
      <c r="C90" s="69">
        <v>600</v>
      </c>
      <c r="D90" s="70" t="s">
        <v>420</v>
      </c>
      <c r="E90" s="70" t="s">
        <v>237</v>
      </c>
      <c r="F90" s="39">
        <f t="shared" ref="F90:F115" si="8">G90+H90+I90</f>
        <v>510.6</v>
      </c>
      <c r="G90" s="39"/>
      <c r="H90" s="39">
        <v>510</v>
      </c>
      <c r="I90" s="39">
        <v>0.6</v>
      </c>
    </row>
    <row r="91" spans="1:9" s="16" customFormat="1" ht="31.5" hidden="1">
      <c r="A91" s="72" t="s">
        <v>1149</v>
      </c>
      <c r="B91" s="81" t="s">
        <v>672</v>
      </c>
      <c r="C91" s="69">
        <v>600</v>
      </c>
      <c r="D91" s="70" t="s">
        <v>420</v>
      </c>
      <c r="E91" s="70" t="s">
        <v>305</v>
      </c>
      <c r="F91" s="39">
        <f t="shared" si="8"/>
        <v>0</v>
      </c>
      <c r="G91" s="39"/>
      <c r="H91" s="39"/>
      <c r="I91" s="39"/>
    </row>
    <row r="92" spans="1:9" s="16" customFormat="1" ht="47.25" hidden="1">
      <c r="A92" s="72" t="s">
        <v>674</v>
      </c>
      <c r="B92" s="81" t="s">
        <v>673</v>
      </c>
      <c r="C92" s="69">
        <v>600</v>
      </c>
      <c r="D92" s="70" t="s">
        <v>420</v>
      </c>
      <c r="E92" s="70" t="s">
        <v>305</v>
      </c>
      <c r="F92" s="39">
        <f t="shared" si="8"/>
        <v>0</v>
      </c>
      <c r="G92" s="39"/>
      <c r="H92" s="39"/>
      <c r="I92" s="39"/>
    </row>
    <row r="93" spans="1:9" s="16" customFormat="1" ht="31.5">
      <c r="A93" s="72" t="s">
        <v>676</v>
      </c>
      <c r="B93" s="81" t="s">
        <v>675</v>
      </c>
      <c r="C93" s="69">
        <v>600</v>
      </c>
      <c r="D93" s="70" t="s">
        <v>420</v>
      </c>
      <c r="E93" s="70" t="s">
        <v>305</v>
      </c>
      <c r="F93" s="39">
        <f t="shared" si="8"/>
        <v>5401.7</v>
      </c>
      <c r="G93" s="39"/>
      <c r="H93" s="39">
        <v>5396.2</v>
      </c>
      <c r="I93" s="39">
        <v>5.5</v>
      </c>
    </row>
    <row r="94" spans="1:9" s="16" customFormat="1" ht="31.5">
      <c r="A94" s="72" t="s">
        <v>1147</v>
      </c>
      <c r="B94" s="81" t="s">
        <v>1134</v>
      </c>
      <c r="C94" s="69">
        <v>600</v>
      </c>
      <c r="D94" s="70" t="s">
        <v>420</v>
      </c>
      <c r="E94" s="70" t="s">
        <v>237</v>
      </c>
      <c r="F94" s="39">
        <f t="shared" si="8"/>
        <v>200.3</v>
      </c>
      <c r="G94" s="39"/>
      <c r="H94" s="39">
        <v>200</v>
      </c>
      <c r="I94" s="39">
        <v>0.3</v>
      </c>
    </row>
    <row r="95" spans="1:9" s="16" customFormat="1" ht="31.5" hidden="1">
      <c r="A95" s="72" t="s">
        <v>823</v>
      </c>
      <c r="B95" s="81" t="s">
        <v>821</v>
      </c>
      <c r="C95" s="69"/>
      <c r="D95" s="70"/>
      <c r="E95" s="70"/>
      <c r="F95" s="39">
        <f t="shared" si="8"/>
        <v>0</v>
      </c>
      <c r="G95" s="39">
        <f>SUBTOTAL(9,G96)</f>
        <v>0</v>
      </c>
      <c r="H95" s="39">
        <f>SUBTOTAL(9,H96)</f>
        <v>0</v>
      </c>
      <c r="I95" s="39">
        <f>SUBTOTAL(9,I96)</f>
        <v>0</v>
      </c>
    </row>
    <row r="96" spans="1:9" s="16" customFormat="1" ht="63" hidden="1">
      <c r="A96" s="72" t="s">
        <v>670</v>
      </c>
      <c r="B96" s="81" t="s">
        <v>669</v>
      </c>
      <c r="C96" s="69">
        <v>600</v>
      </c>
      <c r="D96" s="70" t="s">
        <v>420</v>
      </c>
      <c r="E96" s="70" t="s">
        <v>420</v>
      </c>
      <c r="F96" s="39">
        <f t="shared" si="8"/>
        <v>0</v>
      </c>
      <c r="G96" s="39"/>
      <c r="H96" s="39"/>
      <c r="I96" s="39"/>
    </row>
    <row r="97" spans="1:9" s="16" customFormat="1" ht="31.5" hidden="1">
      <c r="A97" s="72" t="s">
        <v>948</v>
      </c>
      <c r="B97" s="81" t="s">
        <v>959</v>
      </c>
      <c r="C97" s="69"/>
      <c r="D97" s="70"/>
      <c r="E97" s="70"/>
      <c r="F97" s="39">
        <f t="shared" si="8"/>
        <v>0</v>
      </c>
      <c r="G97" s="39">
        <f>SUBTOTAL(9,G98)</f>
        <v>0</v>
      </c>
      <c r="H97" s="39">
        <f>SUBTOTAL(9,H98)</f>
        <v>0</v>
      </c>
      <c r="I97" s="39">
        <f>SUBTOTAL(9,I98)</f>
        <v>0</v>
      </c>
    </row>
    <row r="98" spans="1:9" s="16" customFormat="1" ht="63" hidden="1">
      <c r="A98" s="72" t="s">
        <v>949</v>
      </c>
      <c r="B98" s="81" t="s">
        <v>951</v>
      </c>
      <c r="C98" s="69">
        <v>600</v>
      </c>
      <c r="D98" s="70" t="s">
        <v>348</v>
      </c>
      <c r="E98" s="70" t="s">
        <v>234</v>
      </c>
      <c r="F98" s="39">
        <f t="shared" si="8"/>
        <v>0</v>
      </c>
      <c r="G98" s="39"/>
      <c r="H98" s="39"/>
      <c r="I98" s="39"/>
    </row>
    <row r="99" spans="1:9" s="16" customFormat="1" ht="31.5">
      <c r="A99" s="68" t="s">
        <v>1063</v>
      </c>
      <c r="B99" s="81" t="s">
        <v>1060</v>
      </c>
      <c r="C99" s="69"/>
      <c r="D99" s="70"/>
      <c r="E99" s="70"/>
      <c r="F99" s="39">
        <f t="shared" si="8"/>
        <v>3203</v>
      </c>
      <c r="G99" s="39">
        <f t="shared" ref="G99:I99" si="9">SUM(G100:G101)</f>
        <v>0</v>
      </c>
      <c r="H99" s="39">
        <f t="shared" si="9"/>
        <v>0</v>
      </c>
      <c r="I99" s="39">
        <f t="shared" si="9"/>
        <v>3203</v>
      </c>
    </row>
    <row r="100" spans="1:9" s="16" customFormat="1" ht="47.25">
      <c r="A100" s="68" t="s">
        <v>1062</v>
      </c>
      <c r="B100" s="81" t="s">
        <v>1061</v>
      </c>
      <c r="C100" s="69">
        <v>600</v>
      </c>
      <c r="D100" s="70" t="s">
        <v>420</v>
      </c>
      <c r="E100" s="70" t="s">
        <v>300</v>
      </c>
      <c r="F100" s="39">
        <f t="shared" si="8"/>
        <v>3203</v>
      </c>
      <c r="G100" s="39"/>
      <c r="H100" s="39"/>
      <c r="I100" s="39">
        <v>3203</v>
      </c>
    </row>
    <row r="101" spans="1:9" s="16" customFormat="1" ht="47.25" hidden="1">
      <c r="A101" s="68" t="s">
        <v>1062</v>
      </c>
      <c r="B101" s="81" t="s">
        <v>1061</v>
      </c>
      <c r="C101" s="69">
        <v>600</v>
      </c>
      <c r="D101" s="70" t="s">
        <v>348</v>
      </c>
      <c r="E101" s="70" t="s">
        <v>234</v>
      </c>
      <c r="F101" s="39">
        <f t="shared" si="8"/>
        <v>0</v>
      </c>
      <c r="G101" s="39"/>
      <c r="H101" s="39"/>
      <c r="I101" s="39"/>
    </row>
    <row r="102" spans="1:9" s="16" customFormat="1" ht="15.75">
      <c r="A102" s="68" t="s">
        <v>953</v>
      </c>
      <c r="B102" s="81" t="s">
        <v>960</v>
      </c>
      <c r="C102" s="69"/>
      <c r="D102" s="70"/>
      <c r="E102" s="70"/>
      <c r="F102" s="39">
        <f t="shared" si="8"/>
        <v>69975.3</v>
      </c>
      <c r="G102" s="39">
        <f>SUBTOTAL(9,G103:G107)</f>
        <v>53242.100000000006</v>
      </c>
      <c r="H102" s="39">
        <f>SUBTOTAL(9,H103:H107)</f>
        <v>16678.7</v>
      </c>
      <c r="I102" s="39">
        <f>SUBTOTAL(9,I103:I107)</f>
        <v>54.5</v>
      </c>
    </row>
    <row r="103" spans="1:9" s="16" customFormat="1" ht="31.5" hidden="1">
      <c r="A103" s="68" t="s">
        <v>957</v>
      </c>
      <c r="B103" s="81" t="s">
        <v>956</v>
      </c>
      <c r="C103" s="69">
        <v>600</v>
      </c>
      <c r="D103" s="70" t="s">
        <v>348</v>
      </c>
      <c r="E103" s="70" t="s">
        <v>234</v>
      </c>
      <c r="F103" s="39">
        <f>G103+H103+I103</f>
        <v>0</v>
      </c>
      <c r="G103" s="39"/>
      <c r="H103" s="39"/>
      <c r="I103" s="39"/>
    </row>
    <row r="104" spans="1:9" s="16" customFormat="1" ht="31.5">
      <c r="A104" s="68" t="s">
        <v>955</v>
      </c>
      <c r="B104" s="81" t="s">
        <v>954</v>
      </c>
      <c r="C104" s="69">
        <v>600</v>
      </c>
      <c r="D104" s="70" t="s">
        <v>420</v>
      </c>
      <c r="E104" s="70" t="s">
        <v>300</v>
      </c>
      <c r="F104" s="39">
        <f t="shared" si="8"/>
        <v>32842.699999999997</v>
      </c>
      <c r="G104" s="39">
        <v>32153.599999999999</v>
      </c>
      <c r="H104" s="39">
        <v>656.2</v>
      </c>
      <c r="I104" s="39">
        <v>32.9</v>
      </c>
    </row>
    <row r="105" spans="1:9" s="16" customFormat="1" ht="31.5">
      <c r="A105" s="68" t="s">
        <v>1151</v>
      </c>
      <c r="B105" s="81" t="s">
        <v>1136</v>
      </c>
      <c r="C105" s="69">
        <v>600</v>
      </c>
      <c r="D105" s="70" t="s">
        <v>348</v>
      </c>
      <c r="E105" s="70" t="s">
        <v>234</v>
      </c>
      <c r="F105" s="39">
        <f t="shared" si="8"/>
        <v>5265.3</v>
      </c>
      <c r="G105" s="39">
        <v>5154.8</v>
      </c>
      <c r="H105" s="39">
        <v>105.2</v>
      </c>
      <c r="I105" s="39">
        <v>5.3</v>
      </c>
    </row>
    <row r="106" spans="1:9" s="16" customFormat="1" ht="47.25">
      <c r="A106" s="68" t="s">
        <v>1152</v>
      </c>
      <c r="B106" s="81" t="s">
        <v>1137</v>
      </c>
      <c r="C106" s="69">
        <v>600</v>
      </c>
      <c r="D106" s="70" t="s">
        <v>348</v>
      </c>
      <c r="E106" s="70" t="s">
        <v>234</v>
      </c>
      <c r="F106" s="39">
        <f t="shared" si="8"/>
        <v>16275.2</v>
      </c>
      <c r="G106" s="39">
        <v>15933.7</v>
      </c>
      <c r="H106" s="39">
        <v>325.2</v>
      </c>
      <c r="I106" s="39">
        <v>16.3</v>
      </c>
    </row>
    <row r="107" spans="1:9" s="16" customFormat="1" ht="47.25">
      <c r="A107" s="68" t="s">
        <v>1153</v>
      </c>
      <c r="B107" s="81" t="s">
        <v>1138</v>
      </c>
      <c r="C107" s="69">
        <v>600</v>
      </c>
      <c r="D107" s="70" t="s">
        <v>348</v>
      </c>
      <c r="E107" s="70" t="s">
        <v>234</v>
      </c>
      <c r="F107" s="39">
        <f t="shared" si="8"/>
        <v>15592.1</v>
      </c>
      <c r="G107" s="39"/>
      <c r="H107" s="39">
        <v>15592.1</v>
      </c>
      <c r="I107" s="39"/>
    </row>
    <row r="108" spans="1:9" s="16" customFormat="1" ht="15.75">
      <c r="A108" s="68" t="s">
        <v>528</v>
      </c>
      <c r="B108" s="81" t="s">
        <v>731</v>
      </c>
      <c r="C108" s="69"/>
      <c r="D108" s="70"/>
      <c r="E108" s="70"/>
      <c r="F108" s="39">
        <f t="shared" si="8"/>
        <v>2798.7000000000003</v>
      </c>
      <c r="G108" s="39">
        <f>SUM(G109:G110)</f>
        <v>2740</v>
      </c>
      <c r="H108" s="39">
        <f t="shared" ref="H108:I108" si="10">SUM(H109:H110)</f>
        <v>55.9</v>
      </c>
      <c r="I108" s="39">
        <f t="shared" si="10"/>
        <v>2.8</v>
      </c>
    </row>
    <row r="109" spans="1:9" s="16" customFormat="1" ht="47.25" hidden="1">
      <c r="A109" s="68" t="s">
        <v>530</v>
      </c>
      <c r="B109" s="69" t="s">
        <v>531</v>
      </c>
      <c r="C109" s="69">
        <v>600</v>
      </c>
      <c r="D109" s="70" t="s">
        <v>420</v>
      </c>
      <c r="E109" s="70" t="s">
        <v>237</v>
      </c>
      <c r="F109" s="39">
        <f t="shared" si="8"/>
        <v>0</v>
      </c>
      <c r="G109" s="39"/>
      <c r="H109" s="39"/>
      <c r="I109" s="39"/>
    </row>
    <row r="110" spans="1:9" s="16" customFormat="1" ht="78.75">
      <c r="A110" s="72" t="s">
        <v>1150</v>
      </c>
      <c r="B110" s="81" t="s">
        <v>1135</v>
      </c>
      <c r="C110" s="69">
        <v>600</v>
      </c>
      <c r="D110" s="70" t="s">
        <v>420</v>
      </c>
      <c r="E110" s="70" t="s">
        <v>305</v>
      </c>
      <c r="F110" s="39">
        <f t="shared" si="8"/>
        <v>2798.7000000000003</v>
      </c>
      <c r="G110" s="39">
        <v>2740</v>
      </c>
      <c r="H110" s="39">
        <v>55.9</v>
      </c>
      <c r="I110" s="39">
        <v>2.8</v>
      </c>
    </row>
    <row r="111" spans="1:9" s="20" customFormat="1" ht="31.5">
      <c r="A111" s="62" t="s">
        <v>1210</v>
      </c>
      <c r="B111" s="107" t="s">
        <v>1215</v>
      </c>
      <c r="C111" s="64"/>
      <c r="D111" s="65"/>
      <c r="E111" s="65"/>
      <c r="F111" s="121">
        <f t="shared" si="8"/>
        <v>965</v>
      </c>
      <c r="G111" s="121">
        <f>SUM(G112,G114)</f>
        <v>308.3</v>
      </c>
      <c r="H111" s="121">
        <f>SUM(H112,H114)</f>
        <v>6.3</v>
      </c>
      <c r="I111" s="121">
        <f>SUM(I112,I114)</f>
        <v>650.4</v>
      </c>
    </row>
    <row r="112" spans="1:9" s="20" customFormat="1" ht="31.5">
      <c r="A112" s="68" t="s">
        <v>1279</v>
      </c>
      <c r="B112" s="69" t="s">
        <v>1271</v>
      </c>
      <c r="C112" s="69">
        <v>600</v>
      </c>
      <c r="D112" s="70" t="s">
        <v>348</v>
      </c>
      <c r="E112" s="70" t="s">
        <v>234</v>
      </c>
      <c r="F112" s="39">
        <f t="shared" si="8"/>
        <v>650</v>
      </c>
      <c r="G112" s="39">
        <f>G113</f>
        <v>0</v>
      </c>
      <c r="H112" s="39">
        <f t="shared" ref="H112:I114" si="11">H113</f>
        <v>0</v>
      </c>
      <c r="I112" s="39">
        <f t="shared" si="11"/>
        <v>650</v>
      </c>
    </row>
    <row r="113" spans="1:9" s="20" customFormat="1" ht="47.25">
      <c r="A113" s="72" t="s">
        <v>1280</v>
      </c>
      <c r="B113" s="81" t="s">
        <v>1270</v>
      </c>
      <c r="C113" s="69">
        <v>600</v>
      </c>
      <c r="D113" s="70" t="s">
        <v>348</v>
      </c>
      <c r="E113" s="70" t="s">
        <v>234</v>
      </c>
      <c r="F113" s="39">
        <f t="shared" si="8"/>
        <v>650</v>
      </c>
      <c r="G113" s="39"/>
      <c r="H113" s="39"/>
      <c r="I113" s="39">
        <v>650</v>
      </c>
    </row>
    <row r="114" spans="1:9" s="16" customFormat="1" ht="15.75">
      <c r="A114" s="72" t="s">
        <v>1202</v>
      </c>
      <c r="B114" s="81" t="s">
        <v>1213</v>
      </c>
      <c r="C114" s="69">
        <v>600</v>
      </c>
      <c r="D114" s="70" t="s">
        <v>420</v>
      </c>
      <c r="E114" s="70" t="s">
        <v>305</v>
      </c>
      <c r="F114" s="39">
        <f t="shared" si="8"/>
        <v>315</v>
      </c>
      <c r="G114" s="39">
        <f>G115</f>
        <v>308.3</v>
      </c>
      <c r="H114" s="39">
        <f t="shared" si="11"/>
        <v>6.3</v>
      </c>
      <c r="I114" s="39">
        <f t="shared" si="11"/>
        <v>0.4</v>
      </c>
    </row>
    <row r="115" spans="1:9" s="16" customFormat="1" ht="63">
      <c r="A115" s="72" t="s">
        <v>1203</v>
      </c>
      <c r="B115" s="81" t="s">
        <v>1209</v>
      </c>
      <c r="C115" s="69">
        <v>600</v>
      </c>
      <c r="D115" s="70" t="s">
        <v>420</v>
      </c>
      <c r="E115" s="70" t="s">
        <v>305</v>
      </c>
      <c r="F115" s="39">
        <f t="shared" si="8"/>
        <v>315</v>
      </c>
      <c r="G115" s="39">
        <v>308.3</v>
      </c>
      <c r="H115" s="39">
        <v>6.3</v>
      </c>
      <c r="I115" s="39">
        <v>0.4</v>
      </c>
    </row>
    <row r="116" spans="1:9" s="16" customFormat="1" ht="31.5">
      <c r="A116" s="130" t="s">
        <v>618</v>
      </c>
      <c r="B116" s="131" t="s">
        <v>732</v>
      </c>
      <c r="C116" s="64"/>
      <c r="D116" s="65"/>
      <c r="E116" s="65"/>
      <c r="F116" s="121">
        <f t="shared" si="7"/>
        <v>289617.09999999998</v>
      </c>
      <c r="G116" s="121"/>
      <c r="H116" s="121">
        <f>SUBTOTAL(9,H117:H123)</f>
        <v>0</v>
      </c>
      <c r="I116" s="121">
        <f>SUBTOTAL(9,I117:I123)</f>
        <v>289617.09999999998</v>
      </c>
    </row>
    <row r="117" spans="1:9" s="16" customFormat="1" ht="47.25">
      <c r="A117" s="132" t="s">
        <v>505</v>
      </c>
      <c r="B117" s="134" t="s">
        <v>506</v>
      </c>
      <c r="C117" s="69">
        <v>600</v>
      </c>
      <c r="D117" s="70" t="s">
        <v>420</v>
      </c>
      <c r="E117" s="70" t="s">
        <v>234</v>
      </c>
      <c r="F117" s="39">
        <f t="shared" si="7"/>
        <v>15513.3</v>
      </c>
      <c r="G117" s="39"/>
      <c r="H117" s="39">
        <v>0</v>
      </c>
      <c r="I117" s="35">
        <v>15513.3</v>
      </c>
    </row>
    <row r="118" spans="1:9" s="16" customFormat="1" ht="47.25">
      <c r="A118" s="132" t="s">
        <v>733</v>
      </c>
      <c r="B118" s="134" t="s">
        <v>533</v>
      </c>
      <c r="C118" s="69">
        <v>600</v>
      </c>
      <c r="D118" s="70" t="s">
        <v>420</v>
      </c>
      <c r="E118" s="70" t="s">
        <v>237</v>
      </c>
      <c r="F118" s="39">
        <f t="shared" si="7"/>
        <v>106263.4</v>
      </c>
      <c r="G118" s="39"/>
      <c r="H118" s="39">
        <v>0</v>
      </c>
      <c r="I118" s="35">
        <v>106263.4</v>
      </c>
    </row>
    <row r="119" spans="1:9" s="16" customFormat="1" ht="47.25">
      <c r="A119" s="132" t="s">
        <v>734</v>
      </c>
      <c r="B119" s="134" t="s">
        <v>540</v>
      </c>
      <c r="C119" s="69">
        <v>600</v>
      </c>
      <c r="D119" s="70" t="s">
        <v>420</v>
      </c>
      <c r="E119" s="70" t="s">
        <v>300</v>
      </c>
      <c r="F119" s="39">
        <f t="shared" si="7"/>
        <v>14210.2</v>
      </c>
      <c r="G119" s="39"/>
      <c r="H119" s="39">
        <v>0</v>
      </c>
      <c r="I119" s="35">
        <v>14210.2</v>
      </c>
    </row>
    <row r="120" spans="1:9" s="16" customFormat="1" ht="47.25">
      <c r="A120" s="132" t="s">
        <v>534</v>
      </c>
      <c r="B120" s="134" t="s">
        <v>535</v>
      </c>
      <c r="C120" s="69">
        <v>600</v>
      </c>
      <c r="D120" s="70" t="s">
        <v>420</v>
      </c>
      <c r="E120" s="70" t="s">
        <v>237</v>
      </c>
      <c r="F120" s="39">
        <f t="shared" si="7"/>
        <v>18715</v>
      </c>
      <c r="G120" s="39"/>
      <c r="H120" s="39">
        <v>0</v>
      </c>
      <c r="I120" s="35">
        <v>18715</v>
      </c>
    </row>
    <row r="121" spans="1:9" s="16" customFormat="1" ht="30" customHeight="1">
      <c r="A121" s="132" t="s">
        <v>595</v>
      </c>
      <c r="B121" s="134" t="s">
        <v>596</v>
      </c>
      <c r="C121" s="69">
        <v>600</v>
      </c>
      <c r="D121" s="70" t="s">
        <v>348</v>
      </c>
      <c r="E121" s="70" t="s">
        <v>234</v>
      </c>
      <c r="F121" s="39">
        <f t="shared" si="7"/>
        <v>73518.7</v>
      </c>
      <c r="G121" s="39"/>
      <c r="H121" s="39">
        <v>0</v>
      </c>
      <c r="I121" s="35">
        <v>73518.7</v>
      </c>
    </row>
    <row r="122" spans="1:9" s="16" customFormat="1" ht="47.25">
      <c r="A122" s="132" t="s">
        <v>597</v>
      </c>
      <c r="B122" s="134" t="s">
        <v>598</v>
      </c>
      <c r="C122" s="69">
        <v>600</v>
      </c>
      <c r="D122" s="70" t="s">
        <v>348</v>
      </c>
      <c r="E122" s="70" t="s">
        <v>234</v>
      </c>
      <c r="F122" s="39">
        <f t="shared" si="7"/>
        <v>21547.8</v>
      </c>
      <c r="G122" s="39"/>
      <c r="H122" s="39">
        <v>0</v>
      </c>
      <c r="I122" s="35">
        <v>21547.8</v>
      </c>
    </row>
    <row r="123" spans="1:9" s="16" customFormat="1" ht="47.25">
      <c r="A123" s="132" t="s">
        <v>599</v>
      </c>
      <c r="B123" s="134" t="s">
        <v>600</v>
      </c>
      <c r="C123" s="69">
        <v>600</v>
      </c>
      <c r="D123" s="70" t="s">
        <v>348</v>
      </c>
      <c r="E123" s="70" t="s">
        <v>234</v>
      </c>
      <c r="F123" s="39">
        <f t="shared" si="7"/>
        <v>39848.699999999997</v>
      </c>
      <c r="G123" s="39"/>
      <c r="H123" s="39">
        <v>0</v>
      </c>
      <c r="I123" s="35">
        <v>39848.699999999997</v>
      </c>
    </row>
    <row r="124" spans="1:9" s="16" customFormat="1" ht="31.5">
      <c r="A124" s="130" t="s">
        <v>1016</v>
      </c>
      <c r="B124" s="131" t="s">
        <v>300</v>
      </c>
      <c r="C124" s="69"/>
      <c r="D124" s="70"/>
      <c r="E124" s="70"/>
      <c r="F124" s="121">
        <f t="shared" si="7"/>
        <v>6587.9000000000005</v>
      </c>
      <c r="G124" s="121">
        <f>G125+G130</f>
        <v>0</v>
      </c>
      <c r="H124" s="121">
        <f t="shared" ref="H124:I124" si="12">H125+H130</f>
        <v>5981.8</v>
      </c>
      <c r="I124" s="121">
        <f t="shared" si="12"/>
        <v>606.1</v>
      </c>
    </row>
    <row r="125" spans="1:9" s="16" customFormat="1" ht="14.25" customHeight="1">
      <c r="A125" s="130" t="s">
        <v>450</v>
      </c>
      <c r="B125" s="131" t="s">
        <v>735</v>
      </c>
      <c r="C125" s="64"/>
      <c r="D125" s="65"/>
      <c r="E125" s="65"/>
      <c r="F125" s="121">
        <f t="shared" si="7"/>
        <v>1185.5999999999999</v>
      </c>
      <c r="G125" s="121">
        <f>SUM(G126,G128)</f>
        <v>0</v>
      </c>
      <c r="H125" s="121">
        <f>SUM(H126,H128)</f>
        <v>585</v>
      </c>
      <c r="I125" s="121">
        <f>SUM(I126,I128)</f>
        <v>600.6</v>
      </c>
    </row>
    <row r="126" spans="1:9" s="16" customFormat="1" ht="31.5">
      <c r="A126" s="132" t="s">
        <v>1141</v>
      </c>
      <c r="B126" s="133" t="s">
        <v>1183</v>
      </c>
      <c r="C126" s="64"/>
      <c r="D126" s="65"/>
      <c r="E126" s="65"/>
      <c r="F126" s="39">
        <f t="shared" si="7"/>
        <v>585.6</v>
      </c>
      <c r="G126" s="39">
        <f>SUM(G127)</f>
        <v>0</v>
      </c>
      <c r="H126" s="39">
        <f>SUM(H127)</f>
        <v>585</v>
      </c>
      <c r="I126" s="39">
        <f>SUM(I127)</f>
        <v>0.6</v>
      </c>
    </row>
    <row r="127" spans="1:9" s="16" customFormat="1" ht="31.5">
      <c r="A127" s="132" t="s">
        <v>1142</v>
      </c>
      <c r="B127" s="133" t="s">
        <v>1263</v>
      </c>
      <c r="C127" s="69">
        <v>800</v>
      </c>
      <c r="D127" s="70" t="s">
        <v>248</v>
      </c>
      <c r="E127" s="70">
        <v>12</v>
      </c>
      <c r="F127" s="39">
        <f t="shared" si="7"/>
        <v>585.6</v>
      </c>
      <c r="G127" s="121"/>
      <c r="H127" s="39">
        <v>585</v>
      </c>
      <c r="I127" s="39">
        <v>0.6</v>
      </c>
    </row>
    <row r="128" spans="1:9" s="18" customFormat="1" ht="31.5">
      <c r="A128" s="132" t="s">
        <v>452</v>
      </c>
      <c r="B128" s="133" t="s">
        <v>736</v>
      </c>
      <c r="C128" s="69"/>
      <c r="D128" s="70"/>
      <c r="E128" s="70"/>
      <c r="F128" s="39">
        <f t="shared" si="7"/>
        <v>600</v>
      </c>
      <c r="G128" s="39"/>
      <c r="H128" s="39">
        <f>SUBTOTAL(9,H129)</f>
        <v>0</v>
      </c>
      <c r="I128" s="39">
        <f>SUBTOTAL(9,I129)</f>
        <v>600</v>
      </c>
    </row>
    <row r="129" spans="1:9" s="16" customFormat="1" ht="31.5">
      <c r="A129" s="137" t="s">
        <v>454</v>
      </c>
      <c r="B129" s="134" t="s">
        <v>455</v>
      </c>
      <c r="C129" s="69">
        <v>800</v>
      </c>
      <c r="D129" s="70" t="s">
        <v>248</v>
      </c>
      <c r="E129" s="70">
        <v>12</v>
      </c>
      <c r="F129" s="39">
        <f t="shared" si="7"/>
        <v>600</v>
      </c>
      <c r="G129" s="39"/>
      <c r="H129" s="39">
        <v>0</v>
      </c>
      <c r="I129" s="39">
        <v>600</v>
      </c>
    </row>
    <row r="130" spans="1:9" s="20" customFormat="1" ht="31.5">
      <c r="A130" s="145" t="s">
        <v>1055</v>
      </c>
      <c r="B130" s="144" t="s">
        <v>1053</v>
      </c>
      <c r="C130" s="64"/>
      <c r="D130" s="65"/>
      <c r="E130" s="65"/>
      <c r="F130" s="121">
        <f t="shared" si="7"/>
        <v>5402.3</v>
      </c>
      <c r="G130" s="121">
        <f>G131</f>
        <v>0</v>
      </c>
      <c r="H130" s="121">
        <f t="shared" ref="H130:I131" si="13">H131</f>
        <v>5396.8</v>
      </c>
      <c r="I130" s="121">
        <f t="shared" si="13"/>
        <v>5.5</v>
      </c>
    </row>
    <row r="131" spans="1:9" s="18" customFormat="1" ht="47.25">
      <c r="A131" s="137" t="s">
        <v>1049</v>
      </c>
      <c r="B131" s="134" t="s">
        <v>1054</v>
      </c>
      <c r="C131" s="69"/>
      <c r="D131" s="70"/>
      <c r="E131" s="70"/>
      <c r="F131" s="39">
        <f t="shared" si="7"/>
        <v>5402.3</v>
      </c>
      <c r="G131" s="39">
        <f>G132</f>
        <v>0</v>
      </c>
      <c r="H131" s="39">
        <f t="shared" si="13"/>
        <v>5396.8</v>
      </c>
      <c r="I131" s="39">
        <f t="shared" si="13"/>
        <v>5.5</v>
      </c>
    </row>
    <row r="132" spans="1:9" s="18" customFormat="1" ht="31.5">
      <c r="A132" s="137" t="s">
        <v>473</v>
      </c>
      <c r="B132" s="134" t="s">
        <v>1052</v>
      </c>
      <c r="C132" s="69">
        <v>800</v>
      </c>
      <c r="D132" s="70" t="s">
        <v>248</v>
      </c>
      <c r="E132" s="70" t="s">
        <v>377</v>
      </c>
      <c r="F132" s="39">
        <f t="shared" si="7"/>
        <v>5402.3</v>
      </c>
      <c r="G132" s="39"/>
      <c r="H132" s="35">
        <v>5396.8</v>
      </c>
      <c r="I132" s="39">
        <v>5.5</v>
      </c>
    </row>
    <row r="133" spans="1:9" s="16" customFormat="1" ht="31.5">
      <c r="A133" s="130" t="s">
        <v>1020</v>
      </c>
      <c r="B133" s="131" t="s">
        <v>248</v>
      </c>
      <c r="C133" s="69"/>
      <c r="D133" s="70"/>
      <c r="E133" s="70"/>
      <c r="F133" s="121">
        <f t="shared" si="7"/>
        <v>45055.8</v>
      </c>
      <c r="G133" s="121">
        <f>SUM(G134,G150)</f>
        <v>1248.2</v>
      </c>
      <c r="H133" s="121">
        <f>SUM(H134,H150)</f>
        <v>5042.7</v>
      </c>
      <c r="I133" s="121">
        <f>SUM(I134,I150)</f>
        <v>38764.9</v>
      </c>
    </row>
    <row r="134" spans="1:9" s="16" customFormat="1" ht="15.75">
      <c r="A134" s="130" t="s">
        <v>602</v>
      </c>
      <c r="B134" s="131" t="s">
        <v>737</v>
      </c>
      <c r="C134" s="138"/>
      <c r="D134" s="139"/>
      <c r="E134" s="139"/>
      <c r="F134" s="121">
        <f t="shared" si="7"/>
        <v>13515.8</v>
      </c>
      <c r="G134" s="121">
        <f>G135+G137+G139+G141+G143+G145</f>
        <v>1248.2</v>
      </c>
      <c r="H134" s="121">
        <f>H135+H137+H139+H141+H143+H145</f>
        <v>5042.7</v>
      </c>
      <c r="I134" s="121">
        <f>I135+I137+I139+I141+I143+I145</f>
        <v>7224.9</v>
      </c>
    </row>
    <row r="135" spans="1:9" s="18" customFormat="1" ht="15.75">
      <c r="A135" s="132" t="s">
        <v>623</v>
      </c>
      <c r="B135" s="134" t="s">
        <v>738</v>
      </c>
      <c r="C135" s="140"/>
      <c r="D135" s="141"/>
      <c r="E135" s="141"/>
      <c r="F135" s="39">
        <f t="shared" si="7"/>
        <v>2513.1999999999998</v>
      </c>
      <c r="G135" s="39">
        <f>SUM(G136:G136)</f>
        <v>0</v>
      </c>
      <c r="H135" s="39">
        <f>SUM(H136:H136)</f>
        <v>0</v>
      </c>
      <c r="I135" s="39">
        <f>SUM(I136:I136)</f>
        <v>2513.1999999999998</v>
      </c>
    </row>
    <row r="136" spans="1:9" s="16" customFormat="1" ht="31.5">
      <c r="A136" s="132" t="s">
        <v>625</v>
      </c>
      <c r="B136" s="134" t="s">
        <v>626</v>
      </c>
      <c r="C136" s="69">
        <v>600</v>
      </c>
      <c r="D136" s="70">
        <v>11</v>
      </c>
      <c r="E136" s="70" t="s">
        <v>237</v>
      </c>
      <c r="F136" s="39">
        <f t="shared" si="7"/>
        <v>2513.1999999999998</v>
      </c>
      <c r="G136" s="39"/>
      <c r="H136" s="39">
        <v>0</v>
      </c>
      <c r="I136" s="111">
        <v>2513.1999999999998</v>
      </c>
    </row>
    <row r="137" spans="1:9" s="16" customFormat="1" ht="31.5">
      <c r="A137" s="81" t="s">
        <v>494</v>
      </c>
      <c r="B137" s="134" t="s">
        <v>739</v>
      </c>
      <c r="C137" s="69"/>
      <c r="D137" s="70"/>
      <c r="E137" s="70"/>
      <c r="F137" s="39">
        <f t="shared" si="7"/>
        <v>225.2</v>
      </c>
      <c r="G137" s="39">
        <f>G138</f>
        <v>0</v>
      </c>
      <c r="H137" s="39">
        <f>H138</f>
        <v>0</v>
      </c>
      <c r="I137" s="39">
        <f>I138</f>
        <v>225.2</v>
      </c>
    </row>
    <row r="138" spans="1:9" s="16" customFormat="1" ht="31.5">
      <c r="A138" s="132" t="s">
        <v>496</v>
      </c>
      <c r="B138" s="134" t="s">
        <v>615</v>
      </c>
      <c r="C138" s="69">
        <v>600</v>
      </c>
      <c r="D138" s="70" t="s">
        <v>444</v>
      </c>
      <c r="E138" s="70" t="s">
        <v>234</v>
      </c>
      <c r="F138" s="39">
        <f t="shared" si="7"/>
        <v>225.2</v>
      </c>
      <c r="G138" s="39"/>
      <c r="H138" s="39">
        <v>0</v>
      </c>
      <c r="I138" s="39">
        <v>225.2</v>
      </c>
    </row>
    <row r="139" spans="1:9" s="16" customFormat="1" ht="15.75">
      <c r="A139" s="72" t="s">
        <v>1254</v>
      </c>
      <c r="B139" s="134" t="s">
        <v>1241</v>
      </c>
      <c r="C139" s="69"/>
      <c r="D139" s="70"/>
      <c r="E139" s="70"/>
      <c r="F139" s="39">
        <f t="shared" si="7"/>
        <v>1650</v>
      </c>
      <c r="G139" s="39">
        <f>G140</f>
        <v>0</v>
      </c>
      <c r="H139" s="39">
        <f>H140</f>
        <v>0</v>
      </c>
      <c r="I139" s="39">
        <f>I140</f>
        <v>1650</v>
      </c>
    </row>
    <row r="140" spans="1:9" s="16" customFormat="1" ht="31.5">
      <c r="A140" s="72" t="s">
        <v>1255</v>
      </c>
      <c r="B140" s="134" t="s">
        <v>1240</v>
      </c>
      <c r="C140" s="69">
        <v>600</v>
      </c>
      <c r="D140" s="70" t="s">
        <v>444</v>
      </c>
      <c r="E140" s="70" t="s">
        <v>234</v>
      </c>
      <c r="F140" s="39">
        <f t="shared" si="7"/>
        <v>1650</v>
      </c>
      <c r="G140" s="39"/>
      <c r="H140" s="39"/>
      <c r="I140" s="39">
        <v>1650</v>
      </c>
    </row>
    <row r="141" spans="1:9" s="16" customFormat="1" ht="31.5" hidden="1">
      <c r="A141" s="72" t="s">
        <v>914</v>
      </c>
      <c r="B141" s="134" t="s">
        <v>920</v>
      </c>
      <c r="C141" s="69"/>
      <c r="D141" s="70"/>
      <c r="E141" s="70"/>
      <c r="F141" s="39">
        <f t="shared" si="7"/>
        <v>0</v>
      </c>
      <c r="G141" s="39">
        <f>G142</f>
        <v>0</v>
      </c>
      <c r="H141" s="39">
        <f>H142</f>
        <v>0</v>
      </c>
      <c r="I141" s="39">
        <f>I142</f>
        <v>0</v>
      </c>
    </row>
    <row r="142" spans="1:9" s="16" customFormat="1" ht="47.25" hidden="1">
      <c r="A142" s="72" t="s">
        <v>917</v>
      </c>
      <c r="B142" s="134" t="s">
        <v>916</v>
      </c>
      <c r="C142" s="69">
        <v>600</v>
      </c>
      <c r="D142" s="70" t="s">
        <v>444</v>
      </c>
      <c r="E142" s="70" t="s">
        <v>237</v>
      </c>
      <c r="F142" s="39">
        <f t="shared" si="7"/>
        <v>0</v>
      </c>
      <c r="G142" s="39"/>
      <c r="H142" s="39"/>
      <c r="I142" s="39"/>
    </row>
    <row r="143" spans="1:9" s="16" customFormat="1" ht="31.5">
      <c r="A143" s="72" t="s">
        <v>1110</v>
      </c>
      <c r="B143" s="134" t="s">
        <v>1109</v>
      </c>
      <c r="C143" s="69"/>
      <c r="D143" s="70"/>
      <c r="E143" s="70"/>
      <c r="F143" s="39">
        <f t="shared" si="7"/>
        <v>2830</v>
      </c>
      <c r="G143" s="39">
        <f>G144</f>
        <v>0</v>
      </c>
      <c r="H143" s="39">
        <f>H144</f>
        <v>0</v>
      </c>
      <c r="I143" s="39">
        <f>I144</f>
        <v>2830</v>
      </c>
    </row>
    <row r="144" spans="1:9" s="16" customFormat="1" ht="47.25">
      <c r="A144" s="72" t="s">
        <v>1062</v>
      </c>
      <c r="B144" s="134" t="s">
        <v>1102</v>
      </c>
      <c r="C144" s="69">
        <v>600</v>
      </c>
      <c r="D144" s="70" t="s">
        <v>444</v>
      </c>
      <c r="E144" s="70" t="s">
        <v>237</v>
      </c>
      <c r="F144" s="39">
        <f t="shared" si="7"/>
        <v>2830</v>
      </c>
      <c r="G144" s="39"/>
      <c r="H144" s="39"/>
      <c r="I144" s="39">
        <v>2830</v>
      </c>
    </row>
    <row r="145" spans="1:9" s="16" customFormat="1" ht="15.75">
      <c r="A145" s="72" t="s">
        <v>604</v>
      </c>
      <c r="B145" s="134" t="s">
        <v>740</v>
      </c>
      <c r="C145" s="69"/>
      <c r="D145" s="70"/>
      <c r="E145" s="70"/>
      <c r="F145" s="39">
        <f t="shared" si="7"/>
        <v>6297.4</v>
      </c>
      <c r="G145" s="39">
        <f>SUM(G146:G149)</f>
        <v>1248.2</v>
      </c>
      <c r="H145" s="39">
        <f>SUM(H146:H149)</f>
        <v>5042.7</v>
      </c>
      <c r="I145" s="39">
        <f>SUM(I146:I149)</f>
        <v>6.5</v>
      </c>
    </row>
    <row r="146" spans="1:9" s="16" customFormat="1" ht="47.25">
      <c r="A146" s="72" t="s">
        <v>616</v>
      </c>
      <c r="B146" s="81" t="s">
        <v>617</v>
      </c>
      <c r="C146" s="69">
        <v>600</v>
      </c>
      <c r="D146" s="70" t="s">
        <v>444</v>
      </c>
      <c r="E146" s="70" t="s">
        <v>234</v>
      </c>
      <c r="F146" s="39">
        <f t="shared" si="7"/>
        <v>1275</v>
      </c>
      <c r="G146" s="39">
        <v>1248.2</v>
      </c>
      <c r="H146" s="39">
        <v>25.5</v>
      </c>
      <c r="I146" s="39">
        <v>1.3</v>
      </c>
    </row>
    <row r="147" spans="1:9" s="16" customFormat="1" ht="31.5" hidden="1">
      <c r="A147" s="97" t="s">
        <v>627</v>
      </c>
      <c r="B147" s="134" t="s">
        <v>606</v>
      </c>
      <c r="C147" s="69">
        <v>600</v>
      </c>
      <c r="D147" s="70" t="s">
        <v>444</v>
      </c>
      <c r="E147" s="70" t="s">
        <v>237</v>
      </c>
      <c r="F147" s="39">
        <f t="shared" si="7"/>
        <v>0</v>
      </c>
      <c r="G147" s="39"/>
      <c r="H147" s="39"/>
      <c r="I147" s="39"/>
    </row>
    <row r="148" spans="1:9" s="16" customFormat="1" ht="47.25">
      <c r="A148" s="97" t="s">
        <v>628</v>
      </c>
      <c r="B148" s="81" t="s">
        <v>629</v>
      </c>
      <c r="C148" s="69">
        <v>600</v>
      </c>
      <c r="D148" s="70" t="s">
        <v>444</v>
      </c>
      <c r="E148" s="70" t="s">
        <v>237</v>
      </c>
      <c r="F148" s="39">
        <f t="shared" si="7"/>
        <v>500.6</v>
      </c>
      <c r="G148" s="39"/>
      <c r="H148" s="39">
        <v>500</v>
      </c>
      <c r="I148" s="39">
        <v>0.6</v>
      </c>
    </row>
    <row r="149" spans="1:9" s="16" customFormat="1" ht="47.25">
      <c r="A149" s="72" t="s">
        <v>1154</v>
      </c>
      <c r="B149" s="81" t="s">
        <v>1139</v>
      </c>
      <c r="C149" s="69">
        <v>600</v>
      </c>
      <c r="D149" s="70" t="s">
        <v>444</v>
      </c>
      <c r="E149" s="70" t="s">
        <v>234</v>
      </c>
      <c r="F149" s="39">
        <f t="shared" si="7"/>
        <v>4521.8</v>
      </c>
      <c r="G149" s="39"/>
      <c r="H149" s="39">
        <v>4517.2</v>
      </c>
      <c r="I149" s="39">
        <v>4.5999999999999996</v>
      </c>
    </row>
    <row r="150" spans="1:9" s="16" customFormat="1" ht="31.5">
      <c r="A150" s="130" t="s">
        <v>618</v>
      </c>
      <c r="B150" s="131" t="s">
        <v>741</v>
      </c>
      <c r="C150" s="64"/>
      <c r="D150" s="65"/>
      <c r="E150" s="65"/>
      <c r="F150" s="121">
        <f t="shared" si="7"/>
        <v>31540</v>
      </c>
      <c r="G150" s="121"/>
      <c r="H150" s="121">
        <f>H151</f>
        <v>0</v>
      </c>
      <c r="I150" s="121">
        <f>I151</f>
        <v>31540</v>
      </c>
    </row>
    <row r="151" spans="1:9" s="16" customFormat="1" ht="47.25">
      <c r="A151" s="132" t="s">
        <v>620</v>
      </c>
      <c r="B151" s="134" t="s">
        <v>621</v>
      </c>
      <c r="C151" s="69">
        <v>600</v>
      </c>
      <c r="D151" s="70">
        <v>11</v>
      </c>
      <c r="E151" s="70" t="s">
        <v>234</v>
      </c>
      <c r="F151" s="39">
        <f t="shared" si="7"/>
        <v>31540</v>
      </c>
      <c r="G151" s="39"/>
      <c r="H151" s="39">
        <v>0</v>
      </c>
      <c r="I151" s="35">
        <v>31540</v>
      </c>
    </row>
    <row r="152" spans="1:9" s="16" customFormat="1" ht="31.5">
      <c r="A152" s="130" t="s">
        <v>1018</v>
      </c>
      <c r="B152" s="131" t="s">
        <v>265</v>
      </c>
      <c r="C152" s="69"/>
      <c r="D152" s="70"/>
      <c r="E152" s="70"/>
      <c r="F152" s="121">
        <f t="shared" si="7"/>
        <v>129055.09999999999</v>
      </c>
      <c r="G152" s="121">
        <f>SUM(G153,G156,G169)</f>
        <v>0</v>
      </c>
      <c r="H152" s="121">
        <f>SUM(H153,H156,H169)</f>
        <v>10837.3</v>
      </c>
      <c r="I152" s="121">
        <f>SUM(I153,I156,I169)</f>
        <v>118217.79999999999</v>
      </c>
    </row>
    <row r="153" spans="1:9" s="18" customFormat="1" ht="15.75">
      <c r="A153" s="130" t="s">
        <v>390</v>
      </c>
      <c r="B153" s="131" t="s">
        <v>742</v>
      </c>
      <c r="C153" s="64"/>
      <c r="D153" s="65"/>
      <c r="E153" s="65"/>
      <c r="F153" s="121">
        <f t="shared" si="7"/>
        <v>17160</v>
      </c>
      <c r="G153" s="121">
        <f>SUM(G154)</f>
        <v>0</v>
      </c>
      <c r="H153" s="121">
        <f t="shared" ref="H153:I153" si="14">SUM(H154)</f>
        <v>0</v>
      </c>
      <c r="I153" s="121">
        <f t="shared" si="14"/>
        <v>17160</v>
      </c>
    </row>
    <row r="154" spans="1:9" s="16" customFormat="1" ht="31.5">
      <c r="A154" s="132" t="s">
        <v>1046</v>
      </c>
      <c r="B154" s="133" t="s">
        <v>743</v>
      </c>
      <c r="C154" s="69"/>
      <c r="D154" s="70"/>
      <c r="E154" s="70"/>
      <c r="F154" s="39">
        <f t="shared" si="7"/>
        <v>17160</v>
      </c>
      <c r="G154" s="39"/>
      <c r="H154" s="39">
        <f>H155</f>
        <v>0</v>
      </c>
      <c r="I154" s="39">
        <f>I155</f>
        <v>17160</v>
      </c>
    </row>
    <row r="155" spans="1:9" s="16" customFormat="1" ht="31.5">
      <c r="A155" s="137" t="s">
        <v>1022</v>
      </c>
      <c r="B155" s="133" t="s">
        <v>393</v>
      </c>
      <c r="C155" s="69">
        <v>800</v>
      </c>
      <c r="D155" s="70" t="s">
        <v>265</v>
      </c>
      <c r="E155" s="70" t="s">
        <v>237</v>
      </c>
      <c r="F155" s="39">
        <f t="shared" si="7"/>
        <v>17160</v>
      </c>
      <c r="G155" s="39"/>
      <c r="H155" s="39">
        <v>0</v>
      </c>
      <c r="I155" s="35">
        <v>17160</v>
      </c>
    </row>
    <row r="156" spans="1:9" s="16" customFormat="1" ht="16.5" customHeight="1">
      <c r="A156" s="130" t="s">
        <v>395</v>
      </c>
      <c r="B156" s="131" t="s">
        <v>744</v>
      </c>
      <c r="C156" s="64"/>
      <c r="D156" s="65"/>
      <c r="E156" s="65"/>
      <c r="F156" s="121">
        <f>G156+H156+I156</f>
        <v>111892.49999999999</v>
      </c>
      <c r="G156" s="121">
        <f>G157</f>
        <v>0</v>
      </c>
      <c r="H156" s="121">
        <f t="shared" ref="H156:I156" si="15">H157</f>
        <v>10837.3</v>
      </c>
      <c r="I156" s="121">
        <f t="shared" si="15"/>
        <v>101055.19999999998</v>
      </c>
    </row>
    <row r="157" spans="1:9" s="16" customFormat="1" ht="15.75">
      <c r="A157" s="132" t="s">
        <v>397</v>
      </c>
      <c r="B157" s="133" t="s">
        <v>745</v>
      </c>
      <c r="C157" s="64"/>
      <c r="D157" s="65"/>
      <c r="E157" s="65"/>
      <c r="F157" s="39">
        <f t="shared" si="7"/>
        <v>111892.49999999999</v>
      </c>
      <c r="G157" s="39">
        <f>SUM(G158:G168)</f>
        <v>0</v>
      </c>
      <c r="H157" s="39">
        <f t="shared" ref="H157" si="16">SUM(H158:H168)</f>
        <v>10837.3</v>
      </c>
      <c r="I157" s="39">
        <f>SUM(I158:I168)</f>
        <v>101055.19999999998</v>
      </c>
    </row>
    <row r="158" spans="1:9" s="16" customFormat="1" ht="47.25">
      <c r="A158" s="97" t="s">
        <v>1024</v>
      </c>
      <c r="B158" s="133" t="s">
        <v>1023</v>
      </c>
      <c r="C158" s="69">
        <v>800</v>
      </c>
      <c r="D158" s="70" t="s">
        <v>265</v>
      </c>
      <c r="E158" s="70" t="s">
        <v>237</v>
      </c>
      <c r="F158" s="39">
        <f t="shared" si="7"/>
        <v>20658.2</v>
      </c>
      <c r="G158" s="39"/>
      <c r="H158" s="39"/>
      <c r="I158" s="39">
        <v>20658.2</v>
      </c>
    </row>
    <row r="159" spans="1:9" s="18" customFormat="1" ht="63">
      <c r="A159" s="132" t="s">
        <v>664</v>
      </c>
      <c r="B159" s="133" t="s">
        <v>663</v>
      </c>
      <c r="C159" s="69">
        <v>800</v>
      </c>
      <c r="D159" s="70" t="s">
        <v>265</v>
      </c>
      <c r="E159" s="70" t="s">
        <v>237</v>
      </c>
      <c r="F159" s="39">
        <f t="shared" si="7"/>
        <v>10523.2</v>
      </c>
      <c r="G159" s="39"/>
      <c r="H159" s="39"/>
      <c r="I159" s="35">
        <v>10523.2</v>
      </c>
    </row>
    <row r="160" spans="1:9" s="16" customFormat="1" ht="47.25" hidden="1">
      <c r="A160" s="137" t="s">
        <v>690</v>
      </c>
      <c r="B160" s="133" t="s">
        <v>691</v>
      </c>
      <c r="C160" s="69">
        <v>800</v>
      </c>
      <c r="D160" s="70" t="s">
        <v>265</v>
      </c>
      <c r="E160" s="70" t="s">
        <v>265</v>
      </c>
      <c r="F160" s="39">
        <f t="shared" si="7"/>
        <v>0</v>
      </c>
      <c r="G160" s="39"/>
      <c r="H160" s="39"/>
      <c r="I160" s="39"/>
    </row>
    <row r="161" spans="1:9" s="16" customFormat="1" ht="31.5">
      <c r="A161" s="81" t="s">
        <v>1238</v>
      </c>
      <c r="B161" s="81" t="s">
        <v>1206</v>
      </c>
      <c r="C161" s="69">
        <v>800</v>
      </c>
      <c r="D161" s="70" t="s">
        <v>265</v>
      </c>
      <c r="E161" s="70" t="s">
        <v>237</v>
      </c>
      <c r="F161" s="39">
        <f t="shared" si="7"/>
        <v>2000</v>
      </c>
      <c r="G161" s="39"/>
      <c r="H161" s="39"/>
      <c r="I161" s="39">
        <v>2000</v>
      </c>
    </row>
    <row r="162" spans="1:9" s="16" customFormat="1" ht="63">
      <c r="A162" s="81" t="s">
        <v>1243</v>
      </c>
      <c r="B162" s="81" t="s">
        <v>1242</v>
      </c>
      <c r="C162" s="69">
        <v>800</v>
      </c>
      <c r="D162" s="70" t="s">
        <v>265</v>
      </c>
      <c r="E162" s="70" t="s">
        <v>265</v>
      </c>
      <c r="F162" s="39">
        <f t="shared" si="7"/>
        <v>6183.1</v>
      </c>
      <c r="G162" s="39"/>
      <c r="H162" s="39"/>
      <c r="I162" s="39">
        <v>6183.1</v>
      </c>
    </row>
    <row r="163" spans="1:9" s="16" customFormat="1" ht="31.5">
      <c r="A163" s="81" t="s">
        <v>1275</v>
      </c>
      <c r="B163" s="81" t="s">
        <v>1272</v>
      </c>
      <c r="C163" s="69">
        <v>800</v>
      </c>
      <c r="D163" s="70" t="s">
        <v>265</v>
      </c>
      <c r="E163" s="70" t="s">
        <v>237</v>
      </c>
      <c r="F163" s="39">
        <f t="shared" si="7"/>
        <v>1702</v>
      </c>
      <c r="G163" s="39"/>
      <c r="H163" s="39"/>
      <c r="I163" s="39">
        <v>1702</v>
      </c>
    </row>
    <row r="164" spans="1:9" s="16" customFormat="1" ht="47.25">
      <c r="A164" s="137" t="s">
        <v>1047</v>
      </c>
      <c r="B164" s="133" t="s">
        <v>1028</v>
      </c>
      <c r="C164" s="69">
        <v>800</v>
      </c>
      <c r="D164" s="70" t="s">
        <v>265</v>
      </c>
      <c r="E164" s="70" t="s">
        <v>265</v>
      </c>
      <c r="F164" s="39">
        <f t="shared" si="7"/>
        <v>4519.7</v>
      </c>
      <c r="G164" s="39"/>
      <c r="H164" s="39"/>
      <c r="I164" s="39">
        <v>4519.7</v>
      </c>
    </row>
    <row r="165" spans="1:9" s="16" customFormat="1" ht="31.5">
      <c r="A165" s="137" t="s">
        <v>1029</v>
      </c>
      <c r="B165" s="133" t="s">
        <v>1027</v>
      </c>
      <c r="C165" s="69">
        <v>800</v>
      </c>
      <c r="D165" s="70" t="s">
        <v>265</v>
      </c>
      <c r="E165" s="70" t="s">
        <v>237</v>
      </c>
      <c r="F165" s="39">
        <f t="shared" si="7"/>
        <v>34000</v>
      </c>
      <c r="G165" s="39"/>
      <c r="H165" s="39">
        <v>0</v>
      </c>
      <c r="I165" s="35">
        <v>34000</v>
      </c>
    </row>
    <row r="166" spans="1:9" s="16" customFormat="1" ht="78.75">
      <c r="A166" s="137" t="s">
        <v>1257</v>
      </c>
      <c r="B166" s="133" t="s">
        <v>1076</v>
      </c>
      <c r="C166" s="69">
        <v>800</v>
      </c>
      <c r="D166" s="70" t="s">
        <v>265</v>
      </c>
      <c r="E166" s="70" t="s">
        <v>237</v>
      </c>
      <c r="F166" s="39">
        <f t="shared" si="7"/>
        <v>21458.1</v>
      </c>
      <c r="G166" s="39"/>
      <c r="H166" s="39"/>
      <c r="I166" s="35">
        <v>21458.1</v>
      </c>
    </row>
    <row r="167" spans="1:9" s="16" customFormat="1" ht="31.5" hidden="1">
      <c r="A167" s="97" t="s">
        <v>394</v>
      </c>
      <c r="B167" s="81" t="s">
        <v>1025</v>
      </c>
      <c r="C167" s="69">
        <v>800</v>
      </c>
      <c r="D167" s="70" t="s">
        <v>265</v>
      </c>
      <c r="E167" s="70" t="s">
        <v>237</v>
      </c>
      <c r="F167" s="39">
        <f t="shared" si="7"/>
        <v>0</v>
      </c>
      <c r="G167" s="39"/>
      <c r="H167" s="39"/>
      <c r="I167" s="35"/>
    </row>
    <row r="168" spans="1:9" s="16" customFormat="1" ht="47.25">
      <c r="A168" s="97" t="s">
        <v>665</v>
      </c>
      <c r="B168" s="133" t="s">
        <v>1026</v>
      </c>
      <c r="C168" s="69">
        <v>800</v>
      </c>
      <c r="D168" s="70" t="s">
        <v>265</v>
      </c>
      <c r="E168" s="70" t="s">
        <v>265</v>
      </c>
      <c r="F168" s="39">
        <f t="shared" si="7"/>
        <v>10848.199999999999</v>
      </c>
      <c r="G168" s="39"/>
      <c r="H168" s="39">
        <v>10837.3</v>
      </c>
      <c r="I168" s="35">
        <v>10.9</v>
      </c>
    </row>
    <row r="169" spans="1:9" s="16" customFormat="1" ht="15.75">
      <c r="A169" s="130" t="s">
        <v>746</v>
      </c>
      <c r="B169" s="131" t="s">
        <v>747</v>
      </c>
      <c r="C169" s="69"/>
      <c r="D169" s="70"/>
      <c r="E169" s="70"/>
      <c r="F169" s="39">
        <f t="shared" si="7"/>
        <v>2.6</v>
      </c>
      <c r="G169" s="39"/>
      <c r="H169" s="39"/>
      <c r="I169" s="121">
        <f>I170+I172</f>
        <v>2.6</v>
      </c>
    </row>
    <row r="170" spans="1:9" s="16" customFormat="1" ht="31.5">
      <c r="A170" s="97" t="s">
        <v>1276</v>
      </c>
      <c r="B170" s="133" t="s">
        <v>1281</v>
      </c>
      <c r="C170" s="69"/>
      <c r="D170" s="70"/>
      <c r="E170" s="70"/>
      <c r="F170" s="39">
        <f t="shared" si="7"/>
        <v>2.6</v>
      </c>
      <c r="G170" s="39">
        <f>G171</f>
        <v>0</v>
      </c>
      <c r="H170" s="39">
        <f>H171</f>
        <v>0</v>
      </c>
      <c r="I170" s="39">
        <f>I171</f>
        <v>2.6</v>
      </c>
    </row>
    <row r="171" spans="1:9" s="16" customFormat="1" ht="31.5">
      <c r="A171" s="132" t="s">
        <v>1282</v>
      </c>
      <c r="B171" s="69" t="s">
        <v>1269</v>
      </c>
      <c r="C171" s="69">
        <v>300</v>
      </c>
      <c r="D171" s="70" t="s">
        <v>265</v>
      </c>
      <c r="E171" s="70" t="s">
        <v>237</v>
      </c>
      <c r="F171" s="39">
        <f t="shared" si="7"/>
        <v>2.6</v>
      </c>
      <c r="G171" s="39"/>
      <c r="H171" s="39"/>
      <c r="I171" s="39">
        <v>2.6</v>
      </c>
    </row>
    <row r="172" spans="1:9" s="16" customFormat="1" ht="31.5" hidden="1">
      <c r="A172" s="132" t="s">
        <v>749</v>
      </c>
      <c r="B172" s="133" t="s">
        <v>750</v>
      </c>
      <c r="C172" s="69"/>
      <c r="D172" s="70"/>
      <c r="E172" s="70"/>
      <c r="F172" s="39">
        <f t="shared" si="7"/>
        <v>0</v>
      </c>
      <c r="G172" s="39">
        <f>G173</f>
        <v>0</v>
      </c>
      <c r="H172" s="39">
        <f>H173</f>
        <v>0</v>
      </c>
      <c r="I172" s="39">
        <f>I173</f>
        <v>0</v>
      </c>
    </row>
    <row r="173" spans="1:9" s="16" customFormat="1" ht="47.25" hidden="1">
      <c r="A173" s="132" t="s">
        <v>748</v>
      </c>
      <c r="B173" s="133" t="s">
        <v>751</v>
      </c>
      <c r="C173" s="69">
        <v>200</v>
      </c>
      <c r="D173" s="70" t="s">
        <v>265</v>
      </c>
      <c r="E173" s="70" t="s">
        <v>237</v>
      </c>
      <c r="F173" s="39">
        <f t="shared" si="7"/>
        <v>0</v>
      </c>
      <c r="G173" s="39"/>
      <c r="H173" s="39"/>
      <c r="I173" s="39">
        <v>0</v>
      </c>
    </row>
    <row r="174" spans="1:9" s="16" customFormat="1" ht="31.5">
      <c r="A174" s="130" t="s">
        <v>1015</v>
      </c>
      <c r="B174" s="131" t="s">
        <v>429</v>
      </c>
      <c r="C174" s="64"/>
      <c r="D174" s="65"/>
      <c r="E174" s="65"/>
      <c r="F174" s="121">
        <f t="shared" si="7"/>
        <v>49001.600000000006</v>
      </c>
      <c r="G174" s="121">
        <f>SUM(G175,G178,G187)</f>
        <v>0</v>
      </c>
      <c r="H174" s="121">
        <f>SUM(H175,H178,H187)</f>
        <v>6795.4</v>
      </c>
      <c r="I174" s="121">
        <f>SUM(I175,I178,I187)</f>
        <v>42206.200000000004</v>
      </c>
    </row>
    <row r="175" spans="1:9" s="18" customFormat="1" ht="15.75">
      <c r="A175" s="130" t="s">
        <v>1031</v>
      </c>
      <c r="B175" s="131" t="s">
        <v>752</v>
      </c>
      <c r="C175" s="64"/>
      <c r="D175" s="65"/>
      <c r="E175" s="65"/>
      <c r="F175" s="121">
        <f t="shared" si="7"/>
        <v>23024.400000000001</v>
      </c>
      <c r="G175" s="121"/>
      <c r="H175" s="121">
        <f>H176</f>
        <v>0</v>
      </c>
      <c r="I175" s="121">
        <f>I176</f>
        <v>23024.400000000001</v>
      </c>
    </row>
    <row r="176" spans="1:9" s="16" customFormat="1" ht="15.75">
      <c r="A176" s="81" t="s">
        <v>1032</v>
      </c>
      <c r="B176" s="133" t="s">
        <v>753</v>
      </c>
      <c r="C176" s="69"/>
      <c r="D176" s="70"/>
      <c r="E176" s="70"/>
      <c r="F176" s="39">
        <f t="shared" si="7"/>
        <v>23024.400000000001</v>
      </c>
      <c r="G176" s="39"/>
      <c r="H176" s="39">
        <f>H177</f>
        <v>0</v>
      </c>
      <c r="I176" s="39">
        <f>I177</f>
        <v>23024.400000000001</v>
      </c>
    </row>
    <row r="177" spans="1:9" s="16" customFormat="1" ht="31.5">
      <c r="A177" s="142" t="s">
        <v>352</v>
      </c>
      <c r="B177" s="133" t="s">
        <v>353</v>
      </c>
      <c r="C177" s="69">
        <v>200</v>
      </c>
      <c r="D177" s="70" t="s">
        <v>248</v>
      </c>
      <c r="E177" s="70" t="s">
        <v>348</v>
      </c>
      <c r="F177" s="39">
        <f t="shared" si="7"/>
        <v>23024.400000000001</v>
      </c>
      <c r="G177" s="39"/>
      <c r="H177" s="39">
        <v>0</v>
      </c>
      <c r="I177" s="35">
        <v>23024.400000000001</v>
      </c>
    </row>
    <row r="178" spans="1:9" s="18" customFormat="1" ht="31.5">
      <c r="A178" s="130" t="s">
        <v>1033</v>
      </c>
      <c r="B178" s="131" t="s">
        <v>754</v>
      </c>
      <c r="C178" s="64"/>
      <c r="D178" s="65"/>
      <c r="E178" s="65"/>
      <c r="F178" s="121">
        <f t="shared" si="7"/>
        <v>17953.900000000001</v>
      </c>
      <c r="G178" s="121">
        <f t="shared" ref="G178:H178" si="17">SUM(G179,G183)</f>
        <v>0</v>
      </c>
      <c r="H178" s="121">
        <f t="shared" si="17"/>
        <v>0</v>
      </c>
      <c r="I178" s="121">
        <f>SUM(I179,I181,I183,I185)</f>
        <v>17953.900000000001</v>
      </c>
    </row>
    <row r="179" spans="1:9" s="16" customFormat="1" ht="15.75">
      <c r="A179" s="81" t="s">
        <v>367</v>
      </c>
      <c r="B179" s="133" t="s">
        <v>755</v>
      </c>
      <c r="C179" s="69"/>
      <c r="D179" s="70"/>
      <c r="E179" s="70"/>
      <c r="F179" s="39">
        <f t="shared" si="7"/>
        <v>7338.6</v>
      </c>
      <c r="G179" s="39"/>
      <c r="H179" s="39">
        <f>H180</f>
        <v>0</v>
      </c>
      <c r="I179" s="39">
        <f>I180</f>
        <v>7338.6</v>
      </c>
    </row>
    <row r="180" spans="1:9" s="16" customFormat="1" ht="31.5">
      <c r="A180" s="142" t="s">
        <v>369</v>
      </c>
      <c r="B180" s="133" t="s">
        <v>370</v>
      </c>
      <c r="C180" s="69">
        <v>200</v>
      </c>
      <c r="D180" s="70" t="s">
        <v>248</v>
      </c>
      <c r="E180" s="70" t="s">
        <v>305</v>
      </c>
      <c r="F180" s="39">
        <f t="shared" ref="F180:F245" si="18">G180+H180+I180</f>
        <v>7338.6</v>
      </c>
      <c r="G180" s="39"/>
      <c r="H180" s="39">
        <v>0</v>
      </c>
      <c r="I180" s="35">
        <v>7338.6</v>
      </c>
    </row>
    <row r="181" spans="1:9" s="16" customFormat="1" ht="47.25">
      <c r="A181" s="73" t="s">
        <v>925</v>
      </c>
      <c r="B181" s="133" t="s">
        <v>929</v>
      </c>
      <c r="C181" s="69"/>
      <c r="D181" s="70"/>
      <c r="E181" s="70"/>
      <c r="F181" s="39">
        <f t="shared" si="18"/>
        <v>1000</v>
      </c>
      <c r="G181" s="39"/>
      <c r="H181" s="39">
        <f>H182</f>
        <v>0</v>
      </c>
      <c r="I181" s="39">
        <f>I182</f>
        <v>1000</v>
      </c>
    </row>
    <row r="182" spans="1:9" s="16" customFormat="1" ht="47.25">
      <c r="A182" s="73" t="s">
        <v>928</v>
      </c>
      <c r="B182" s="133" t="s">
        <v>927</v>
      </c>
      <c r="C182" s="69">
        <v>800</v>
      </c>
      <c r="D182" s="70" t="s">
        <v>248</v>
      </c>
      <c r="E182" s="70" t="s">
        <v>305</v>
      </c>
      <c r="F182" s="39">
        <f t="shared" si="18"/>
        <v>1000</v>
      </c>
      <c r="G182" s="39"/>
      <c r="H182" s="39">
        <v>0</v>
      </c>
      <c r="I182" s="35">
        <v>1000</v>
      </c>
    </row>
    <row r="183" spans="1:9" s="16" customFormat="1" ht="15.75" hidden="1">
      <c r="A183" s="73" t="s">
        <v>903</v>
      </c>
      <c r="B183" s="133" t="s">
        <v>921</v>
      </c>
      <c r="C183" s="69"/>
      <c r="D183" s="70"/>
      <c r="E183" s="70"/>
      <c r="F183" s="39">
        <f t="shared" si="18"/>
        <v>0</v>
      </c>
      <c r="G183" s="39"/>
      <c r="H183" s="39">
        <f>H184</f>
        <v>0</v>
      </c>
      <c r="I183" s="39">
        <f>I184</f>
        <v>0</v>
      </c>
    </row>
    <row r="184" spans="1:9" s="16" customFormat="1" ht="31.5" hidden="1">
      <c r="A184" s="73" t="s">
        <v>904</v>
      </c>
      <c r="B184" s="133" t="s">
        <v>901</v>
      </c>
      <c r="C184" s="69">
        <v>200</v>
      </c>
      <c r="D184" s="70" t="s">
        <v>248</v>
      </c>
      <c r="E184" s="70" t="s">
        <v>305</v>
      </c>
      <c r="F184" s="39">
        <f t="shared" si="18"/>
        <v>0</v>
      </c>
      <c r="G184" s="39"/>
      <c r="H184" s="39"/>
      <c r="I184" s="39"/>
    </row>
    <row r="185" spans="1:9" s="16" customFormat="1" ht="31.5">
      <c r="A185" s="73" t="s">
        <v>930</v>
      </c>
      <c r="B185" s="133" t="s">
        <v>934</v>
      </c>
      <c r="C185" s="69"/>
      <c r="D185" s="70"/>
      <c r="E185" s="70"/>
      <c r="F185" s="39">
        <f t="shared" si="18"/>
        <v>9615.2999999999993</v>
      </c>
      <c r="G185" s="39"/>
      <c r="H185" s="39">
        <f>H186</f>
        <v>0</v>
      </c>
      <c r="I185" s="39">
        <f>I186</f>
        <v>9615.2999999999993</v>
      </c>
    </row>
    <row r="186" spans="1:9" s="16" customFormat="1" ht="31.5">
      <c r="A186" s="73" t="s">
        <v>933</v>
      </c>
      <c r="B186" s="133" t="s">
        <v>932</v>
      </c>
      <c r="C186" s="69">
        <v>800</v>
      </c>
      <c r="D186" s="70" t="s">
        <v>248</v>
      </c>
      <c r="E186" s="70" t="s">
        <v>305</v>
      </c>
      <c r="F186" s="39">
        <f t="shared" si="18"/>
        <v>9615.2999999999993</v>
      </c>
      <c r="G186" s="39"/>
      <c r="H186" s="39"/>
      <c r="I186" s="39">
        <v>9615.2999999999993</v>
      </c>
    </row>
    <row r="187" spans="1:9" s="16" customFormat="1" ht="15.75">
      <c r="A187" s="130" t="s">
        <v>1034</v>
      </c>
      <c r="B187" s="131" t="s">
        <v>756</v>
      </c>
      <c r="C187" s="64"/>
      <c r="D187" s="65"/>
      <c r="E187" s="65"/>
      <c r="F187" s="121">
        <f t="shared" si="18"/>
        <v>8023.2999999999993</v>
      </c>
      <c r="G187" s="121">
        <f>SUM(G188,G190)</f>
        <v>0</v>
      </c>
      <c r="H187" s="121">
        <f>SUM(H188,H190)</f>
        <v>6795.4</v>
      </c>
      <c r="I187" s="121">
        <f>SUM(I188,I190)</f>
        <v>1227.9000000000001</v>
      </c>
    </row>
    <row r="188" spans="1:9" s="16" customFormat="1" ht="15.75">
      <c r="A188" s="81" t="s">
        <v>355</v>
      </c>
      <c r="B188" s="133" t="s">
        <v>757</v>
      </c>
      <c r="C188" s="64"/>
      <c r="D188" s="65"/>
      <c r="E188" s="65"/>
      <c r="F188" s="39">
        <f t="shared" si="18"/>
        <v>1221</v>
      </c>
      <c r="G188" s="39"/>
      <c r="H188" s="39">
        <f>H189</f>
        <v>0</v>
      </c>
      <c r="I188" s="39">
        <f>I189</f>
        <v>1221</v>
      </c>
    </row>
    <row r="189" spans="1:9" s="16" customFormat="1" ht="31.5">
      <c r="A189" s="142" t="s">
        <v>357</v>
      </c>
      <c r="B189" s="133" t="s">
        <v>358</v>
      </c>
      <c r="C189" s="69">
        <v>200</v>
      </c>
      <c r="D189" s="70" t="s">
        <v>248</v>
      </c>
      <c r="E189" s="70" t="s">
        <v>348</v>
      </c>
      <c r="F189" s="39">
        <f t="shared" si="18"/>
        <v>1221</v>
      </c>
      <c r="G189" s="39"/>
      <c r="H189" s="39">
        <v>0</v>
      </c>
      <c r="I189" s="35">
        <v>1221</v>
      </c>
    </row>
    <row r="190" spans="1:9" s="16" customFormat="1" ht="15.75">
      <c r="A190" s="81" t="s">
        <v>359</v>
      </c>
      <c r="B190" s="133" t="s">
        <v>758</v>
      </c>
      <c r="C190" s="64"/>
      <c r="D190" s="65"/>
      <c r="E190" s="65"/>
      <c r="F190" s="39">
        <f t="shared" si="18"/>
        <v>6802.2999999999993</v>
      </c>
      <c r="G190" s="39">
        <f>SUM(G191:G192)</f>
        <v>0</v>
      </c>
      <c r="H190" s="39">
        <f>SUM(H191:H192)</f>
        <v>6795.4</v>
      </c>
      <c r="I190" s="39">
        <f>SUM(I191:I192)</f>
        <v>6.9</v>
      </c>
    </row>
    <row r="191" spans="1:9" s="16" customFormat="1" ht="31.5" hidden="1">
      <c r="A191" s="142" t="s">
        <v>361</v>
      </c>
      <c r="B191" s="133" t="s">
        <v>362</v>
      </c>
      <c r="C191" s="69">
        <v>200</v>
      </c>
      <c r="D191" s="70" t="s">
        <v>248</v>
      </c>
      <c r="E191" s="70" t="s">
        <v>348</v>
      </c>
      <c r="F191" s="39">
        <f t="shared" si="18"/>
        <v>0</v>
      </c>
      <c r="G191" s="39"/>
      <c r="H191" s="39">
        <v>0</v>
      </c>
      <c r="I191" s="39"/>
    </row>
    <row r="192" spans="1:9" s="16" customFormat="1" ht="47.25">
      <c r="A192" s="73" t="s">
        <v>363</v>
      </c>
      <c r="B192" s="133" t="s">
        <v>364</v>
      </c>
      <c r="C192" s="69">
        <v>200</v>
      </c>
      <c r="D192" s="70" t="s">
        <v>248</v>
      </c>
      <c r="E192" s="70" t="s">
        <v>348</v>
      </c>
      <c r="F192" s="39">
        <f t="shared" si="18"/>
        <v>6802.2999999999993</v>
      </c>
      <c r="G192" s="39"/>
      <c r="H192" s="39">
        <v>6795.4</v>
      </c>
      <c r="I192" s="35">
        <v>6.9</v>
      </c>
    </row>
    <row r="193" spans="1:9" s="16" customFormat="1" ht="31.5">
      <c r="A193" s="130" t="s">
        <v>1011</v>
      </c>
      <c r="B193" s="131" t="s">
        <v>420</v>
      </c>
      <c r="C193" s="140"/>
      <c r="D193" s="141"/>
      <c r="E193" s="141"/>
      <c r="F193" s="121">
        <f t="shared" si="18"/>
        <v>184957.8</v>
      </c>
      <c r="G193" s="121">
        <f>SUM(G194,G196,G198,G200,G202,G204,G206,G208,G210,G220,G222,G225,G227,G229)</f>
        <v>0</v>
      </c>
      <c r="H193" s="121">
        <f t="shared" ref="H193:I193" si="19">SUM(H194,H196,H198,H200,H202,H204,H206,H208,H210,H220,H222,H225,H227,H229)</f>
        <v>52258.2</v>
      </c>
      <c r="I193" s="121">
        <f t="shared" si="19"/>
        <v>132699.6</v>
      </c>
    </row>
    <row r="194" spans="1:9" s="16" customFormat="1" ht="15.75">
      <c r="A194" s="81" t="s">
        <v>381</v>
      </c>
      <c r="B194" s="133" t="s">
        <v>759</v>
      </c>
      <c r="C194" s="140"/>
      <c r="D194" s="141"/>
      <c r="E194" s="141"/>
      <c r="F194" s="39">
        <f t="shared" si="18"/>
        <v>18386.099999999999</v>
      </c>
      <c r="G194" s="39"/>
      <c r="H194" s="39">
        <f>H195</f>
        <v>0</v>
      </c>
      <c r="I194" s="39">
        <f>I195</f>
        <v>18386.099999999999</v>
      </c>
    </row>
    <row r="195" spans="1:9" s="16" customFormat="1" ht="31.5">
      <c r="A195" s="142" t="s">
        <v>760</v>
      </c>
      <c r="B195" s="133" t="s">
        <v>384</v>
      </c>
      <c r="C195" s="69">
        <v>200</v>
      </c>
      <c r="D195" s="70" t="s">
        <v>265</v>
      </c>
      <c r="E195" s="70" t="s">
        <v>234</v>
      </c>
      <c r="F195" s="39">
        <f t="shared" si="18"/>
        <v>18386.099999999999</v>
      </c>
      <c r="G195" s="39"/>
      <c r="H195" s="39">
        <v>0</v>
      </c>
      <c r="I195" s="35">
        <v>18386.099999999999</v>
      </c>
    </row>
    <row r="196" spans="1:9" s="16" customFormat="1" ht="15.75">
      <c r="A196" s="81" t="s">
        <v>372</v>
      </c>
      <c r="B196" s="133" t="s">
        <v>761</v>
      </c>
      <c r="C196" s="69"/>
      <c r="D196" s="70"/>
      <c r="E196" s="70"/>
      <c r="F196" s="39">
        <f t="shared" si="18"/>
        <v>28526.2</v>
      </c>
      <c r="G196" s="39"/>
      <c r="H196" s="39">
        <f>H197</f>
        <v>0</v>
      </c>
      <c r="I196" s="39">
        <f>I197</f>
        <v>28526.2</v>
      </c>
    </row>
    <row r="197" spans="1:9" s="16" customFormat="1" ht="47.25">
      <c r="A197" s="142" t="s">
        <v>374</v>
      </c>
      <c r="B197" s="133" t="s">
        <v>375</v>
      </c>
      <c r="C197" s="69">
        <v>200</v>
      </c>
      <c r="D197" s="70" t="s">
        <v>248</v>
      </c>
      <c r="E197" s="70" t="s">
        <v>305</v>
      </c>
      <c r="F197" s="39">
        <f t="shared" si="18"/>
        <v>28526.2</v>
      </c>
      <c r="G197" s="39"/>
      <c r="H197" s="135">
        <v>0</v>
      </c>
      <c r="I197" s="35">
        <v>28526.2</v>
      </c>
    </row>
    <row r="198" spans="1:9" s="16" customFormat="1" ht="15.75">
      <c r="A198" s="81" t="s">
        <v>401</v>
      </c>
      <c r="B198" s="133" t="s">
        <v>762</v>
      </c>
      <c r="C198" s="69"/>
      <c r="D198" s="70"/>
      <c r="E198" s="70"/>
      <c r="F198" s="39">
        <f t="shared" si="18"/>
        <v>8477.7999999999993</v>
      </c>
      <c r="G198" s="39"/>
      <c r="H198" s="39">
        <f>H199</f>
        <v>0</v>
      </c>
      <c r="I198" s="39">
        <f>I199</f>
        <v>8477.7999999999993</v>
      </c>
    </row>
    <row r="199" spans="1:9" s="16" customFormat="1" ht="31.5">
      <c r="A199" s="142" t="s">
        <v>403</v>
      </c>
      <c r="B199" s="133" t="s">
        <v>404</v>
      </c>
      <c r="C199" s="69">
        <v>200</v>
      </c>
      <c r="D199" s="70" t="s">
        <v>265</v>
      </c>
      <c r="E199" s="70" t="s">
        <v>300</v>
      </c>
      <c r="F199" s="39">
        <f t="shared" si="18"/>
        <v>8477.7999999999993</v>
      </c>
      <c r="G199" s="39"/>
      <c r="H199" s="39">
        <v>0</v>
      </c>
      <c r="I199" s="35">
        <v>8477.7999999999993</v>
      </c>
    </row>
    <row r="200" spans="1:9" s="16" customFormat="1" ht="15.75">
      <c r="A200" s="81" t="s">
        <v>405</v>
      </c>
      <c r="B200" s="133" t="s">
        <v>763</v>
      </c>
      <c r="C200" s="69"/>
      <c r="D200" s="70"/>
      <c r="E200" s="70"/>
      <c r="F200" s="39">
        <f t="shared" si="18"/>
        <v>379.3</v>
      </c>
      <c r="G200" s="39"/>
      <c r="H200" s="39">
        <f>H201</f>
        <v>0</v>
      </c>
      <c r="I200" s="39">
        <f>I201</f>
        <v>379.3</v>
      </c>
    </row>
    <row r="201" spans="1:9" s="16" customFormat="1" ht="31.5">
      <c r="A201" s="142" t="s">
        <v>407</v>
      </c>
      <c r="B201" s="133" t="s">
        <v>408</v>
      </c>
      <c r="C201" s="69">
        <v>200</v>
      </c>
      <c r="D201" s="70" t="s">
        <v>265</v>
      </c>
      <c r="E201" s="70" t="s">
        <v>300</v>
      </c>
      <c r="F201" s="39">
        <f t="shared" si="18"/>
        <v>379.3</v>
      </c>
      <c r="G201" s="39"/>
      <c r="H201" s="135">
        <v>0</v>
      </c>
      <c r="I201" s="35">
        <v>379.3</v>
      </c>
    </row>
    <row r="202" spans="1:9" s="16" customFormat="1" ht="15.75">
      <c r="A202" s="81" t="s">
        <v>409</v>
      </c>
      <c r="B202" s="133" t="s">
        <v>764</v>
      </c>
      <c r="C202" s="69"/>
      <c r="D202" s="70"/>
      <c r="E202" s="70"/>
      <c r="F202" s="39">
        <f t="shared" si="18"/>
        <v>431.6</v>
      </c>
      <c r="G202" s="39"/>
      <c r="H202" s="39">
        <f>H203</f>
        <v>0</v>
      </c>
      <c r="I202" s="39">
        <f>I203</f>
        <v>431.6</v>
      </c>
    </row>
    <row r="203" spans="1:9" s="16" customFormat="1" ht="31.5">
      <c r="A203" s="142" t="s">
        <v>411</v>
      </c>
      <c r="B203" s="133" t="s">
        <v>412</v>
      </c>
      <c r="C203" s="69">
        <v>200</v>
      </c>
      <c r="D203" s="70" t="s">
        <v>265</v>
      </c>
      <c r="E203" s="70" t="s">
        <v>300</v>
      </c>
      <c r="F203" s="39">
        <f t="shared" si="18"/>
        <v>431.6</v>
      </c>
      <c r="G203" s="39"/>
      <c r="H203" s="135">
        <v>0</v>
      </c>
      <c r="I203" s="35">
        <v>431.6</v>
      </c>
    </row>
    <row r="204" spans="1:9" s="16" customFormat="1" ht="15.75">
      <c r="A204" s="81" t="s">
        <v>413</v>
      </c>
      <c r="B204" s="133" t="s">
        <v>765</v>
      </c>
      <c r="C204" s="69"/>
      <c r="D204" s="70"/>
      <c r="E204" s="70"/>
      <c r="F204" s="39">
        <f t="shared" si="18"/>
        <v>28329.200000000001</v>
      </c>
      <c r="G204" s="39"/>
      <c r="H204" s="39">
        <f>H205</f>
        <v>0</v>
      </c>
      <c r="I204" s="39">
        <f>I205</f>
        <v>28329.200000000001</v>
      </c>
    </row>
    <row r="205" spans="1:9" s="16" customFormat="1" ht="31.5">
      <c r="A205" s="142" t="s">
        <v>415</v>
      </c>
      <c r="B205" s="133" t="s">
        <v>416</v>
      </c>
      <c r="C205" s="69">
        <v>200</v>
      </c>
      <c r="D205" s="70" t="s">
        <v>265</v>
      </c>
      <c r="E205" s="70" t="s">
        <v>300</v>
      </c>
      <c r="F205" s="39">
        <f t="shared" si="18"/>
        <v>28329.200000000001</v>
      </c>
      <c r="G205" s="39"/>
      <c r="H205" s="135">
        <v>0</v>
      </c>
      <c r="I205" s="35">
        <v>28329.200000000001</v>
      </c>
    </row>
    <row r="206" spans="1:9" s="16" customFormat="1" ht="31.5">
      <c r="A206" s="142" t="s">
        <v>1191</v>
      </c>
      <c r="B206" s="133" t="s">
        <v>766</v>
      </c>
      <c r="C206" s="69"/>
      <c r="D206" s="70"/>
      <c r="E206" s="70"/>
      <c r="F206" s="39">
        <f t="shared" si="18"/>
        <v>30031.5</v>
      </c>
      <c r="G206" s="39"/>
      <c r="H206" s="39"/>
      <c r="I206" s="39">
        <f>I207</f>
        <v>30031.5</v>
      </c>
    </row>
    <row r="207" spans="1:9" s="16" customFormat="1" ht="47.25">
      <c r="A207" s="142" t="s">
        <v>1192</v>
      </c>
      <c r="B207" s="133" t="s">
        <v>1036</v>
      </c>
      <c r="C207" s="69">
        <v>200</v>
      </c>
      <c r="D207" s="70" t="s">
        <v>265</v>
      </c>
      <c r="E207" s="70" t="s">
        <v>237</v>
      </c>
      <c r="F207" s="39">
        <f t="shared" si="18"/>
        <v>30031.5</v>
      </c>
      <c r="G207" s="39"/>
      <c r="H207" s="39"/>
      <c r="I207" s="35">
        <v>30031.5</v>
      </c>
    </row>
    <row r="208" spans="1:9" s="16" customFormat="1" ht="31.5">
      <c r="A208" s="142" t="s">
        <v>385</v>
      </c>
      <c r="B208" s="133" t="s">
        <v>767</v>
      </c>
      <c r="C208" s="69"/>
      <c r="D208" s="70"/>
      <c r="E208" s="70"/>
      <c r="F208" s="39">
        <f t="shared" si="18"/>
        <v>9749.2000000000007</v>
      </c>
      <c r="G208" s="39">
        <f>G209</f>
        <v>0</v>
      </c>
      <c r="H208" s="39">
        <f>H209</f>
        <v>0</v>
      </c>
      <c r="I208" s="39">
        <f>I209</f>
        <v>9749.2000000000007</v>
      </c>
    </row>
    <row r="209" spans="1:9" s="16" customFormat="1" ht="31.5">
      <c r="A209" s="97" t="s">
        <v>387</v>
      </c>
      <c r="B209" s="133" t="s">
        <v>1037</v>
      </c>
      <c r="C209" s="69">
        <v>200</v>
      </c>
      <c r="D209" s="70" t="s">
        <v>265</v>
      </c>
      <c r="E209" s="70" t="s">
        <v>234</v>
      </c>
      <c r="F209" s="39">
        <f t="shared" si="18"/>
        <v>9749.2000000000007</v>
      </c>
      <c r="G209" s="39"/>
      <c r="H209" s="39"/>
      <c r="I209" s="35">
        <v>9749.2000000000007</v>
      </c>
    </row>
    <row r="210" spans="1:9" s="16" customFormat="1" ht="31.5">
      <c r="A210" s="106" t="s">
        <v>418</v>
      </c>
      <c r="B210" s="133" t="s">
        <v>1040</v>
      </c>
      <c r="C210" s="69"/>
      <c r="D210" s="70"/>
      <c r="E210" s="70"/>
      <c r="F210" s="39">
        <f>G210+H210+I210</f>
        <v>1270</v>
      </c>
      <c r="G210" s="39">
        <f>SUM(G211:G219)</f>
        <v>0</v>
      </c>
      <c r="H210" s="39">
        <f>SUM(H211:H219)</f>
        <v>0</v>
      </c>
      <c r="I210" s="39">
        <f>SUM(I211:I219)</f>
        <v>1270</v>
      </c>
    </row>
    <row r="211" spans="1:9" s="16" customFormat="1" ht="47.25">
      <c r="A211" s="68" t="s">
        <v>1145</v>
      </c>
      <c r="B211" s="133" t="s">
        <v>1133</v>
      </c>
      <c r="C211" s="69">
        <v>600</v>
      </c>
      <c r="D211" s="70" t="s">
        <v>265</v>
      </c>
      <c r="E211" s="70" t="s">
        <v>265</v>
      </c>
      <c r="F211" s="39">
        <f t="shared" si="18"/>
        <v>205</v>
      </c>
      <c r="G211" s="39"/>
      <c r="H211" s="39"/>
      <c r="I211" s="39">
        <v>205</v>
      </c>
    </row>
    <row r="212" spans="1:9" s="16" customFormat="1" ht="47.25">
      <c r="A212" s="106" t="s">
        <v>1072</v>
      </c>
      <c r="B212" s="133" t="s">
        <v>1071</v>
      </c>
      <c r="C212" s="69">
        <v>600</v>
      </c>
      <c r="D212" s="70" t="s">
        <v>420</v>
      </c>
      <c r="E212" s="70" t="s">
        <v>300</v>
      </c>
      <c r="F212" s="39">
        <f t="shared" si="18"/>
        <v>795</v>
      </c>
      <c r="G212" s="39"/>
      <c r="H212" s="39"/>
      <c r="I212" s="35">
        <v>795</v>
      </c>
    </row>
    <row r="213" spans="1:9" s="16" customFormat="1" ht="47.25">
      <c r="A213" s="106" t="s">
        <v>912</v>
      </c>
      <c r="B213" s="133" t="s">
        <v>1041</v>
      </c>
      <c r="C213" s="69">
        <v>600</v>
      </c>
      <c r="D213" s="70" t="s">
        <v>420</v>
      </c>
      <c r="E213" s="70" t="s">
        <v>237</v>
      </c>
      <c r="F213" s="39">
        <f t="shared" si="18"/>
        <v>270</v>
      </c>
      <c r="G213" s="39"/>
      <c r="H213" s="39"/>
      <c r="I213" s="39">
        <v>270</v>
      </c>
    </row>
    <row r="214" spans="1:9" s="16" customFormat="1" ht="47.25" hidden="1">
      <c r="A214" s="106" t="s">
        <v>1073</v>
      </c>
      <c r="B214" s="133" t="s">
        <v>1042</v>
      </c>
      <c r="C214" s="69">
        <v>200</v>
      </c>
      <c r="D214" s="70" t="s">
        <v>265</v>
      </c>
      <c r="E214" s="70" t="s">
        <v>265</v>
      </c>
      <c r="F214" s="39">
        <f t="shared" si="18"/>
        <v>0</v>
      </c>
      <c r="G214" s="39"/>
      <c r="H214" s="39"/>
      <c r="I214" s="39"/>
    </row>
    <row r="215" spans="1:9" s="16" customFormat="1" ht="47.25" hidden="1">
      <c r="A215" s="106" t="s">
        <v>913</v>
      </c>
      <c r="B215" s="133" t="s">
        <v>1043</v>
      </c>
      <c r="C215" s="69">
        <v>600</v>
      </c>
      <c r="D215" s="70" t="s">
        <v>444</v>
      </c>
      <c r="E215" s="70" t="s">
        <v>237</v>
      </c>
      <c r="F215" s="39">
        <f t="shared" si="18"/>
        <v>0</v>
      </c>
      <c r="G215" s="39"/>
      <c r="H215" s="39"/>
      <c r="I215" s="39"/>
    </row>
    <row r="216" spans="1:9" s="16" customFormat="1" ht="47.25" hidden="1">
      <c r="A216" s="106" t="s">
        <v>919</v>
      </c>
      <c r="B216" s="133" t="s">
        <v>1044</v>
      </c>
      <c r="C216" s="69">
        <v>600</v>
      </c>
      <c r="D216" s="70" t="s">
        <v>444</v>
      </c>
      <c r="E216" s="70" t="s">
        <v>237</v>
      </c>
      <c r="F216" s="39">
        <f t="shared" si="18"/>
        <v>0</v>
      </c>
      <c r="G216" s="39"/>
      <c r="H216" s="39"/>
      <c r="I216" s="39"/>
    </row>
    <row r="217" spans="1:9" s="16" customFormat="1" ht="47.25" hidden="1">
      <c r="A217" s="106" t="s">
        <v>922</v>
      </c>
      <c r="B217" s="133" t="s">
        <v>1038</v>
      </c>
      <c r="C217" s="69">
        <v>200</v>
      </c>
      <c r="D217" s="70" t="s">
        <v>265</v>
      </c>
      <c r="E217" s="70" t="s">
        <v>265</v>
      </c>
      <c r="F217" s="39">
        <f t="shared" si="18"/>
        <v>0</v>
      </c>
      <c r="G217" s="39"/>
      <c r="H217" s="39"/>
      <c r="I217" s="39"/>
    </row>
    <row r="218" spans="1:9" s="16" customFormat="1" ht="47.25" hidden="1">
      <c r="A218" s="106" t="s">
        <v>1074</v>
      </c>
      <c r="B218" s="133" t="s">
        <v>1039</v>
      </c>
      <c r="C218" s="69">
        <v>600</v>
      </c>
      <c r="D218" s="70" t="s">
        <v>420</v>
      </c>
      <c r="E218" s="70" t="s">
        <v>237</v>
      </c>
      <c r="F218" s="39">
        <f t="shared" si="18"/>
        <v>0</v>
      </c>
      <c r="G218" s="39"/>
      <c r="H218" s="39"/>
      <c r="I218" s="39"/>
    </row>
    <row r="219" spans="1:9" s="16" customFormat="1" ht="47.25" hidden="1">
      <c r="A219" s="106" t="s">
        <v>1069</v>
      </c>
      <c r="B219" s="133" t="s">
        <v>1070</v>
      </c>
      <c r="C219" s="69">
        <v>600</v>
      </c>
      <c r="D219" s="70" t="s">
        <v>420</v>
      </c>
      <c r="E219" s="70" t="s">
        <v>300</v>
      </c>
      <c r="F219" s="39">
        <f t="shared" si="18"/>
        <v>0</v>
      </c>
      <c r="G219" s="39"/>
      <c r="H219" s="39"/>
      <c r="I219" s="39"/>
    </row>
    <row r="220" spans="1:9" s="16" customFormat="1" ht="31.5">
      <c r="A220" s="106" t="s">
        <v>1095</v>
      </c>
      <c r="B220" s="133" t="s">
        <v>1111</v>
      </c>
      <c r="C220" s="69"/>
      <c r="D220" s="70"/>
      <c r="E220" s="70"/>
      <c r="F220" s="39">
        <f t="shared" si="18"/>
        <v>966.3</v>
      </c>
      <c r="G220" s="39">
        <f>SUM(G221:G221)</f>
        <v>0</v>
      </c>
      <c r="H220" s="39">
        <f>SUM(H221:H221)</f>
        <v>0</v>
      </c>
      <c r="I220" s="39">
        <f>SUM(I221:I221)</f>
        <v>966.3</v>
      </c>
    </row>
    <row r="221" spans="1:9" s="16" customFormat="1" ht="31.5">
      <c r="A221" s="106" t="s">
        <v>1096</v>
      </c>
      <c r="B221" s="133" t="s">
        <v>1094</v>
      </c>
      <c r="C221" s="69">
        <v>300</v>
      </c>
      <c r="D221" s="70" t="s">
        <v>265</v>
      </c>
      <c r="E221" s="70" t="s">
        <v>234</v>
      </c>
      <c r="F221" s="39">
        <f t="shared" si="18"/>
        <v>966.3</v>
      </c>
      <c r="G221" s="39"/>
      <c r="H221" s="39"/>
      <c r="I221" s="39">
        <v>966.3</v>
      </c>
    </row>
    <row r="222" spans="1:9" s="16" customFormat="1" ht="31.5">
      <c r="A222" s="72" t="s">
        <v>892</v>
      </c>
      <c r="B222" s="133" t="s">
        <v>768</v>
      </c>
      <c r="C222" s="69"/>
      <c r="D222" s="70"/>
      <c r="E222" s="70"/>
      <c r="F222" s="39">
        <f t="shared" si="18"/>
        <v>3000</v>
      </c>
      <c r="G222" s="39">
        <f>SUM(G223:G224)</f>
        <v>0</v>
      </c>
      <c r="H222" s="39">
        <f>SUM(H223:H224)</f>
        <v>0</v>
      </c>
      <c r="I222" s="39">
        <f>SUM(I223:I224)</f>
        <v>3000</v>
      </c>
    </row>
    <row r="223" spans="1:9" s="16" customFormat="1" ht="47.25">
      <c r="A223" s="72" t="s">
        <v>1075</v>
      </c>
      <c r="B223" s="133" t="s">
        <v>1045</v>
      </c>
      <c r="C223" s="69">
        <v>200</v>
      </c>
      <c r="D223" s="70" t="s">
        <v>234</v>
      </c>
      <c r="E223" s="70" t="s">
        <v>273</v>
      </c>
      <c r="F223" s="39">
        <f t="shared" si="18"/>
        <v>3000</v>
      </c>
      <c r="G223" s="39"/>
      <c r="H223" s="39"/>
      <c r="I223" s="39">
        <v>3000</v>
      </c>
    </row>
    <row r="224" spans="1:9" s="16" customFormat="1" ht="47.25" hidden="1">
      <c r="A224" s="72" t="s">
        <v>893</v>
      </c>
      <c r="B224" s="133" t="s">
        <v>1045</v>
      </c>
      <c r="C224" s="69">
        <v>400</v>
      </c>
      <c r="D224" s="70" t="s">
        <v>234</v>
      </c>
      <c r="E224" s="70" t="s">
        <v>273</v>
      </c>
      <c r="F224" s="39">
        <f t="shared" si="18"/>
        <v>0</v>
      </c>
      <c r="G224" s="39"/>
      <c r="H224" s="39"/>
      <c r="I224" s="35"/>
    </row>
    <row r="225" spans="1:9" s="16" customFormat="1" ht="15.75" hidden="1">
      <c r="A225" s="72" t="s">
        <v>1117</v>
      </c>
      <c r="B225" s="133" t="s">
        <v>1112</v>
      </c>
      <c r="C225" s="69"/>
      <c r="D225" s="70"/>
      <c r="E225" s="70"/>
      <c r="F225" s="39">
        <f t="shared" si="18"/>
        <v>0</v>
      </c>
      <c r="G225" s="39">
        <f>SUM(G226:G226)</f>
        <v>0</v>
      </c>
      <c r="H225" s="39">
        <f>SUM(H226:H226)</f>
        <v>0</v>
      </c>
      <c r="I225" s="39">
        <f>SUM(I226:I226)</f>
        <v>0</v>
      </c>
    </row>
    <row r="226" spans="1:9" s="16" customFormat="1" ht="31.5" hidden="1">
      <c r="A226" s="68" t="s">
        <v>1021</v>
      </c>
      <c r="B226" s="133" t="s">
        <v>1056</v>
      </c>
      <c r="C226" s="69">
        <v>200</v>
      </c>
      <c r="D226" s="70" t="s">
        <v>265</v>
      </c>
      <c r="E226" s="70" t="s">
        <v>300</v>
      </c>
      <c r="F226" s="39">
        <f t="shared" si="18"/>
        <v>0</v>
      </c>
      <c r="G226" s="39"/>
      <c r="H226" s="39"/>
      <c r="I226" s="39"/>
    </row>
    <row r="227" spans="1:9" s="16" customFormat="1" ht="31.5">
      <c r="A227" s="68" t="s">
        <v>1251</v>
      </c>
      <c r="B227" s="133" t="s">
        <v>1262</v>
      </c>
      <c r="C227" s="69"/>
      <c r="D227" s="70"/>
      <c r="E227" s="70"/>
      <c r="F227" s="39">
        <f t="shared" si="18"/>
        <v>3100</v>
      </c>
      <c r="G227" s="39">
        <f>G228</f>
        <v>0</v>
      </c>
      <c r="H227" s="39">
        <f t="shared" ref="H227:I227" si="20">H228</f>
        <v>0</v>
      </c>
      <c r="I227" s="39">
        <f t="shared" si="20"/>
        <v>3100</v>
      </c>
    </row>
    <row r="228" spans="1:9" s="16" customFormat="1" ht="31.5">
      <c r="A228" s="68" t="s">
        <v>1252</v>
      </c>
      <c r="B228" s="133" t="s">
        <v>1250</v>
      </c>
      <c r="C228" s="69">
        <v>200</v>
      </c>
      <c r="D228" s="70" t="s">
        <v>265</v>
      </c>
      <c r="E228" s="70" t="s">
        <v>234</v>
      </c>
      <c r="F228" s="39">
        <f t="shared" si="18"/>
        <v>3100</v>
      </c>
      <c r="G228" s="39"/>
      <c r="H228" s="39"/>
      <c r="I228" s="39">
        <v>3100</v>
      </c>
    </row>
    <row r="229" spans="1:9" s="16" customFormat="1" ht="15.75">
      <c r="A229" s="68" t="s">
        <v>905</v>
      </c>
      <c r="B229" s="133" t="s">
        <v>924</v>
      </c>
      <c r="C229" s="69"/>
      <c r="D229" s="70"/>
      <c r="E229" s="70"/>
      <c r="F229" s="39">
        <f t="shared" si="18"/>
        <v>52310.6</v>
      </c>
      <c r="G229" s="39">
        <f>SUM(G230:G230)</f>
        <v>0</v>
      </c>
      <c r="H229" s="39">
        <f>SUM(H230:H230)</f>
        <v>52258.2</v>
      </c>
      <c r="I229" s="39">
        <f>SUM(I230:I230)</f>
        <v>52.4</v>
      </c>
    </row>
    <row r="230" spans="1:9" s="16" customFormat="1" ht="31.5">
      <c r="A230" s="68" t="s">
        <v>906</v>
      </c>
      <c r="B230" s="133" t="s">
        <v>908</v>
      </c>
      <c r="C230" s="69">
        <v>400</v>
      </c>
      <c r="D230" s="70" t="s">
        <v>265</v>
      </c>
      <c r="E230" s="70" t="s">
        <v>234</v>
      </c>
      <c r="F230" s="39">
        <f t="shared" si="18"/>
        <v>52310.6</v>
      </c>
      <c r="G230" s="39"/>
      <c r="H230" s="39">
        <v>52258.2</v>
      </c>
      <c r="I230" s="39">
        <v>52.4</v>
      </c>
    </row>
    <row r="231" spans="1:9" s="16" customFormat="1" ht="31.5">
      <c r="A231" s="130" t="s">
        <v>1017</v>
      </c>
      <c r="B231" s="131" t="s">
        <v>348</v>
      </c>
      <c r="C231" s="69"/>
      <c r="D231" s="70"/>
      <c r="E231" s="70"/>
      <c r="F231" s="121">
        <f t="shared" si="18"/>
        <v>58032.1</v>
      </c>
      <c r="G231" s="121">
        <f>G235</f>
        <v>0</v>
      </c>
      <c r="H231" s="121">
        <f>H235+H232+H238</f>
        <v>57974</v>
      </c>
      <c r="I231" s="121">
        <f>I235+I232+I238</f>
        <v>58.1</v>
      </c>
    </row>
    <row r="232" spans="1:9" s="16" customFormat="1" ht="31.5">
      <c r="A232" s="43" t="s">
        <v>457</v>
      </c>
      <c r="B232" s="131" t="s">
        <v>769</v>
      </c>
      <c r="C232" s="69"/>
      <c r="D232" s="70"/>
      <c r="E232" s="70"/>
      <c r="F232" s="121">
        <f t="shared" si="18"/>
        <v>7982</v>
      </c>
      <c r="G232" s="121">
        <f>G233</f>
        <v>0</v>
      </c>
      <c r="H232" s="121">
        <f>H233</f>
        <v>7974</v>
      </c>
      <c r="I232" s="121">
        <f>I233</f>
        <v>8</v>
      </c>
    </row>
    <row r="233" spans="1:9" s="16" customFormat="1" ht="31.5">
      <c r="A233" s="68" t="s">
        <v>459</v>
      </c>
      <c r="B233" s="134" t="s">
        <v>770</v>
      </c>
      <c r="C233" s="69"/>
      <c r="D233" s="70"/>
      <c r="E233" s="70"/>
      <c r="F233" s="39">
        <f t="shared" si="18"/>
        <v>7982</v>
      </c>
      <c r="G233" s="39">
        <f>SUBTOTAL(9,G234:G234)</f>
        <v>0</v>
      </c>
      <c r="H233" s="39">
        <f>SUBTOTAL(9,H234:H234)</f>
        <v>7974</v>
      </c>
      <c r="I233" s="39">
        <f>SUBTOTAL(9,I234:I234)</f>
        <v>8</v>
      </c>
    </row>
    <row r="234" spans="1:9" s="16" customFormat="1" ht="31.5">
      <c r="A234" s="143" t="s">
        <v>461</v>
      </c>
      <c r="B234" s="134" t="s">
        <v>462</v>
      </c>
      <c r="C234" s="69">
        <v>800</v>
      </c>
      <c r="D234" s="70" t="s">
        <v>248</v>
      </c>
      <c r="E234" s="70" t="s">
        <v>377</v>
      </c>
      <c r="F234" s="39">
        <f t="shared" si="18"/>
        <v>7982</v>
      </c>
      <c r="G234" s="39"/>
      <c r="H234" s="39">
        <v>7974</v>
      </c>
      <c r="I234" s="39">
        <v>8</v>
      </c>
    </row>
    <row r="235" spans="1:9" s="20" customFormat="1" ht="45" customHeight="1">
      <c r="A235" s="43" t="s">
        <v>463</v>
      </c>
      <c r="B235" s="144" t="s">
        <v>771</v>
      </c>
      <c r="C235" s="64"/>
      <c r="D235" s="65"/>
      <c r="E235" s="65"/>
      <c r="F235" s="121">
        <f t="shared" si="18"/>
        <v>50050.1</v>
      </c>
      <c r="G235" s="121">
        <f>G236</f>
        <v>0</v>
      </c>
      <c r="H235" s="121">
        <f>H236</f>
        <v>50000</v>
      </c>
      <c r="I235" s="121">
        <f>I236</f>
        <v>50.1</v>
      </c>
    </row>
    <row r="236" spans="1:9" s="16" customFormat="1" ht="47.25">
      <c r="A236" s="81" t="s">
        <v>465</v>
      </c>
      <c r="B236" s="134" t="s">
        <v>772</v>
      </c>
      <c r="C236" s="64"/>
      <c r="D236" s="65"/>
      <c r="E236" s="65"/>
      <c r="F236" s="39">
        <f t="shared" si="18"/>
        <v>50050.1</v>
      </c>
      <c r="G236" s="39">
        <f>SUBTOTAL(9,G237:G237)</f>
        <v>0</v>
      </c>
      <c r="H236" s="39">
        <f>SUBTOTAL(9,H237:H237)</f>
        <v>50000</v>
      </c>
      <c r="I236" s="39">
        <f>SUBTOTAL(9,I237:I237)</f>
        <v>50.1</v>
      </c>
    </row>
    <row r="237" spans="1:9" s="16" customFormat="1" ht="31.5">
      <c r="A237" s="137" t="s">
        <v>467</v>
      </c>
      <c r="B237" s="134" t="s">
        <v>468</v>
      </c>
      <c r="C237" s="69">
        <v>800</v>
      </c>
      <c r="D237" s="70" t="s">
        <v>248</v>
      </c>
      <c r="E237" s="70">
        <v>12</v>
      </c>
      <c r="F237" s="39">
        <f t="shared" si="18"/>
        <v>50050.1</v>
      </c>
      <c r="G237" s="39"/>
      <c r="H237" s="39">
        <v>50000</v>
      </c>
      <c r="I237" s="39">
        <v>50.1</v>
      </c>
    </row>
    <row r="238" spans="1:9" s="16" customFormat="1" ht="15.75" hidden="1">
      <c r="A238" s="43" t="s">
        <v>469</v>
      </c>
      <c r="B238" s="43" t="s">
        <v>773</v>
      </c>
      <c r="C238" s="69"/>
      <c r="D238" s="70"/>
      <c r="E238" s="70"/>
      <c r="F238" s="121">
        <f t="shared" si="18"/>
        <v>0</v>
      </c>
      <c r="G238" s="121">
        <f>G239</f>
        <v>0</v>
      </c>
      <c r="H238" s="121">
        <f>H239</f>
        <v>0</v>
      </c>
      <c r="I238" s="121">
        <f>I239</f>
        <v>0</v>
      </c>
    </row>
    <row r="239" spans="1:9" s="16" customFormat="1" ht="31.5" hidden="1">
      <c r="A239" s="68" t="s">
        <v>470</v>
      </c>
      <c r="B239" s="134" t="s">
        <v>774</v>
      </c>
      <c r="C239" s="69"/>
      <c r="D239" s="70"/>
      <c r="E239" s="70"/>
      <c r="F239" s="39">
        <f t="shared" si="18"/>
        <v>0</v>
      </c>
      <c r="G239" s="39">
        <f>SUBTOTAL(9,G240:G240)</f>
        <v>0</v>
      </c>
      <c r="H239" s="39">
        <f>SUBTOTAL(9,H240:H240)</f>
        <v>0</v>
      </c>
      <c r="I239" s="39">
        <f>SUBTOTAL(9,I240:I240)</f>
        <v>0</v>
      </c>
    </row>
    <row r="240" spans="1:9" s="16" customFormat="1" ht="31.5" hidden="1">
      <c r="A240" s="68" t="s">
        <v>471</v>
      </c>
      <c r="B240" s="134" t="s">
        <v>472</v>
      </c>
      <c r="C240" s="69">
        <v>800</v>
      </c>
      <c r="D240" s="70" t="s">
        <v>248</v>
      </c>
      <c r="E240" s="70" t="s">
        <v>377</v>
      </c>
      <c r="F240" s="39"/>
      <c r="G240" s="39"/>
      <c r="H240" s="39">
        <v>0</v>
      </c>
      <c r="I240" s="39"/>
    </row>
    <row r="241" spans="1:9" s="20" customFormat="1" ht="31.5">
      <c r="A241" s="43" t="s">
        <v>1012</v>
      </c>
      <c r="B241" s="131" t="s">
        <v>305</v>
      </c>
      <c r="C241" s="69"/>
      <c r="D241" s="70"/>
      <c r="E241" s="70"/>
      <c r="F241" s="121">
        <f t="shared" si="18"/>
        <v>5150</v>
      </c>
      <c r="G241" s="121">
        <f>SUM(G242,G253)</f>
        <v>0</v>
      </c>
      <c r="H241" s="121">
        <f>SUM(H242,H253)</f>
        <v>0</v>
      </c>
      <c r="I241" s="121">
        <f>SUM(I242,I253)</f>
        <v>5150</v>
      </c>
    </row>
    <row r="242" spans="1:9" s="20" customFormat="1" ht="31.5">
      <c r="A242" s="43" t="s">
        <v>321</v>
      </c>
      <c r="B242" s="144" t="s">
        <v>775</v>
      </c>
      <c r="C242" s="64"/>
      <c r="D242" s="65"/>
      <c r="E242" s="65"/>
      <c r="F242" s="121">
        <f t="shared" si="18"/>
        <v>3625</v>
      </c>
      <c r="G242" s="121">
        <f>SUM(G243,G245,G247,G249,G251)</f>
        <v>0</v>
      </c>
      <c r="H242" s="121">
        <f t="shared" ref="H242:I242" si="21">SUM(H243,H245,H247,H249,H251)</f>
        <v>0</v>
      </c>
      <c r="I242" s="121">
        <f t="shared" si="21"/>
        <v>3625</v>
      </c>
    </row>
    <row r="243" spans="1:9" s="16" customFormat="1" ht="31.5">
      <c r="A243" s="143" t="s">
        <v>323</v>
      </c>
      <c r="B243" s="133" t="s">
        <v>776</v>
      </c>
      <c r="C243" s="69"/>
      <c r="D243" s="70"/>
      <c r="E243" s="70"/>
      <c r="F243" s="39">
        <f t="shared" si="18"/>
        <v>1500</v>
      </c>
      <c r="G243" s="39">
        <f>SUM(G244)</f>
        <v>0</v>
      </c>
      <c r="H243" s="39">
        <f>SUM(H244)</f>
        <v>0</v>
      </c>
      <c r="I243" s="39">
        <f>SUM(I244)</f>
        <v>1500</v>
      </c>
    </row>
    <row r="244" spans="1:9" s="20" customFormat="1" ht="31.5">
      <c r="A244" s="137" t="s">
        <v>325</v>
      </c>
      <c r="B244" s="133" t="s">
        <v>326</v>
      </c>
      <c r="C244" s="69">
        <v>800</v>
      </c>
      <c r="D244" s="70" t="s">
        <v>300</v>
      </c>
      <c r="E244" s="70" t="s">
        <v>320</v>
      </c>
      <c r="F244" s="39">
        <f t="shared" si="18"/>
        <v>1500</v>
      </c>
      <c r="G244" s="39"/>
      <c r="H244" s="39">
        <v>0</v>
      </c>
      <c r="I244" s="35">
        <v>1500</v>
      </c>
    </row>
    <row r="245" spans="1:9" s="16" customFormat="1" ht="31.5">
      <c r="A245" s="143" t="s">
        <v>327</v>
      </c>
      <c r="B245" s="133" t="s">
        <v>777</v>
      </c>
      <c r="C245" s="69"/>
      <c r="D245" s="70"/>
      <c r="E245" s="70"/>
      <c r="F245" s="39">
        <f t="shared" si="18"/>
        <v>360</v>
      </c>
      <c r="G245" s="39">
        <f>SUM(G246)</f>
        <v>0</v>
      </c>
      <c r="H245" s="39">
        <f>SUM(H246)</f>
        <v>0</v>
      </c>
      <c r="I245" s="39">
        <f>SUM(I246)</f>
        <v>360</v>
      </c>
    </row>
    <row r="246" spans="1:9" s="20" customFormat="1" ht="47.25">
      <c r="A246" s="137" t="s">
        <v>329</v>
      </c>
      <c r="B246" s="133" t="s">
        <v>330</v>
      </c>
      <c r="C246" s="69">
        <v>200</v>
      </c>
      <c r="D246" s="70" t="s">
        <v>300</v>
      </c>
      <c r="E246" s="70" t="s">
        <v>320</v>
      </c>
      <c r="F246" s="39">
        <f t="shared" ref="F246:F362" si="22">G246+H246+I246</f>
        <v>360</v>
      </c>
      <c r="G246" s="39"/>
      <c r="H246" s="39">
        <v>0</v>
      </c>
      <c r="I246" s="35">
        <v>360</v>
      </c>
    </row>
    <row r="247" spans="1:9" s="16" customFormat="1" ht="31.5">
      <c r="A247" s="143" t="s">
        <v>331</v>
      </c>
      <c r="B247" s="133" t="s">
        <v>778</v>
      </c>
      <c r="C247" s="69"/>
      <c r="D247" s="70"/>
      <c r="E247" s="70"/>
      <c r="F247" s="39">
        <f t="shared" si="22"/>
        <v>25</v>
      </c>
      <c r="G247" s="39">
        <f>SUM(G248)</f>
        <v>0</v>
      </c>
      <c r="H247" s="39">
        <f>SUM(H248)</f>
        <v>0</v>
      </c>
      <c r="I247" s="39">
        <f>SUM(I248)</f>
        <v>25</v>
      </c>
    </row>
    <row r="248" spans="1:9" s="20" customFormat="1" ht="47.25">
      <c r="A248" s="137" t="s">
        <v>333</v>
      </c>
      <c r="B248" s="133" t="s">
        <v>334</v>
      </c>
      <c r="C248" s="69">
        <v>200</v>
      </c>
      <c r="D248" s="70" t="s">
        <v>300</v>
      </c>
      <c r="E248" s="70" t="s">
        <v>320</v>
      </c>
      <c r="F248" s="39">
        <f t="shared" si="22"/>
        <v>25</v>
      </c>
      <c r="G248" s="39"/>
      <c r="H248" s="39">
        <v>0</v>
      </c>
      <c r="I248" s="35">
        <v>25</v>
      </c>
    </row>
    <row r="249" spans="1:9" s="20" customFormat="1" ht="31.5">
      <c r="A249" s="72" t="s">
        <v>899</v>
      </c>
      <c r="B249" s="133" t="s">
        <v>923</v>
      </c>
      <c r="C249" s="69"/>
      <c r="D249" s="70"/>
      <c r="E249" s="70"/>
      <c r="F249" s="39">
        <f t="shared" si="22"/>
        <v>840</v>
      </c>
      <c r="G249" s="39">
        <f>SUM(G250)</f>
        <v>0</v>
      </c>
      <c r="H249" s="39">
        <f>SUM(H250)</f>
        <v>0</v>
      </c>
      <c r="I249" s="39">
        <f>SUM(I250)</f>
        <v>840</v>
      </c>
    </row>
    <row r="250" spans="1:9" s="20" customFormat="1" ht="47.25">
      <c r="A250" s="72" t="s">
        <v>900</v>
      </c>
      <c r="B250" s="133" t="s">
        <v>897</v>
      </c>
      <c r="C250" s="69">
        <v>200</v>
      </c>
      <c r="D250" s="70" t="s">
        <v>300</v>
      </c>
      <c r="E250" s="70" t="s">
        <v>320</v>
      </c>
      <c r="F250" s="39">
        <f t="shared" si="22"/>
        <v>840</v>
      </c>
      <c r="G250" s="39"/>
      <c r="H250" s="39"/>
      <c r="I250" s="35">
        <v>840</v>
      </c>
    </row>
    <row r="251" spans="1:9" s="20" customFormat="1" ht="31.5">
      <c r="A251" s="72" t="s">
        <v>944</v>
      </c>
      <c r="B251" s="133" t="s">
        <v>961</v>
      </c>
      <c r="C251" s="69"/>
      <c r="D251" s="70"/>
      <c r="E251" s="70"/>
      <c r="F251" s="39">
        <f t="shared" si="22"/>
        <v>900</v>
      </c>
      <c r="G251" s="39">
        <f>SUM(G252)</f>
        <v>0</v>
      </c>
      <c r="H251" s="39">
        <f>SUM(H252)</f>
        <v>0</v>
      </c>
      <c r="I251" s="39">
        <f>SUM(I252)</f>
        <v>900</v>
      </c>
    </row>
    <row r="252" spans="1:9" s="20" customFormat="1" ht="63">
      <c r="A252" s="72" t="s">
        <v>945</v>
      </c>
      <c r="B252" s="133" t="s">
        <v>943</v>
      </c>
      <c r="C252" s="69">
        <v>100</v>
      </c>
      <c r="D252" s="70" t="s">
        <v>300</v>
      </c>
      <c r="E252" s="70" t="s">
        <v>320</v>
      </c>
      <c r="F252" s="39">
        <f t="shared" si="22"/>
        <v>900</v>
      </c>
      <c r="G252" s="39"/>
      <c r="H252" s="39"/>
      <c r="I252" s="35">
        <v>900</v>
      </c>
    </row>
    <row r="253" spans="1:9" s="20" customFormat="1" ht="48.75" customHeight="1">
      <c r="A253" s="43" t="s">
        <v>307</v>
      </c>
      <c r="B253" s="144" t="s">
        <v>779</v>
      </c>
      <c r="C253" s="64"/>
      <c r="D253" s="65"/>
      <c r="E253" s="65"/>
      <c r="F253" s="121">
        <f t="shared" si="22"/>
        <v>1525</v>
      </c>
      <c r="G253" s="121">
        <f>SUM(G254,G256)</f>
        <v>0</v>
      </c>
      <c r="H253" s="121">
        <f>SUM(H254,H256)</f>
        <v>0</v>
      </c>
      <c r="I253" s="121">
        <f>SUM(I254,I256)</f>
        <v>1525</v>
      </c>
    </row>
    <row r="254" spans="1:9" s="16" customFormat="1" ht="63">
      <c r="A254" s="143" t="s">
        <v>309</v>
      </c>
      <c r="B254" s="133" t="s">
        <v>780</v>
      </c>
      <c r="C254" s="69"/>
      <c r="D254" s="70"/>
      <c r="E254" s="70"/>
      <c r="F254" s="39">
        <f t="shared" si="22"/>
        <v>1500</v>
      </c>
      <c r="G254" s="39">
        <f>SUM(G255)</f>
        <v>0</v>
      </c>
      <c r="H254" s="39">
        <f>SUM(H255)</f>
        <v>0</v>
      </c>
      <c r="I254" s="39">
        <f>SUM(I255)</f>
        <v>1500</v>
      </c>
    </row>
    <row r="255" spans="1:9" s="20" customFormat="1" ht="63">
      <c r="A255" s="137" t="s">
        <v>311</v>
      </c>
      <c r="B255" s="133" t="s">
        <v>781</v>
      </c>
      <c r="C255" s="69">
        <v>200</v>
      </c>
      <c r="D255" s="70" t="s">
        <v>300</v>
      </c>
      <c r="E255" s="70" t="s">
        <v>320</v>
      </c>
      <c r="F255" s="39">
        <f t="shared" si="22"/>
        <v>1500</v>
      </c>
      <c r="G255" s="39"/>
      <c r="H255" s="39">
        <v>0</v>
      </c>
      <c r="I255" s="35">
        <v>1500</v>
      </c>
    </row>
    <row r="256" spans="1:9" s="16" customFormat="1" ht="31.5">
      <c r="A256" s="143" t="s">
        <v>313</v>
      </c>
      <c r="B256" s="133" t="s">
        <v>782</v>
      </c>
      <c r="C256" s="69"/>
      <c r="D256" s="70"/>
      <c r="E256" s="70"/>
      <c r="F256" s="39">
        <f t="shared" si="22"/>
        <v>25</v>
      </c>
      <c r="G256" s="39">
        <f>SUM(G257)</f>
        <v>0</v>
      </c>
      <c r="H256" s="39">
        <f>SUM(H257)</f>
        <v>0</v>
      </c>
      <c r="I256" s="39">
        <f>SUM(I257)</f>
        <v>25</v>
      </c>
    </row>
    <row r="257" spans="1:9" s="16" customFormat="1" ht="47.25">
      <c r="A257" s="137" t="s">
        <v>315</v>
      </c>
      <c r="B257" s="133" t="s">
        <v>783</v>
      </c>
      <c r="C257" s="69">
        <v>200</v>
      </c>
      <c r="D257" s="70" t="s">
        <v>300</v>
      </c>
      <c r="E257" s="70" t="s">
        <v>320</v>
      </c>
      <c r="F257" s="39">
        <f t="shared" si="22"/>
        <v>25</v>
      </c>
      <c r="G257" s="39"/>
      <c r="H257" s="39">
        <v>0</v>
      </c>
      <c r="I257" s="35">
        <v>25</v>
      </c>
    </row>
    <row r="258" spans="1:9" s="20" customFormat="1" ht="47.25">
      <c r="A258" s="43" t="s">
        <v>1014</v>
      </c>
      <c r="B258" s="131" t="s">
        <v>320</v>
      </c>
      <c r="C258" s="69"/>
      <c r="D258" s="70"/>
      <c r="E258" s="70"/>
      <c r="F258" s="121">
        <f t="shared" si="22"/>
        <v>100</v>
      </c>
      <c r="G258" s="121">
        <f t="shared" ref="G258:H259" si="23">SUM(G259)</f>
        <v>0</v>
      </c>
      <c r="H258" s="121">
        <f t="shared" si="23"/>
        <v>0</v>
      </c>
      <c r="I258" s="121">
        <f>SUM(I259)</f>
        <v>100</v>
      </c>
    </row>
    <row r="259" spans="1:9" s="20" customFormat="1" ht="31.5">
      <c r="A259" s="43" t="s">
        <v>340</v>
      </c>
      <c r="B259" s="144" t="s">
        <v>784</v>
      </c>
      <c r="C259" s="64"/>
      <c r="D259" s="65"/>
      <c r="E259" s="65"/>
      <c r="F259" s="121">
        <f t="shared" si="22"/>
        <v>100</v>
      </c>
      <c r="G259" s="121">
        <f t="shared" si="23"/>
        <v>0</v>
      </c>
      <c r="H259" s="121">
        <f t="shared" si="23"/>
        <v>0</v>
      </c>
      <c r="I259" s="121">
        <f>SUM(I260)</f>
        <v>100</v>
      </c>
    </row>
    <row r="260" spans="1:9" s="16" customFormat="1" ht="31.5">
      <c r="A260" s="143" t="s">
        <v>342</v>
      </c>
      <c r="B260" s="133" t="s">
        <v>785</v>
      </c>
      <c r="C260" s="69"/>
      <c r="D260" s="70"/>
      <c r="E260" s="70"/>
      <c r="F260" s="39">
        <f t="shared" si="22"/>
        <v>100</v>
      </c>
      <c r="G260" s="39">
        <f>SUM(G261)</f>
        <v>0</v>
      </c>
      <c r="H260" s="39">
        <f>SUM(H261)</f>
        <v>0</v>
      </c>
      <c r="I260" s="39">
        <f>SUM(I261)</f>
        <v>100</v>
      </c>
    </row>
    <row r="261" spans="1:9" s="20" customFormat="1" ht="78.75">
      <c r="A261" s="137" t="s">
        <v>344</v>
      </c>
      <c r="B261" s="133" t="s">
        <v>345</v>
      </c>
      <c r="C261" s="69">
        <v>200</v>
      </c>
      <c r="D261" s="70" t="s">
        <v>300</v>
      </c>
      <c r="E261" s="70" t="s">
        <v>338</v>
      </c>
      <c r="F261" s="39">
        <f t="shared" si="22"/>
        <v>100</v>
      </c>
      <c r="G261" s="39"/>
      <c r="H261" s="39">
        <v>0</v>
      </c>
      <c r="I261" s="35">
        <v>100</v>
      </c>
    </row>
    <row r="262" spans="1:9" s="20" customFormat="1" ht="15.75" hidden="1">
      <c r="A262" s="137" t="s">
        <v>1186</v>
      </c>
      <c r="B262" s="131" t="s">
        <v>444</v>
      </c>
      <c r="C262" s="69"/>
      <c r="D262" s="70"/>
      <c r="E262" s="70"/>
      <c r="F262" s="121">
        <f>G262+H262+I262</f>
        <v>0</v>
      </c>
      <c r="G262" s="121">
        <f>SUM(G263)</f>
        <v>0</v>
      </c>
      <c r="H262" s="121">
        <f t="shared" ref="H262:I262" si="24">SUM(H263)</f>
        <v>0</v>
      </c>
      <c r="I262" s="121">
        <f t="shared" si="24"/>
        <v>0</v>
      </c>
    </row>
    <row r="263" spans="1:9" s="16" customFormat="1" ht="15.75" hidden="1">
      <c r="A263" s="68" t="s">
        <v>1143</v>
      </c>
      <c r="B263" s="131" t="s">
        <v>1188</v>
      </c>
      <c r="C263" s="69"/>
      <c r="D263" s="70"/>
      <c r="E263" s="70"/>
      <c r="F263" s="121">
        <f>G263+H263+I263</f>
        <v>0</v>
      </c>
      <c r="G263" s="67">
        <f>SUM(G264)</f>
        <v>0</v>
      </c>
      <c r="H263" s="67">
        <f>SUM(H264)</f>
        <v>0</v>
      </c>
      <c r="I263" s="67">
        <f>SUM(I264)</f>
        <v>0</v>
      </c>
    </row>
    <row r="264" spans="1:9" s="16" customFormat="1" ht="47.25" hidden="1">
      <c r="A264" s="68" t="s">
        <v>1144</v>
      </c>
      <c r="B264" s="133" t="s">
        <v>1189</v>
      </c>
      <c r="C264" s="69">
        <v>200</v>
      </c>
      <c r="D264" s="70" t="s">
        <v>265</v>
      </c>
      <c r="E264" s="70" t="s">
        <v>265</v>
      </c>
      <c r="F264" s="39">
        <f>G264+H264+I264</f>
        <v>0</v>
      </c>
      <c r="G264" s="39"/>
      <c r="H264" s="35">
        <v>0</v>
      </c>
      <c r="I264" s="35"/>
    </row>
    <row r="265" spans="1:9" s="16" customFormat="1" ht="15.75">
      <c r="A265" s="145" t="s">
        <v>786</v>
      </c>
      <c r="B265" s="131"/>
      <c r="C265" s="64"/>
      <c r="D265" s="65"/>
      <c r="E265" s="65"/>
      <c r="F265" s="121">
        <f t="shared" si="22"/>
        <v>377546.99999999994</v>
      </c>
      <c r="G265" s="121">
        <f>G266+G293+G332+G356+G359+G363</f>
        <v>918.2</v>
      </c>
      <c r="H265" s="121">
        <f>H266+H293+H332+H356+H359+H363</f>
        <v>13696.5</v>
      </c>
      <c r="I265" s="121">
        <f>I266+I293+I332+I356+I359+I363</f>
        <v>362932.29999999993</v>
      </c>
    </row>
    <row r="266" spans="1:9" s="20" customFormat="1" ht="31.5">
      <c r="A266" s="130" t="s">
        <v>238</v>
      </c>
      <c r="B266" s="131" t="s">
        <v>787</v>
      </c>
      <c r="C266" s="69"/>
      <c r="D266" s="70"/>
      <c r="E266" s="70"/>
      <c r="F266" s="121">
        <f t="shared" si="22"/>
        <v>105746.29999999997</v>
      </c>
      <c r="G266" s="121">
        <f>G267+G273</f>
        <v>916</v>
      </c>
      <c r="H266" s="121">
        <f>H267+H273</f>
        <v>612.70000000000005</v>
      </c>
      <c r="I266" s="121">
        <f>I267+I273</f>
        <v>104217.59999999998</v>
      </c>
    </row>
    <row r="267" spans="1:9" s="16" customFormat="1" ht="15.75">
      <c r="A267" s="43" t="s">
        <v>240</v>
      </c>
      <c r="B267" s="144" t="s">
        <v>788</v>
      </c>
      <c r="C267" s="64"/>
      <c r="D267" s="65"/>
      <c r="E267" s="65"/>
      <c r="F267" s="121">
        <f t="shared" si="22"/>
        <v>6525.8</v>
      </c>
      <c r="G267" s="121">
        <f>SUM(G268:G272)</f>
        <v>0</v>
      </c>
      <c r="H267" s="121">
        <f t="shared" ref="H267:I267" si="25">SUM(H268:H272)</f>
        <v>0</v>
      </c>
      <c r="I267" s="121">
        <f t="shared" si="25"/>
        <v>6525.8</v>
      </c>
    </row>
    <row r="268" spans="1:9" ht="63">
      <c r="A268" s="137" t="s">
        <v>789</v>
      </c>
      <c r="B268" s="134" t="s">
        <v>243</v>
      </c>
      <c r="C268" s="69">
        <v>100</v>
      </c>
      <c r="D268" s="70" t="s">
        <v>234</v>
      </c>
      <c r="E268" s="70" t="s">
        <v>237</v>
      </c>
      <c r="F268" s="39">
        <f t="shared" si="22"/>
        <v>6402.1</v>
      </c>
      <c r="G268" s="39"/>
      <c r="H268" s="39">
        <v>0</v>
      </c>
      <c r="I268" s="35">
        <v>6402.1</v>
      </c>
    </row>
    <row r="269" spans="1:9" ht="63" hidden="1">
      <c r="A269" s="137" t="s">
        <v>789</v>
      </c>
      <c r="B269" s="134" t="s">
        <v>243</v>
      </c>
      <c r="C269" s="69">
        <v>200</v>
      </c>
      <c r="D269" s="70" t="s">
        <v>234</v>
      </c>
      <c r="E269" s="70" t="s">
        <v>237</v>
      </c>
      <c r="F269" s="39"/>
      <c r="G269" s="39"/>
      <c r="H269" s="39"/>
      <c r="I269" s="39">
        <v>0</v>
      </c>
    </row>
    <row r="270" spans="1:9" s="7" customFormat="1" ht="63">
      <c r="A270" s="137" t="s">
        <v>790</v>
      </c>
      <c r="B270" s="134" t="s">
        <v>246</v>
      </c>
      <c r="C270" s="69">
        <v>100</v>
      </c>
      <c r="D270" s="70" t="s">
        <v>234</v>
      </c>
      <c r="E270" s="70" t="s">
        <v>237</v>
      </c>
      <c r="F270" s="39">
        <f t="shared" si="22"/>
        <v>123.7</v>
      </c>
      <c r="G270" s="39"/>
      <c r="H270" s="39">
        <v>0</v>
      </c>
      <c r="I270" s="39">
        <v>123.7</v>
      </c>
    </row>
    <row r="271" spans="1:9" s="7" customFormat="1" ht="63" hidden="1">
      <c r="A271" s="72" t="s">
        <v>1085</v>
      </c>
      <c r="B271" s="134" t="s">
        <v>1082</v>
      </c>
      <c r="C271" s="69">
        <v>100</v>
      </c>
      <c r="D271" s="70" t="s">
        <v>234</v>
      </c>
      <c r="E271" s="70" t="s">
        <v>237</v>
      </c>
      <c r="F271" s="39">
        <f t="shared" si="22"/>
        <v>0</v>
      </c>
      <c r="G271" s="39"/>
      <c r="H271" s="39"/>
      <c r="I271" s="39"/>
    </row>
    <row r="272" spans="1:9" s="7" customFormat="1" ht="94.5" hidden="1">
      <c r="A272" s="72" t="s">
        <v>1084</v>
      </c>
      <c r="B272" s="134" t="s">
        <v>1083</v>
      </c>
      <c r="C272" s="69">
        <v>100</v>
      </c>
      <c r="D272" s="70" t="s">
        <v>234</v>
      </c>
      <c r="E272" s="70" t="s">
        <v>237</v>
      </c>
      <c r="F272" s="39">
        <f t="shared" si="22"/>
        <v>0</v>
      </c>
      <c r="G272" s="39"/>
      <c r="H272" s="39">
        <v>0</v>
      </c>
      <c r="I272" s="39"/>
    </row>
    <row r="273" spans="1:9" ht="15.75">
      <c r="A273" s="43" t="s">
        <v>249</v>
      </c>
      <c r="B273" s="144" t="s">
        <v>791</v>
      </c>
      <c r="C273" s="64"/>
      <c r="D273" s="65"/>
      <c r="E273" s="65"/>
      <c r="F273" s="121">
        <f t="shared" si="22"/>
        <v>99220.499999999971</v>
      </c>
      <c r="G273" s="121">
        <f>SUBTOTAL(9,G274:G292)</f>
        <v>916</v>
      </c>
      <c r="H273" s="121">
        <f t="shared" ref="H273:I273" si="26">SUBTOTAL(9,H274:H292)</f>
        <v>612.70000000000005</v>
      </c>
      <c r="I273" s="121">
        <f t="shared" si="26"/>
        <v>97691.799999999974</v>
      </c>
    </row>
    <row r="274" spans="1:9" ht="63">
      <c r="A274" s="137" t="s">
        <v>792</v>
      </c>
      <c r="B274" s="134" t="s">
        <v>252</v>
      </c>
      <c r="C274" s="69">
        <v>100</v>
      </c>
      <c r="D274" s="70" t="s">
        <v>234</v>
      </c>
      <c r="E274" s="70" t="s">
        <v>248</v>
      </c>
      <c r="F274" s="39">
        <f t="shared" si="22"/>
        <v>55810.2</v>
      </c>
      <c r="G274" s="39"/>
      <c r="H274" s="39">
        <v>0</v>
      </c>
      <c r="I274" s="35">
        <v>55810.2</v>
      </c>
    </row>
    <row r="275" spans="1:9" ht="47.25">
      <c r="A275" s="137" t="s">
        <v>253</v>
      </c>
      <c r="B275" s="134" t="s">
        <v>252</v>
      </c>
      <c r="C275" s="69">
        <v>200</v>
      </c>
      <c r="D275" s="70" t="s">
        <v>234</v>
      </c>
      <c r="E275" s="70" t="s">
        <v>248</v>
      </c>
      <c r="F275" s="39">
        <f t="shared" si="22"/>
        <v>3569.3</v>
      </c>
      <c r="G275" s="39"/>
      <c r="H275" s="39">
        <v>0</v>
      </c>
      <c r="I275" s="35">
        <v>3569.3</v>
      </c>
    </row>
    <row r="276" spans="1:9" ht="31.5">
      <c r="A276" s="137" t="s">
        <v>254</v>
      </c>
      <c r="B276" s="134" t="s">
        <v>252</v>
      </c>
      <c r="C276" s="69">
        <v>800</v>
      </c>
      <c r="D276" s="70" t="s">
        <v>234</v>
      </c>
      <c r="E276" s="70" t="s">
        <v>248</v>
      </c>
      <c r="F276" s="39">
        <f t="shared" si="22"/>
        <v>249</v>
      </c>
      <c r="G276" s="39"/>
      <c r="H276" s="39">
        <v>0</v>
      </c>
      <c r="I276" s="35">
        <v>249</v>
      </c>
    </row>
    <row r="277" spans="1:9" s="16" customFormat="1" ht="94.5">
      <c r="A277" s="137" t="s">
        <v>793</v>
      </c>
      <c r="B277" s="134" t="s">
        <v>256</v>
      </c>
      <c r="C277" s="69">
        <v>100</v>
      </c>
      <c r="D277" s="70" t="s">
        <v>234</v>
      </c>
      <c r="E277" s="70" t="s">
        <v>248</v>
      </c>
      <c r="F277" s="39">
        <f t="shared" si="22"/>
        <v>20943.2</v>
      </c>
      <c r="G277" s="39"/>
      <c r="H277" s="39">
        <v>0</v>
      </c>
      <c r="I277" s="35">
        <v>20943.2</v>
      </c>
    </row>
    <row r="278" spans="1:9" ht="63" hidden="1">
      <c r="A278" s="137" t="s">
        <v>794</v>
      </c>
      <c r="B278" s="134" t="s">
        <v>256</v>
      </c>
      <c r="C278" s="69">
        <v>200</v>
      </c>
      <c r="D278" s="70" t="s">
        <v>234</v>
      </c>
      <c r="E278" s="70" t="s">
        <v>248</v>
      </c>
      <c r="F278" s="39">
        <f t="shared" si="22"/>
        <v>0</v>
      </c>
      <c r="G278" s="39"/>
      <c r="H278" s="39"/>
      <c r="I278" s="35">
        <v>0</v>
      </c>
    </row>
    <row r="279" spans="1:9" ht="47.25">
      <c r="A279" s="137" t="s">
        <v>274</v>
      </c>
      <c r="B279" s="134" t="s">
        <v>275</v>
      </c>
      <c r="C279" s="69">
        <v>200</v>
      </c>
      <c r="D279" s="70" t="s">
        <v>234</v>
      </c>
      <c r="E279" s="70" t="s">
        <v>273</v>
      </c>
      <c r="F279" s="39">
        <f t="shared" si="22"/>
        <v>463.9</v>
      </c>
      <c r="G279" s="39"/>
      <c r="H279" s="39">
        <v>0</v>
      </c>
      <c r="I279" s="35">
        <v>463.9</v>
      </c>
    </row>
    <row r="280" spans="1:9" ht="47.25">
      <c r="A280" s="137" t="s">
        <v>274</v>
      </c>
      <c r="B280" s="134" t="s">
        <v>275</v>
      </c>
      <c r="C280" s="69">
        <v>800</v>
      </c>
      <c r="D280" s="70" t="s">
        <v>234</v>
      </c>
      <c r="E280" s="70" t="s">
        <v>273</v>
      </c>
      <c r="F280" s="39">
        <f t="shared" si="22"/>
        <v>310</v>
      </c>
      <c r="G280" s="39"/>
      <c r="H280" s="39">
        <v>0</v>
      </c>
      <c r="I280" s="35">
        <v>310</v>
      </c>
    </row>
    <row r="281" spans="1:9" ht="63">
      <c r="A281" s="137" t="s">
        <v>790</v>
      </c>
      <c r="B281" s="134" t="s">
        <v>258</v>
      </c>
      <c r="C281" s="69">
        <v>100</v>
      </c>
      <c r="D281" s="70" t="s">
        <v>234</v>
      </c>
      <c r="E281" s="70" t="s">
        <v>248</v>
      </c>
      <c r="F281" s="39">
        <f t="shared" si="22"/>
        <v>2662.7</v>
      </c>
      <c r="G281" s="39"/>
      <c r="H281" s="39">
        <v>0</v>
      </c>
      <c r="I281" s="35">
        <v>2662.7</v>
      </c>
    </row>
    <row r="282" spans="1:9" ht="63">
      <c r="A282" s="137" t="s">
        <v>287</v>
      </c>
      <c r="B282" s="134" t="s">
        <v>1086</v>
      </c>
      <c r="C282" s="69">
        <v>100</v>
      </c>
      <c r="D282" s="70" t="s">
        <v>234</v>
      </c>
      <c r="E282" s="70" t="s">
        <v>248</v>
      </c>
      <c r="F282" s="39">
        <f t="shared" si="22"/>
        <v>147.4</v>
      </c>
      <c r="G282" s="39"/>
      <c r="H282" s="39">
        <v>0</v>
      </c>
      <c r="I282" s="35">
        <v>147.4</v>
      </c>
    </row>
    <row r="283" spans="1:9" ht="63">
      <c r="A283" s="72" t="s">
        <v>1085</v>
      </c>
      <c r="B283" s="134" t="s">
        <v>1088</v>
      </c>
      <c r="C283" s="69">
        <v>100</v>
      </c>
      <c r="D283" s="70" t="s">
        <v>234</v>
      </c>
      <c r="E283" s="70" t="s">
        <v>248</v>
      </c>
      <c r="F283" s="39">
        <f t="shared" si="22"/>
        <v>9683.2999999999993</v>
      </c>
      <c r="G283" s="39"/>
      <c r="H283" s="39"/>
      <c r="I283" s="35">
        <v>9683.2999999999993</v>
      </c>
    </row>
    <row r="284" spans="1:9" ht="63">
      <c r="A284" s="72" t="s">
        <v>1085</v>
      </c>
      <c r="B284" s="134" t="s">
        <v>1088</v>
      </c>
      <c r="C284" s="69">
        <v>100</v>
      </c>
      <c r="D284" s="70" t="s">
        <v>300</v>
      </c>
      <c r="E284" s="70" t="s">
        <v>248</v>
      </c>
      <c r="F284" s="39">
        <f t="shared" si="22"/>
        <v>195.3</v>
      </c>
      <c r="G284" s="39"/>
      <c r="H284" s="39"/>
      <c r="I284" s="35">
        <v>195.3</v>
      </c>
    </row>
    <row r="285" spans="1:9" ht="94.5">
      <c r="A285" s="72" t="s">
        <v>1084</v>
      </c>
      <c r="B285" s="134" t="s">
        <v>1087</v>
      </c>
      <c r="C285" s="69">
        <v>100</v>
      </c>
      <c r="D285" s="70" t="s">
        <v>234</v>
      </c>
      <c r="E285" s="70" t="s">
        <v>248</v>
      </c>
      <c r="F285" s="39">
        <f t="shared" si="22"/>
        <v>2244.4</v>
      </c>
      <c r="G285" s="39"/>
      <c r="H285" s="39"/>
      <c r="I285" s="35">
        <v>2244.4</v>
      </c>
    </row>
    <row r="286" spans="1:9" ht="47.25" customHeight="1">
      <c r="A286" s="137" t="s">
        <v>795</v>
      </c>
      <c r="B286" s="134" t="s">
        <v>260</v>
      </c>
      <c r="C286" s="69">
        <v>100</v>
      </c>
      <c r="D286" s="70" t="s">
        <v>234</v>
      </c>
      <c r="E286" s="70" t="s">
        <v>248</v>
      </c>
      <c r="F286" s="39">
        <f t="shared" si="22"/>
        <v>294.60000000000002</v>
      </c>
      <c r="G286" s="39"/>
      <c r="H286" s="35">
        <v>294.60000000000002</v>
      </c>
      <c r="I286" s="39">
        <v>0</v>
      </c>
    </row>
    <row r="287" spans="1:9" ht="63">
      <c r="A287" s="137" t="s">
        <v>261</v>
      </c>
      <c r="B287" s="134" t="s">
        <v>262</v>
      </c>
      <c r="C287" s="69">
        <v>100</v>
      </c>
      <c r="D287" s="70" t="s">
        <v>234</v>
      </c>
      <c r="E287" s="70" t="s">
        <v>248</v>
      </c>
      <c r="F287" s="39">
        <f t="shared" si="22"/>
        <v>316.89999999999998</v>
      </c>
      <c r="G287" s="39"/>
      <c r="H287" s="35">
        <v>316.89999999999998</v>
      </c>
      <c r="I287" s="39">
        <v>0</v>
      </c>
    </row>
    <row r="288" spans="1:9" ht="31.5">
      <c r="A288" s="137" t="s">
        <v>263</v>
      </c>
      <c r="B288" s="134" t="s">
        <v>262</v>
      </c>
      <c r="C288" s="69">
        <v>200</v>
      </c>
      <c r="D288" s="70" t="s">
        <v>234</v>
      </c>
      <c r="E288" s="70" t="s">
        <v>248</v>
      </c>
      <c r="F288" s="39">
        <f t="shared" si="22"/>
        <v>1.2</v>
      </c>
      <c r="G288" s="39"/>
      <c r="H288" s="35">
        <v>1.2</v>
      </c>
      <c r="I288" s="39">
        <v>0</v>
      </c>
    </row>
    <row r="289" spans="1:9" ht="110.25">
      <c r="A289" s="137" t="s">
        <v>796</v>
      </c>
      <c r="B289" s="134" t="s">
        <v>303</v>
      </c>
      <c r="C289" s="69">
        <v>100</v>
      </c>
      <c r="D289" s="70" t="s">
        <v>300</v>
      </c>
      <c r="E289" s="70" t="s">
        <v>248</v>
      </c>
      <c r="F289" s="39">
        <f t="shared" si="22"/>
        <v>916</v>
      </c>
      <c r="G289" s="35">
        <v>916</v>
      </c>
      <c r="H289" s="39"/>
      <c r="I289" s="39"/>
    </row>
    <row r="290" spans="1:9" ht="78.75" hidden="1">
      <c r="A290" s="137" t="s">
        <v>304</v>
      </c>
      <c r="B290" s="134" t="s">
        <v>303</v>
      </c>
      <c r="C290" s="69">
        <v>200</v>
      </c>
      <c r="D290" s="70" t="s">
        <v>300</v>
      </c>
      <c r="E290" s="70" t="s">
        <v>248</v>
      </c>
      <c r="F290" s="39">
        <f t="shared" si="22"/>
        <v>0</v>
      </c>
      <c r="G290" s="35">
        <v>0</v>
      </c>
      <c r="H290" s="39"/>
      <c r="I290" s="39"/>
    </row>
    <row r="291" spans="1:9" ht="110.25">
      <c r="A291" s="137" t="s">
        <v>1184</v>
      </c>
      <c r="B291" s="134" t="s">
        <v>1131</v>
      </c>
      <c r="C291" s="69">
        <v>100</v>
      </c>
      <c r="D291" s="70" t="s">
        <v>300</v>
      </c>
      <c r="E291" s="70" t="s">
        <v>248</v>
      </c>
      <c r="F291" s="39">
        <f t="shared" si="22"/>
        <v>1402.4</v>
      </c>
      <c r="G291" s="35"/>
      <c r="H291" s="39"/>
      <c r="I291" s="39">
        <v>1402.4</v>
      </c>
    </row>
    <row r="292" spans="1:9" ht="94.5">
      <c r="A292" s="137" t="s">
        <v>1283</v>
      </c>
      <c r="B292" s="134" t="s">
        <v>1131</v>
      </c>
      <c r="C292" s="69">
        <v>200</v>
      </c>
      <c r="D292" s="70" t="s">
        <v>300</v>
      </c>
      <c r="E292" s="70" t="s">
        <v>248</v>
      </c>
      <c r="F292" s="39">
        <f t="shared" ref="F292" si="27">G292+H292+I292</f>
        <v>10.7</v>
      </c>
      <c r="G292" s="35"/>
      <c r="H292" s="39"/>
      <c r="I292" s="39">
        <v>10.7</v>
      </c>
    </row>
    <row r="293" spans="1:9" s="7" customFormat="1" ht="31.5">
      <c r="A293" s="130" t="s">
        <v>277</v>
      </c>
      <c r="B293" s="131" t="s">
        <v>797</v>
      </c>
      <c r="C293" s="69"/>
      <c r="D293" s="70"/>
      <c r="E293" s="70"/>
      <c r="F293" s="121">
        <f t="shared" si="22"/>
        <v>230491.59999999998</v>
      </c>
      <c r="G293" s="121">
        <f>G294+G319</f>
        <v>0</v>
      </c>
      <c r="H293" s="121">
        <f>H294+H319</f>
        <v>2038.7</v>
      </c>
      <c r="I293" s="121">
        <f>I294+I319</f>
        <v>228452.89999999997</v>
      </c>
    </row>
    <row r="294" spans="1:9" ht="31.5">
      <c r="A294" s="43" t="s">
        <v>279</v>
      </c>
      <c r="B294" s="144" t="s">
        <v>798</v>
      </c>
      <c r="C294" s="64"/>
      <c r="D294" s="65"/>
      <c r="E294" s="65"/>
      <c r="F294" s="121">
        <f t="shared" si="22"/>
        <v>94805.099999999991</v>
      </c>
      <c r="G294" s="121">
        <f>SUBTOTAL(9,G295:G318)</f>
        <v>0</v>
      </c>
      <c r="H294" s="121">
        <f>SUBTOTAL(9,H295:H318)</f>
        <v>2038.7</v>
      </c>
      <c r="I294" s="121">
        <f>SUBTOTAL(9,I295:I318)</f>
        <v>92766.399999999994</v>
      </c>
    </row>
    <row r="295" spans="1:9" ht="63">
      <c r="A295" s="137" t="s">
        <v>792</v>
      </c>
      <c r="B295" s="134" t="s">
        <v>440</v>
      </c>
      <c r="C295" s="69">
        <v>100</v>
      </c>
      <c r="D295" s="70" t="s">
        <v>234</v>
      </c>
      <c r="E295" s="70" t="s">
        <v>429</v>
      </c>
      <c r="F295" s="39">
        <f t="shared" si="22"/>
        <v>36522.9</v>
      </c>
      <c r="G295" s="39"/>
      <c r="H295" s="39">
        <v>0</v>
      </c>
      <c r="I295" s="35">
        <v>36522.9</v>
      </c>
    </row>
    <row r="296" spans="1:9" ht="63">
      <c r="A296" s="137" t="s">
        <v>251</v>
      </c>
      <c r="B296" s="134" t="s">
        <v>440</v>
      </c>
      <c r="C296" s="69">
        <v>100</v>
      </c>
      <c r="D296" s="70" t="s">
        <v>320</v>
      </c>
      <c r="E296" s="70" t="s">
        <v>429</v>
      </c>
      <c r="F296" s="39">
        <f t="shared" si="22"/>
        <v>15372.9</v>
      </c>
      <c r="G296" s="39"/>
      <c r="H296" s="39">
        <v>0</v>
      </c>
      <c r="I296" s="35">
        <v>15372.9</v>
      </c>
    </row>
    <row r="297" spans="1:9" ht="47.25">
      <c r="A297" s="137" t="s">
        <v>253</v>
      </c>
      <c r="B297" s="134" t="s">
        <v>440</v>
      </c>
      <c r="C297" s="69">
        <v>200</v>
      </c>
      <c r="D297" s="70" t="s">
        <v>234</v>
      </c>
      <c r="E297" s="70" t="s">
        <v>429</v>
      </c>
      <c r="F297" s="39">
        <f t="shared" si="22"/>
        <v>2000</v>
      </c>
      <c r="G297" s="39"/>
      <c r="H297" s="39">
        <v>0</v>
      </c>
      <c r="I297" s="35">
        <v>2000</v>
      </c>
    </row>
    <row r="298" spans="1:9" ht="47.25">
      <c r="A298" s="137" t="s">
        <v>253</v>
      </c>
      <c r="B298" s="134" t="s">
        <v>440</v>
      </c>
      <c r="C298" s="69">
        <v>200</v>
      </c>
      <c r="D298" s="70" t="s">
        <v>320</v>
      </c>
      <c r="E298" s="70" t="s">
        <v>429</v>
      </c>
      <c r="F298" s="39">
        <f t="shared" si="22"/>
        <v>1301.2</v>
      </c>
      <c r="G298" s="39"/>
      <c r="H298" s="39">
        <v>0</v>
      </c>
      <c r="I298" s="35">
        <v>1301.2</v>
      </c>
    </row>
    <row r="299" spans="1:9" ht="31.5">
      <c r="A299" s="137" t="s">
        <v>254</v>
      </c>
      <c r="B299" s="134" t="s">
        <v>440</v>
      </c>
      <c r="C299" s="69">
        <v>800</v>
      </c>
      <c r="D299" s="70" t="s">
        <v>234</v>
      </c>
      <c r="E299" s="70" t="s">
        <v>429</v>
      </c>
      <c r="F299" s="39">
        <f t="shared" si="22"/>
        <v>19.7</v>
      </c>
      <c r="G299" s="39"/>
      <c r="H299" s="39">
        <v>0</v>
      </c>
      <c r="I299" s="35">
        <v>19.7</v>
      </c>
    </row>
    <row r="300" spans="1:9" ht="31.5" hidden="1">
      <c r="A300" s="137" t="s">
        <v>254</v>
      </c>
      <c r="B300" s="134" t="s">
        <v>440</v>
      </c>
      <c r="C300" s="69">
        <v>800</v>
      </c>
      <c r="D300" s="70" t="s">
        <v>320</v>
      </c>
      <c r="E300" s="70" t="s">
        <v>429</v>
      </c>
      <c r="F300" s="39">
        <f t="shared" si="22"/>
        <v>0</v>
      </c>
      <c r="G300" s="39"/>
      <c r="H300" s="39"/>
      <c r="I300" s="39"/>
    </row>
    <row r="301" spans="1:9" ht="94.5">
      <c r="A301" s="137" t="s">
        <v>793</v>
      </c>
      <c r="B301" s="134" t="s">
        <v>441</v>
      </c>
      <c r="C301" s="69">
        <v>100</v>
      </c>
      <c r="D301" s="70" t="s">
        <v>234</v>
      </c>
      <c r="E301" s="70" t="s">
        <v>429</v>
      </c>
      <c r="F301" s="39">
        <f t="shared" si="22"/>
        <v>2496.5</v>
      </c>
      <c r="G301" s="39"/>
      <c r="H301" s="39">
        <v>0</v>
      </c>
      <c r="I301" s="35">
        <v>2496.5</v>
      </c>
    </row>
    <row r="302" spans="1:9" s="16" customFormat="1" ht="94.5">
      <c r="A302" s="137" t="s">
        <v>255</v>
      </c>
      <c r="B302" s="134" t="s">
        <v>441</v>
      </c>
      <c r="C302" s="69">
        <v>100</v>
      </c>
      <c r="D302" s="70" t="s">
        <v>320</v>
      </c>
      <c r="E302" s="70" t="s">
        <v>429</v>
      </c>
      <c r="F302" s="39">
        <f t="shared" si="22"/>
        <v>1181.7</v>
      </c>
      <c r="G302" s="39"/>
      <c r="H302" s="39">
        <v>0</v>
      </c>
      <c r="I302" s="35">
        <v>1181.7</v>
      </c>
    </row>
    <row r="303" spans="1:9" s="16" customFormat="1" ht="63" hidden="1">
      <c r="A303" s="137" t="s">
        <v>257</v>
      </c>
      <c r="B303" s="134" t="s">
        <v>441</v>
      </c>
      <c r="C303" s="69">
        <v>200</v>
      </c>
      <c r="D303" s="70" t="s">
        <v>234</v>
      </c>
      <c r="E303" s="70" t="s">
        <v>429</v>
      </c>
      <c r="F303" s="39">
        <f t="shared" si="22"/>
        <v>0</v>
      </c>
      <c r="G303" s="39"/>
      <c r="H303" s="39"/>
      <c r="I303" s="39"/>
    </row>
    <row r="304" spans="1:9" ht="63" hidden="1">
      <c r="A304" s="137" t="s">
        <v>794</v>
      </c>
      <c r="B304" s="134" t="s">
        <v>441</v>
      </c>
      <c r="C304" s="69">
        <v>200</v>
      </c>
      <c r="D304" s="70" t="s">
        <v>320</v>
      </c>
      <c r="E304" s="70" t="s">
        <v>429</v>
      </c>
      <c r="F304" s="39">
        <f t="shared" si="22"/>
        <v>0</v>
      </c>
      <c r="G304" s="39"/>
      <c r="H304" s="39"/>
      <c r="I304" s="39">
        <v>0</v>
      </c>
    </row>
    <row r="305" spans="1:9" ht="63">
      <c r="A305" s="137" t="s">
        <v>790</v>
      </c>
      <c r="B305" s="134" t="s">
        <v>442</v>
      </c>
      <c r="C305" s="69">
        <v>100</v>
      </c>
      <c r="D305" s="70" t="s">
        <v>234</v>
      </c>
      <c r="E305" s="70" t="s">
        <v>429</v>
      </c>
      <c r="F305" s="39">
        <f t="shared" si="22"/>
        <v>2000</v>
      </c>
      <c r="G305" s="39"/>
      <c r="H305" s="39">
        <v>0</v>
      </c>
      <c r="I305" s="35">
        <v>2000</v>
      </c>
    </row>
    <row r="306" spans="1:9" ht="63">
      <c r="A306" s="137" t="s">
        <v>790</v>
      </c>
      <c r="B306" s="134" t="s">
        <v>442</v>
      </c>
      <c r="C306" s="69">
        <v>100</v>
      </c>
      <c r="D306" s="70" t="s">
        <v>320</v>
      </c>
      <c r="E306" s="70" t="s">
        <v>429</v>
      </c>
      <c r="F306" s="39">
        <f t="shared" si="22"/>
        <v>350</v>
      </c>
      <c r="G306" s="39"/>
      <c r="H306" s="39">
        <v>0</v>
      </c>
      <c r="I306" s="35">
        <v>350</v>
      </c>
    </row>
    <row r="307" spans="1:9" ht="15.75" hidden="1">
      <c r="A307" s="137" t="s">
        <v>445</v>
      </c>
      <c r="B307" s="134" t="s">
        <v>446</v>
      </c>
      <c r="C307" s="69">
        <v>100</v>
      </c>
      <c r="D307" s="70" t="s">
        <v>234</v>
      </c>
      <c r="E307" s="70" t="s">
        <v>429</v>
      </c>
      <c r="F307" s="39">
        <f t="shared" si="22"/>
        <v>0</v>
      </c>
      <c r="G307" s="39"/>
      <c r="H307" s="39"/>
      <c r="I307" s="39">
        <v>0</v>
      </c>
    </row>
    <row r="308" spans="1:9" ht="15.75" hidden="1">
      <c r="A308" s="137" t="s">
        <v>445</v>
      </c>
      <c r="B308" s="132" t="s">
        <v>446</v>
      </c>
      <c r="C308" s="69">
        <v>800</v>
      </c>
      <c r="D308" s="70" t="s">
        <v>234</v>
      </c>
      <c r="E308" s="70" t="s">
        <v>444</v>
      </c>
      <c r="F308" s="39">
        <f t="shared" si="22"/>
        <v>0</v>
      </c>
      <c r="G308" s="39"/>
      <c r="H308" s="39">
        <v>0</v>
      </c>
      <c r="I308" s="35">
        <v>0</v>
      </c>
    </row>
    <row r="309" spans="1:9" ht="31.5">
      <c r="A309" s="137" t="s">
        <v>281</v>
      </c>
      <c r="B309" s="132" t="s">
        <v>282</v>
      </c>
      <c r="C309" s="69">
        <v>200</v>
      </c>
      <c r="D309" s="70" t="s">
        <v>234</v>
      </c>
      <c r="E309" s="70" t="s">
        <v>273</v>
      </c>
      <c r="F309" s="39">
        <f t="shared" si="22"/>
        <v>20511.900000000001</v>
      </c>
      <c r="G309" s="39"/>
      <c r="H309" s="39">
        <v>0</v>
      </c>
      <c r="I309" s="35">
        <v>20511.900000000001</v>
      </c>
    </row>
    <row r="310" spans="1:9" ht="31.5">
      <c r="A310" s="137" t="s">
        <v>283</v>
      </c>
      <c r="B310" s="132" t="s">
        <v>282</v>
      </c>
      <c r="C310" s="69">
        <v>800</v>
      </c>
      <c r="D310" s="70" t="s">
        <v>234</v>
      </c>
      <c r="E310" s="70" t="s">
        <v>273</v>
      </c>
      <c r="F310" s="39">
        <f t="shared" si="22"/>
        <v>36.6</v>
      </c>
      <c r="G310" s="39"/>
      <c r="H310" s="39">
        <v>0</v>
      </c>
      <c r="I310" s="39">
        <v>36.6</v>
      </c>
    </row>
    <row r="311" spans="1:9" ht="31.5">
      <c r="A311" s="73" t="s">
        <v>894</v>
      </c>
      <c r="B311" s="132" t="s">
        <v>895</v>
      </c>
      <c r="C311" s="69">
        <v>400</v>
      </c>
      <c r="D311" s="70" t="s">
        <v>234</v>
      </c>
      <c r="E311" s="70" t="s">
        <v>273</v>
      </c>
      <c r="F311" s="39">
        <f t="shared" si="22"/>
        <v>1861</v>
      </c>
      <c r="G311" s="39"/>
      <c r="H311" s="39"/>
      <c r="I311" s="39">
        <v>1861</v>
      </c>
    </row>
    <row r="312" spans="1:9" ht="63">
      <c r="A312" s="72" t="s">
        <v>1085</v>
      </c>
      <c r="B312" s="134" t="s">
        <v>1098</v>
      </c>
      <c r="C312" s="69">
        <v>100</v>
      </c>
      <c r="D312" s="70" t="s">
        <v>234</v>
      </c>
      <c r="E312" s="70" t="s">
        <v>248</v>
      </c>
      <c r="F312" s="39">
        <f t="shared" si="22"/>
        <v>195.3</v>
      </c>
      <c r="G312" s="39"/>
      <c r="H312" s="39"/>
      <c r="I312" s="35">
        <v>195.3</v>
      </c>
    </row>
    <row r="313" spans="1:9" ht="63">
      <c r="A313" s="72" t="s">
        <v>1085</v>
      </c>
      <c r="B313" s="134" t="s">
        <v>1098</v>
      </c>
      <c r="C313" s="69">
        <v>100</v>
      </c>
      <c r="D313" s="70" t="s">
        <v>234</v>
      </c>
      <c r="E313" s="70" t="s">
        <v>429</v>
      </c>
      <c r="F313" s="39">
        <f t="shared" si="22"/>
        <v>5667.1</v>
      </c>
      <c r="G313" s="39"/>
      <c r="H313" s="39"/>
      <c r="I313" s="35">
        <v>5667.1</v>
      </c>
    </row>
    <row r="314" spans="1:9" ht="63">
      <c r="A314" s="72" t="s">
        <v>1085</v>
      </c>
      <c r="B314" s="134" t="s">
        <v>1098</v>
      </c>
      <c r="C314" s="69">
        <v>100</v>
      </c>
      <c r="D314" s="70" t="s">
        <v>320</v>
      </c>
      <c r="E314" s="70" t="s">
        <v>429</v>
      </c>
      <c r="F314" s="39">
        <f t="shared" si="22"/>
        <v>2182</v>
      </c>
      <c r="G314" s="39"/>
      <c r="H314" s="39"/>
      <c r="I314" s="35">
        <v>2182</v>
      </c>
    </row>
    <row r="315" spans="1:9" ht="63">
      <c r="A315" s="137" t="s">
        <v>799</v>
      </c>
      <c r="B315" s="134" t="s">
        <v>481</v>
      </c>
      <c r="C315" s="69">
        <v>100</v>
      </c>
      <c r="D315" s="70" t="s">
        <v>234</v>
      </c>
      <c r="E315" s="70" t="s">
        <v>248</v>
      </c>
      <c r="F315" s="39">
        <f t="shared" si="22"/>
        <v>2026.7</v>
      </c>
      <c r="G315" s="39"/>
      <c r="H315" s="35">
        <v>2026.7</v>
      </c>
      <c r="I315" s="39"/>
    </row>
    <row r="316" spans="1:9" s="7" customFormat="1" ht="32.25" customHeight="1">
      <c r="A316" s="137" t="s">
        <v>482</v>
      </c>
      <c r="B316" s="134" t="s">
        <v>481</v>
      </c>
      <c r="C316" s="69">
        <v>200</v>
      </c>
      <c r="D316" s="70" t="s">
        <v>234</v>
      </c>
      <c r="E316" s="70" t="s">
        <v>248</v>
      </c>
      <c r="F316" s="39">
        <f t="shared" si="22"/>
        <v>12</v>
      </c>
      <c r="G316" s="39"/>
      <c r="H316" s="35">
        <v>12</v>
      </c>
      <c r="I316" s="39"/>
    </row>
    <row r="317" spans="1:9" s="7" customFormat="1" ht="94.5">
      <c r="A317" s="72" t="s">
        <v>1084</v>
      </c>
      <c r="B317" s="134" t="s">
        <v>1099</v>
      </c>
      <c r="C317" s="69">
        <v>100</v>
      </c>
      <c r="D317" s="70" t="s">
        <v>234</v>
      </c>
      <c r="E317" s="70" t="s">
        <v>429</v>
      </c>
      <c r="F317" s="39">
        <f t="shared" si="22"/>
        <v>639.9</v>
      </c>
      <c r="G317" s="39"/>
      <c r="H317" s="35"/>
      <c r="I317" s="39">
        <v>639.9</v>
      </c>
    </row>
    <row r="318" spans="1:9" s="7" customFormat="1" ht="94.5">
      <c r="A318" s="72" t="s">
        <v>1084</v>
      </c>
      <c r="B318" s="134" t="s">
        <v>1099</v>
      </c>
      <c r="C318" s="69">
        <v>100</v>
      </c>
      <c r="D318" s="70" t="s">
        <v>320</v>
      </c>
      <c r="E318" s="70" t="s">
        <v>429</v>
      </c>
      <c r="F318" s="39">
        <f t="shared" si="22"/>
        <v>427.7</v>
      </c>
      <c r="G318" s="39"/>
      <c r="H318" s="35"/>
      <c r="I318" s="39">
        <v>427.7</v>
      </c>
    </row>
    <row r="319" spans="1:9" s="7" customFormat="1" ht="15.75">
      <c r="A319" s="43" t="s">
        <v>284</v>
      </c>
      <c r="B319" s="144" t="s">
        <v>800</v>
      </c>
      <c r="C319" s="64"/>
      <c r="D319" s="65"/>
      <c r="E319" s="65"/>
      <c r="F319" s="121">
        <f t="shared" si="22"/>
        <v>135686.49999999997</v>
      </c>
      <c r="G319" s="121">
        <f>SUBTOTAL(9,G320:G331)</f>
        <v>0</v>
      </c>
      <c r="H319" s="121">
        <f>SUBTOTAL(9,H320:H331)</f>
        <v>0</v>
      </c>
      <c r="I319" s="121">
        <f>SUBTOTAL(9,I320:I331)</f>
        <v>135686.49999999997</v>
      </c>
    </row>
    <row r="320" spans="1:9" s="16" customFormat="1" ht="63">
      <c r="A320" s="132" t="s">
        <v>245</v>
      </c>
      <c r="B320" s="134" t="s">
        <v>286</v>
      </c>
      <c r="C320" s="69">
        <v>100</v>
      </c>
      <c r="D320" s="70" t="s">
        <v>234</v>
      </c>
      <c r="E320" s="70" t="s">
        <v>273</v>
      </c>
      <c r="F320" s="39">
        <f t="shared" si="22"/>
        <v>2250</v>
      </c>
      <c r="G320" s="121"/>
      <c r="H320" s="121"/>
      <c r="I320" s="39">
        <v>2250</v>
      </c>
    </row>
    <row r="321" spans="1:9" s="16" customFormat="1" ht="63">
      <c r="A321" s="132" t="s">
        <v>245</v>
      </c>
      <c r="B321" s="134" t="s">
        <v>286</v>
      </c>
      <c r="C321" s="69">
        <v>100</v>
      </c>
      <c r="D321" s="70" t="s">
        <v>300</v>
      </c>
      <c r="E321" s="70" t="s">
        <v>320</v>
      </c>
      <c r="F321" s="39">
        <f t="shared" si="22"/>
        <v>300</v>
      </c>
      <c r="G321" s="121"/>
      <c r="H321" s="121"/>
      <c r="I321" s="39">
        <v>300</v>
      </c>
    </row>
    <row r="322" spans="1:9" ht="63" hidden="1">
      <c r="A322" s="143" t="s">
        <v>287</v>
      </c>
      <c r="B322" s="134" t="s">
        <v>288</v>
      </c>
      <c r="C322" s="69">
        <v>100</v>
      </c>
      <c r="D322" s="70" t="s">
        <v>234</v>
      </c>
      <c r="E322" s="70" t="s">
        <v>273</v>
      </c>
      <c r="F322" s="39">
        <f t="shared" si="22"/>
        <v>0</v>
      </c>
      <c r="G322" s="121"/>
      <c r="H322" s="121"/>
      <c r="I322" s="39"/>
    </row>
    <row r="323" spans="1:9" ht="63">
      <c r="A323" s="72" t="s">
        <v>317</v>
      </c>
      <c r="B323" s="69" t="s">
        <v>318</v>
      </c>
      <c r="C323" s="69">
        <v>100</v>
      </c>
      <c r="D323" s="70" t="s">
        <v>300</v>
      </c>
      <c r="E323" s="70" t="s">
        <v>320</v>
      </c>
      <c r="F323" s="39">
        <f t="shared" si="22"/>
        <v>8085.7</v>
      </c>
      <c r="G323" s="39"/>
      <c r="H323" s="39">
        <v>0</v>
      </c>
      <c r="I323" s="35">
        <v>8085.7</v>
      </c>
    </row>
    <row r="324" spans="1:9" ht="47.25" hidden="1">
      <c r="A324" s="72" t="s">
        <v>319</v>
      </c>
      <c r="B324" s="69" t="s">
        <v>318</v>
      </c>
      <c r="C324" s="69">
        <v>200</v>
      </c>
      <c r="D324" s="70" t="s">
        <v>300</v>
      </c>
      <c r="E324" s="70" t="s">
        <v>305</v>
      </c>
      <c r="F324" s="39">
        <f t="shared" si="22"/>
        <v>0</v>
      </c>
      <c r="G324" s="39"/>
      <c r="H324" s="39">
        <v>0</v>
      </c>
      <c r="I324" s="39"/>
    </row>
    <row r="325" spans="1:9" ht="78.75">
      <c r="A325" s="137" t="s">
        <v>801</v>
      </c>
      <c r="B325" s="134" t="s">
        <v>802</v>
      </c>
      <c r="C325" s="69">
        <v>100</v>
      </c>
      <c r="D325" s="70" t="s">
        <v>234</v>
      </c>
      <c r="E325" s="70" t="s">
        <v>273</v>
      </c>
      <c r="F325" s="39">
        <f t="shared" si="22"/>
        <v>38934.6</v>
      </c>
      <c r="G325" s="39"/>
      <c r="H325" s="39">
        <v>0</v>
      </c>
      <c r="I325" s="39">
        <v>38934.6</v>
      </c>
    </row>
    <row r="326" spans="1:9" ht="47.25">
      <c r="A326" s="137" t="s">
        <v>485</v>
      </c>
      <c r="B326" s="134" t="s">
        <v>802</v>
      </c>
      <c r="C326" s="69">
        <v>200</v>
      </c>
      <c r="D326" s="70" t="s">
        <v>234</v>
      </c>
      <c r="E326" s="70" t="s">
        <v>273</v>
      </c>
      <c r="F326" s="39">
        <f t="shared" si="22"/>
        <v>8938.7000000000007</v>
      </c>
      <c r="G326" s="39"/>
      <c r="H326" s="39">
        <v>0</v>
      </c>
      <c r="I326" s="39">
        <v>8938.7000000000007</v>
      </c>
    </row>
    <row r="327" spans="1:9" ht="31.5">
      <c r="A327" s="137" t="s">
        <v>486</v>
      </c>
      <c r="B327" s="134" t="s">
        <v>802</v>
      </c>
      <c r="C327" s="69">
        <v>800</v>
      </c>
      <c r="D327" s="70" t="s">
        <v>234</v>
      </c>
      <c r="E327" s="70" t="s">
        <v>273</v>
      </c>
      <c r="F327" s="39">
        <f t="shared" si="22"/>
        <v>149.9</v>
      </c>
      <c r="G327" s="39"/>
      <c r="H327" s="39">
        <v>0</v>
      </c>
      <c r="I327" s="39">
        <v>149.9</v>
      </c>
    </row>
    <row r="328" spans="1:9" ht="78.75">
      <c r="A328" s="73" t="s">
        <v>289</v>
      </c>
      <c r="B328" s="134" t="s">
        <v>803</v>
      </c>
      <c r="C328" s="69">
        <v>100</v>
      </c>
      <c r="D328" s="70" t="s">
        <v>234</v>
      </c>
      <c r="E328" s="70" t="s">
        <v>273</v>
      </c>
      <c r="F328" s="39">
        <f t="shared" si="22"/>
        <v>31472.1</v>
      </c>
      <c r="G328" s="39"/>
      <c r="H328" s="39">
        <v>0</v>
      </c>
      <c r="I328" s="35">
        <v>31472.1</v>
      </c>
    </row>
    <row r="329" spans="1:9" ht="47.25">
      <c r="A329" s="73" t="s">
        <v>291</v>
      </c>
      <c r="B329" s="134" t="s">
        <v>803</v>
      </c>
      <c r="C329" s="69">
        <v>200</v>
      </c>
      <c r="D329" s="70" t="s">
        <v>234</v>
      </c>
      <c r="E329" s="70" t="s">
        <v>273</v>
      </c>
      <c r="F329" s="39">
        <f t="shared" si="22"/>
        <v>41675.300000000003</v>
      </c>
      <c r="G329" s="39"/>
      <c r="H329" s="39">
        <v>0</v>
      </c>
      <c r="I329" s="39">
        <v>41675.300000000003</v>
      </c>
    </row>
    <row r="330" spans="1:9" ht="47.25">
      <c r="A330" s="73" t="s">
        <v>291</v>
      </c>
      <c r="B330" s="134" t="s">
        <v>803</v>
      </c>
      <c r="C330" s="69">
        <v>800</v>
      </c>
      <c r="D330" s="70" t="s">
        <v>234</v>
      </c>
      <c r="E330" s="70" t="s">
        <v>273</v>
      </c>
      <c r="F330" s="39">
        <f t="shared" si="22"/>
        <v>451.9</v>
      </c>
      <c r="G330" s="39"/>
      <c r="H330" s="39">
        <v>0</v>
      </c>
      <c r="I330" s="39">
        <v>451.9</v>
      </c>
    </row>
    <row r="331" spans="1:9" ht="31.5">
      <c r="A331" s="143" t="s">
        <v>804</v>
      </c>
      <c r="B331" s="134" t="s">
        <v>805</v>
      </c>
      <c r="C331" s="69">
        <v>100</v>
      </c>
      <c r="D331" s="70" t="s">
        <v>234</v>
      </c>
      <c r="E331" s="70" t="s">
        <v>273</v>
      </c>
      <c r="F331" s="39">
        <f t="shared" si="22"/>
        <v>3428.3</v>
      </c>
      <c r="G331" s="39"/>
      <c r="H331" s="39">
        <v>0</v>
      </c>
      <c r="I331" s="39">
        <v>3428.3</v>
      </c>
    </row>
    <row r="332" spans="1:9" s="7" customFormat="1" ht="15.75">
      <c r="A332" s="130" t="s">
        <v>266</v>
      </c>
      <c r="B332" s="131" t="s">
        <v>806</v>
      </c>
      <c r="C332" s="69"/>
      <c r="D332" s="70"/>
      <c r="E332" s="70"/>
      <c r="F332" s="121">
        <f t="shared" si="22"/>
        <v>29956.9</v>
      </c>
      <c r="G332" s="121">
        <f>G333+G354</f>
        <v>2.2000000000000002</v>
      </c>
      <c r="H332" s="121">
        <f>H333+H354</f>
        <v>11045.1</v>
      </c>
      <c r="I332" s="121">
        <f>I333+I354</f>
        <v>18909.599999999999</v>
      </c>
    </row>
    <row r="333" spans="1:9" s="7" customFormat="1" ht="15.75">
      <c r="A333" s="43" t="s">
        <v>268</v>
      </c>
      <c r="B333" s="144" t="s">
        <v>807</v>
      </c>
      <c r="C333" s="64"/>
      <c r="D333" s="65"/>
      <c r="E333" s="65"/>
      <c r="F333" s="121">
        <f>G333+H333+I333</f>
        <v>16684.600000000002</v>
      </c>
      <c r="G333" s="121">
        <f>SUBTOTAL(9,G334:G353)</f>
        <v>2.2000000000000002</v>
      </c>
      <c r="H333" s="121">
        <f>SUBTOTAL(9,H334:H353)</f>
        <v>11045.1</v>
      </c>
      <c r="I333" s="121">
        <f>SUBTOTAL(9,I334:I353)</f>
        <v>5637.3</v>
      </c>
    </row>
    <row r="334" spans="1:9" s="7" customFormat="1" ht="47.25">
      <c r="A334" s="68" t="s">
        <v>1274</v>
      </c>
      <c r="B334" s="81" t="s">
        <v>1265</v>
      </c>
      <c r="C334" s="69">
        <v>200</v>
      </c>
      <c r="D334" s="70" t="s">
        <v>234</v>
      </c>
      <c r="E334" s="70" t="s">
        <v>273</v>
      </c>
      <c r="F334" s="39">
        <f t="shared" si="22"/>
        <v>200</v>
      </c>
      <c r="G334" s="121"/>
      <c r="H334" s="121"/>
      <c r="I334" s="39">
        <v>200</v>
      </c>
    </row>
    <row r="335" spans="1:9" s="20" customFormat="1" ht="31.5" hidden="1">
      <c r="A335" s="137" t="s">
        <v>1091</v>
      </c>
      <c r="B335" s="134" t="s">
        <v>1089</v>
      </c>
      <c r="C335" s="69">
        <v>800</v>
      </c>
      <c r="D335" s="70" t="s">
        <v>234</v>
      </c>
      <c r="E335" s="70" t="s">
        <v>273</v>
      </c>
      <c r="F335" s="39">
        <f t="shared" si="22"/>
        <v>0</v>
      </c>
      <c r="G335" s="39"/>
      <c r="H335" s="39"/>
      <c r="I335" s="39"/>
    </row>
    <row r="336" spans="1:9" s="16" customFormat="1" ht="31.5">
      <c r="A336" s="137" t="s">
        <v>295</v>
      </c>
      <c r="B336" s="134" t="s">
        <v>296</v>
      </c>
      <c r="C336" s="69">
        <v>200</v>
      </c>
      <c r="D336" s="70" t="s">
        <v>234</v>
      </c>
      <c r="E336" s="70" t="s">
        <v>273</v>
      </c>
      <c r="F336" s="39">
        <f>G336+H336+I336</f>
        <v>72</v>
      </c>
      <c r="G336" s="39"/>
      <c r="H336" s="39"/>
      <c r="I336" s="39">
        <v>72</v>
      </c>
    </row>
    <row r="337" spans="1:9" s="20" customFormat="1" ht="31.5">
      <c r="A337" s="137" t="s">
        <v>297</v>
      </c>
      <c r="B337" s="134" t="s">
        <v>296</v>
      </c>
      <c r="C337" s="69">
        <v>300</v>
      </c>
      <c r="D337" s="70" t="s">
        <v>234</v>
      </c>
      <c r="E337" s="70" t="s">
        <v>273</v>
      </c>
      <c r="F337" s="39">
        <f t="shared" si="22"/>
        <v>880</v>
      </c>
      <c r="G337" s="39"/>
      <c r="H337" s="39"/>
      <c r="I337" s="39">
        <v>880</v>
      </c>
    </row>
    <row r="338" spans="1:9" s="20" customFormat="1" ht="31.5">
      <c r="A338" s="137" t="s">
        <v>297</v>
      </c>
      <c r="B338" s="134" t="s">
        <v>296</v>
      </c>
      <c r="C338" s="69">
        <v>300</v>
      </c>
      <c r="D338" s="70" t="s">
        <v>320</v>
      </c>
      <c r="E338" s="70" t="s">
        <v>300</v>
      </c>
      <c r="F338" s="39">
        <f t="shared" si="22"/>
        <v>2300</v>
      </c>
      <c r="G338" s="39"/>
      <c r="H338" s="39"/>
      <c r="I338" s="39">
        <v>2300</v>
      </c>
    </row>
    <row r="339" spans="1:9" s="20" customFormat="1" ht="47.25" hidden="1">
      <c r="A339" s="137" t="s">
        <v>607</v>
      </c>
      <c r="B339" s="134" t="s">
        <v>296</v>
      </c>
      <c r="C339" s="69">
        <v>600</v>
      </c>
      <c r="D339" s="70" t="s">
        <v>420</v>
      </c>
      <c r="E339" s="70" t="s">
        <v>234</v>
      </c>
      <c r="F339" s="39">
        <f t="shared" si="22"/>
        <v>0</v>
      </c>
      <c r="G339" s="39"/>
      <c r="H339" s="39"/>
      <c r="I339" s="39"/>
    </row>
    <row r="340" spans="1:9" s="16" customFormat="1" ht="47.25">
      <c r="A340" s="137" t="s">
        <v>607</v>
      </c>
      <c r="B340" s="134" t="s">
        <v>296</v>
      </c>
      <c r="C340" s="69">
        <v>600</v>
      </c>
      <c r="D340" s="70" t="s">
        <v>420</v>
      </c>
      <c r="E340" s="70" t="s">
        <v>237</v>
      </c>
      <c r="F340" s="39">
        <f t="shared" si="22"/>
        <v>50</v>
      </c>
      <c r="G340" s="39"/>
      <c r="H340" s="39"/>
      <c r="I340" s="39">
        <v>50</v>
      </c>
    </row>
    <row r="341" spans="1:9" s="16" customFormat="1" ht="47.25">
      <c r="A341" s="137" t="s">
        <v>607</v>
      </c>
      <c r="B341" s="134" t="s">
        <v>296</v>
      </c>
      <c r="C341" s="69">
        <v>600</v>
      </c>
      <c r="D341" s="70" t="s">
        <v>420</v>
      </c>
      <c r="E341" s="70" t="s">
        <v>300</v>
      </c>
      <c r="F341" s="39">
        <f t="shared" si="22"/>
        <v>66.900000000000006</v>
      </c>
      <c r="G341" s="39"/>
      <c r="H341" s="39"/>
      <c r="I341" s="39">
        <v>66.900000000000006</v>
      </c>
    </row>
    <row r="342" spans="1:9" s="20" customFormat="1" ht="47.25">
      <c r="A342" s="137" t="s">
        <v>607</v>
      </c>
      <c r="B342" s="134" t="s">
        <v>296</v>
      </c>
      <c r="C342" s="69">
        <v>600</v>
      </c>
      <c r="D342" s="70" t="s">
        <v>348</v>
      </c>
      <c r="E342" s="70" t="s">
        <v>234</v>
      </c>
      <c r="F342" s="39">
        <f t="shared" si="22"/>
        <v>189.7</v>
      </c>
      <c r="G342" s="39"/>
      <c r="H342" s="39"/>
      <c r="I342" s="39">
        <v>189.7</v>
      </c>
    </row>
    <row r="343" spans="1:9" s="16" customFormat="1" ht="47.25" hidden="1">
      <c r="A343" s="137" t="s">
        <v>607</v>
      </c>
      <c r="B343" s="134" t="s">
        <v>296</v>
      </c>
      <c r="C343" s="69">
        <v>600</v>
      </c>
      <c r="D343" s="70" t="s">
        <v>444</v>
      </c>
      <c r="E343" s="70" t="s">
        <v>237</v>
      </c>
      <c r="F343" s="39">
        <f t="shared" si="22"/>
        <v>0</v>
      </c>
      <c r="G343" s="39"/>
      <c r="H343" s="39"/>
      <c r="I343" s="39"/>
    </row>
    <row r="344" spans="1:9" s="7" customFormat="1" ht="31.5">
      <c r="A344" s="137" t="s">
        <v>298</v>
      </c>
      <c r="B344" s="134" t="s">
        <v>296</v>
      </c>
      <c r="C344" s="69">
        <v>800</v>
      </c>
      <c r="D344" s="70" t="s">
        <v>234</v>
      </c>
      <c r="E344" s="70" t="s">
        <v>444</v>
      </c>
      <c r="F344" s="39">
        <f t="shared" si="22"/>
        <v>1661.6</v>
      </c>
      <c r="G344" s="39"/>
      <c r="H344" s="39"/>
      <c r="I344" s="35">
        <v>1661.6</v>
      </c>
    </row>
    <row r="345" spans="1:9" s="7" customFormat="1" ht="31.5" hidden="1">
      <c r="A345" s="137" t="s">
        <v>298</v>
      </c>
      <c r="B345" s="134" t="s">
        <v>296</v>
      </c>
      <c r="C345" s="69">
        <v>800</v>
      </c>
      <c r="D345" s="70" t="s">
        <v>234</v>
      </c>
      <c r="E345" s="70" t="s">
        <v>273</v>
      </c>
      <c r="F345" s="39">
        <f t="shared" si="22"/>
        <v>0</v>
      </c>
      <c r="G345" s="39"/>
      <c r="H345" s="39"/>
      <c r="I345" s="39"/>
    </row>
    <row r="346" spans="1:9" s="16" customFormat="1" ht="31.5" hidden="1">
      <c r="A346" s="137" t="s">
        <v>298</v>
      </c>
      <c r="B346" s="134" t="s">
        <v>296</v>
      </c>
      <c r="C346" s="69">
        <v>800</v>
      </c>
      <c r="D346" s="70" t="s">
        <v>248</v>
      </c>
      <c r="E346" s="70" t="s">
        <v>377</v>
      </c>
      <c r="F346" s="39">
        <f t="shared" si="22"/>
        <v>0</v>
      </c>
      <c r="G346" s="39"/>
      <c r="H346" s="39"/>
      <c r="I346" s="39"/>
    </row>
    <row r="347" spans="1:9" s="16" customFormat="1" ht="63">
      <c r="A347" s="72" t="s">
        <v>270</v>
      </c>
      <c r="B347" s="133" t="s">
        <v>271</v>
      </c>
      <c r="C347" s="69">
        <v>200</v>
      </c>
      <c r="D347" s="70" t="s">
        <v>234</v>
      </c>
      <c r="E347" s="70" t="s">
        <v>265</v>
      </c>
      <c r="F347" s="39">
        <f t="shared" si="22"/>
        <v>2.2000000000000002</v>
      </c>
      <c r="G347" s="35">
        <v>2.2000000000000002</v>
      </c>
      <c r="H347" s="39"/>
      <c r="I347" s="39"/>
    </row>
    <row r="348" spans="1:9" s="16" customFormat="1" ht="31.5">
      <c r="A348" s="72" t="s">
        <v>876</v>
      </c>
      <c r="B348" s="133" t="s">
        <v>875</v>
      </c>
      <c r="C348" s="69">
        <v>700</v>
      </c>
      <c r="D348" s="70" t="s">
        <v>273</v>
      </c>
      <c r="E348" s="70" t="s">
        <v>234</v>
      </c>
      <c r="F348" s="39">
        <f t="shared" si="22"/>
        <v>31.1</v>
      </c>
      <c r="G348" s="39"/>
      <c r="H348" s="39"/>
      <c r="I348" s="35">
        <v>31.1</v>
      </c>
    </row>
    <row r="349" spans="1:9" s="16" customFormat="1" ht="15.75" hidden="1">
      <c r="A349" s="143" t="s">
        <v>447</v>
      </c>
      <c r="B349" s="134" t="s">
        <v>448</v>
      </c>
      <c r="C349" s="69">
        <v>800</v>
      </c>
      <c r="D349" s="70" t="s">
        <v>234</v>
      </c>
      <c r="E349" s="70" t="s">
        <v>273</v>
      </c>
      <c r="F349" s="39">
        <f>G349+H349+I349</f>
        <v>0</v>
      </c>
      <c r="G349" s="39"/>
      <c r="H349" s="39"/>
      <c r="I349" s="35"/>
    </row>
    <row r="350" spans="1:9" s="16" customFormat="1" ht="15.75">
      <c r="A350" s="143" t="s">
        <v>447</v>
      </c>
      <c r="B350" s="134" t="s">
        <v>448</v>
      </c>
      <c r="C350" s="69">
        <v>800</v>
      </c>
      <c r="D350" s="70" t="s">
        <v>248</v>
      </c>
      <c r="E350" s="70" t="s">
        <v>377</v>
      </c>
      <c r="F350" s="39">
        <f>G350+H350+I350</f>
        <v>186</v>
      </c>
      <c r="G350" s="39"/>
      <c r="H350" s="39"/>
      <c r="I350" s="35">
        <v>186</v>
      </c>
    </row>
    <row r="351" spans="1:9" s="16" customFormat="1" ht="47.25" hidden="1">
      <c r="A351" s="68" t="s">
        <v>910</v>
      </c>
      <c r="B351" s="134" t="s">
        <v>909</v>
      </c>
      <c r="C351" s="69">
        <v>800</v>
      </c>
      <c r="D351" s="70" t="s">
        <v>248</v>
      </c>
      <c r="E351" s="70" t="s">
        <v>377</v>
      </c>
      <c r="F351" s="39">
        <f>G351+H351+I351</f>
        <v>0</v>
      </c>
      <c r="G351" s="39"/>
      <c r="H351" s="39"/>
      <c r="I351" s="39"/>
    </row>
    <row r="352" spans="1:9" s="16" customFormat="1" ht="63">
      <c r="A352" s="72" t="s">
        <v>1214</v>
      </c>
      <c r="B352" s="81" t="s">
        <v>427</v>
      </c>
      <c r="C352" s="69">
        <v>200</v>
      </c>
      <c r="D352" s="70" t="s">
        <v>320</v>
      </c>
      <c r="E352" s="70" t="s">
        <v>248</v>
      </c>
      <c r="F352" s="39">
        <f t="shared" ref="F352" si="28">G352+H352+I352</f>
        <v>2000</v>
      </c>
      <c r="G352" s="39"/>
      <c r="H352" s="39">
        <v>2000</v>
      </c>
      <c r="I352" s="39"/>
    </row>
    <row r="353" spans="1:9" s="7" customFormat="1" ht="63">
      <c r="A353" s="72" t="s">
        <v>426</v>
      </c>
      <c r="B353" s="81" t="s">
        <v>427</v>
      </c>
      <c r="C353" s="69">
        <v>400</v>
      </c>
      <c r="D353" s="70" t="s">
        <v>320</v>
      </c>
      <c r="E353" s="70" t="s">
        <v>248</v>
      </c>
      <c r="F353" s="39">
        <f t="shared" si="22"/>
        <v>9045.1</v>
      </c>
      <c r="G353" s="39"/>
      <c r="H353" s="39">
        <v>9045.1</v>
      </c>
      <c r="I353" s="39"/>
    </row>
    <row r="354" spans="1:9" ht="15.75">
      <c r="A354" s="63" t="s">
        <v>475</v>
      </c>
      <c r="B354" s="131" t="s">
        <v>808</v>
      </c>
      <c r="C354" s="64"/>
      <c r="D354" s="65"/>
      <c r="E354" s="65"/>
      <c r="F354" s="121">
        <f t="shared" si="22"/>
        <v>13272.3</v>
      </c>
      <c r="G354" s="121">
        <f>G355</f>
        <v>0</v>
      </c>
      <c r="H354" s="121">
        <f>H355</f>
        <v>0</v>
      </c>
      <c r="I354" s="121">
        <f>I355</f>
        <v>13272.3</v>
      </c>
    </row>
    <row r="355" spans="1:9" ht="31.5">
      <c r="A355" s="72" t="s">
        <v>477</v>
      </c>
      <c r="B355" s="133" t="s">
        <v>478</v>
      </c>
      <c r="C355" s="69">
        <v>300</v>
      </c>
      <c r="D355" s="70" t="s">
        <v>320</v>
      </c>
      <c r="E355" s="70" t="s">
        <v>234</v>
      </c>
      <c r="F355" s="39">
        <f t="shared" si="22"/>
        <v>13272.3</v>
      </c>
      <c r="G355" s="39"/>
      <c r="H355" s="39"/>
      <c r="I355" s="35">
        <v>13272.3</v>
      </c>
    </row>
    <row r="356" spans="1:9" s="7" customFormat="1" ht="15.75">
      <c r="A356" s="107" t="s">
        <v>630</v>
      </c>
      <c r="B356" s="131" t="s">
        <v>809</v>
      </c>
      <c r="C356" s="69"/>
      <c r="D356" s="70"/>
      <c r="E356" s="70"/>
      <c r="F356" s="121">
        <f t="shared" si="22"/>
        <v>50</v>
      </c>
      <c r="G356" s="121">
        <f>G357+G372</f>
        <v>0</v>
      </c>
      <c r="H356" s="121">
        <f>H357+H372</f>
        <v>0</v>
      </c>
      <c r="I356" s="121">
        <f>I357+I372</f>
        <v>50</v>
      </c>
    </row>
    <row r="357" spans="1:9" ht="15.75">
      <c r="A357" s="63" t="s">
        <v>633</v>
      </c>
      <c r="B357" s="131" t="s">
        <v>810</v>
      </c>
      <c r="C357" s="64"/>
      <c r="D357" s="65"/>
      <c r="E357" s="65"/>
      <c r="F357" s="121">
        <f t="shared" si="22"/>
        <v>50</v>
      </c>
      <c r="G357" s="121">
        <f>SUBTOTAL(9,G358:G358)</f>
        <v>0</v>
      </c>
      <c r="H357" s="121">
        <f>SUBTOTAL(9,H358:H358)</f>
        <v>0</v>
      </c>
      <c r="I357" s="121">
        <f>SUBTOTAL(9,I358:I358)</f>
        <v>50</v>
      </c>
    </row>
    <row r="358" spans="1:9" ht="63">
      <c r="A358" s="72" t="s">
        <v>811</v>
      </c>
      <c r="B358" s="133" t="s">
        <v>636</v>
      </c>
      <c r="C358" s="69">
        <v>100</v>
      </c>
      <c r="D358" s="70" t="s">
        <v>234</v>
      </c>
      <c r="E358" s="70" t="s">
        <v>300</v>
      </c>
      <c r="F358" s="39">
        <f t="shared" si="22"/>
        <v>50</v>
      </c>
      <c r="G358" s="39"/>
      <c r="H358" s="39">
        <v>0</v>
      </c>
      <c r="I358" s="35">
        <v>50</v>
      </c>
    </row>
    <row r="359" spans="1:9" s="7" customFormat="1" ht="15.75">
      <c r="A359" s="130" t="s">
        <v>1258</v>
      </c>
      <c r="B359" s="131" t="s">
        <v>812</v>
      </c>
      <c r="C359" s="69"/>
      <c r="D359" s="70"/>
      <c r="E359" s="70"/>
      <c r="F359" s="121">
        <f t="shared" si="22"/>
        <v>5083</v>
      </c>
      <c r="G359" s="121">
        <f>G360</f>
        <v>0</v>
      </c>
      <c r="H359" s="121">
        <f t="shared" ref="H359:I359" si="29">H360</f>
        <v>0</v>
      </c>
      <c r="I359" s="121">
        <f t="shared" si="29"/>
        <v>5083</v>
      </c>
    </row>
    <row r="360" spans="1:9" ht="31.5">
      <c r="A360" s="43" t="s">
        <v>685</v>
      </c>
      <c r="B360" s="144" t="s">
        <v>824</v>
      </c>
      <c r="C360" s="64"/>
      <c r="D360" s="65"/>
      <c r="E360" s="65"/>
      <c r="F360" s="121">
        <f t="shared" si="22"/>
        <v>5083</v>
      </c>
      <c r="G360" s="121">
        <f>G361+G362</f>
        <v>0</v>
      </c>
      <c r="H360" s="121">
        <f t="shared" ref="H360:I360" si="30">H361+H362</f>
        <v>0</v>
      </c>
      <c r="I360" s="121">
        <f t="shared" si="30"/>
        <v>5083</v>
      </c>
    </row>
    <row r="361" spans="1:9" ht="15.75">
      <c r="A361" s="137" t="s">
        <v>1260</v>
      </c>
      <c r="B361" s="134" t="s">
        <v>686</v>
      </c>
      <c r="C361" s="69">
        <v>800</v>
      </c>
      <c r="D361" s="70" t="s">
        <v>234</v>
      </c>
      <c r="E361" s="70" t="s">
        <v>420</v>
      </c>
      <c r="F361" s="39">
        <f t="shared" si="22"/>
        <v>1037.3</v>
      </c>
      <c r="G361" s="39"/>
      <c r="H361" s="39">
        <v>0</v>
      </c>
      <c r="I361" s="35">
        <v>1037.3</v>
      </c>
    </row>
    <row r="362" spans="1:9" ht="31.5">
      <c r="A362" s="137" t="s">
        <v>1261</v>
      </c>
      <c r="B362" s="134" t="s">
        <v>1259</v>
      </c>
      <c r="C362" s="69">
        <v>800</v>
      </c>
      <c r="D362" s="70" t="s">
        <v>234</v>
      </c>
      <c r="E362" s="70" t="s">
        <v>420</v>
      </c>
      <c r="F362" s="39">
        <f t="shared" si="22"/>
        <v>4045.7</v>
      </c>
      <c r="G362" s="39"/>
      <c r="H362" s="39"/>
      <c r="I362" s="35">
        <v>4045.7</v>
      </c>
    </row>
    <row r="363" spans="1:9" s="7" customFormat="1" ht="15.75">
      <c r="A363" s="130" t="s">
        <v>645</v>
      </c>
      <c r="B363" s="131" t="s">
        <v>813</v>
      </c>
      <c r="C363" s="69"/>
      <c r="D363" s="70"/>
      <c r="E363" s="70"/>
      <c r="F363" s="121">
        <f>G363+H363+I363</f>
        <v>6219.2</v>
      </c>
      <c r="G363" s="121"/>
      <c r="H363" s="121">
        <f>H364+H385</f>
        <v>0</v>
      </c>
      <c r="I363" s="121">
        <f>I364+I385</f>
        <v>6219.2</v>
      </c>
    </row>
    <row r="364" spans="1:9" ht="31.5">
      <c r="A364" s="43" t="s">
        <v>647</v>
      </c>
      <c r="B364" s="144" t="s">
        <v>814</v>
      </c>
      <c r="C364" s="64"/>
      <c r="D364" s="65"/>
      <c r="E364" s="65"/>
      <c r="F364" s="121">
        <f>G364+H364+I364</f>
        <v>6219.2</v>
      </c>
      <c r="G364" s="121">
        <f>SUBTOTAL(9,G365:G368)</f>
        <v>0</v>
      </c>
      <c r="H364" s="121">
        <f>SUBTOTAL(9,H365:H368)</f>
        <v>0</v>
      </c>
      <c r="I364" s="121">
        <f>SUBTOTAL(9,I365:I368)</f>
        <v>6219.2</v>
      </c>
    </row>
    <row r="365" spans="1:9" ht="63">
      <c r="A365" s="137" t="s">
        <v>792</v>
      </c>
      <c r="B365" s="134" t="s">
        <v>649</v>
      </c>
      <c r="C365" s="69">
        <v>100</v>
      </c>
      <c r="D365" s="70" t="s">
        <v>234</v>
      </c>
      <c r="E365" s="70" t="s">
        <v>429</v>
      </c>
      <c r="F365" s="39">
        <f>G365+H365+I365</f>
        <v>5426.5</v>
      </c>
      <c r="G365" s="39"/>
      <c r="H365" s="39">
        <v>0</v>
      </c>
      <c r="I365" s="35">
        <v>5426.5</v>
      </c>
    </row>
    <row r="366" spans="1:9" ht="94.5">
      <c r="A366" s="137" t="s">
        <v>255</v>
      </c>
      <c r="B366" s="134" t="s">
        <v>958</v>
      </c>
      <c r="C366" s="69">
        <v>100</v>
      </c>
      <c r="D366" s="70" t="s">
        <v>234</v>
      </c>
      <c r="E366" s="70" t="s">
        <v>429</v>
      </c>
      <c r="F366" s="39">
        <f>G366+H366+I366</f>
        <v>295.5</v>
      </c>
      <c r="G366" s="39"/>
      <c r="H366" s="39"/>
      <c r="I366" s="35">
        <v>295.5</v>
      </c>
    </row>
    <row r="367" spans="1:9" ht="63">
      <c r="A367" s="137" t="s">
        <v>251</v>
      </c>
      <c r="B367" s="134" t="s">
        <v>650</v>
      </c>
      <c r="C367" s="69">
        <v>100</v>
      </c>
      <c r="D367" s="70" t="s">
        <v>234</v>
      </c>
      <c r="E367" s="70" t="s">
        <v>429</v>
      </c>
      <c r="F367" s="39">
        <f>G367+H367+I367</f>
        <v>135</v>
      </c>
      <c r="G367" s="39"/>
      <c r="H367" s="39">
        <v>0</v>
      </c>
      <c r="I367" s="35">
        <v>135</v>
      </c>
    </row>
    <row r="368" spans="1:9" ht="63">
      <c r="A368" s="72" t="s">
        <v>1085</v>
      </c>
      <c r="B368" s="134" t="s">
        <v>1107</v>
      </c>
      <c r="C368" s="69">
        <v>100</v>
      </c>
      <c r="D368" s="70" t="s">
        <v>234</v>
      </c>
      <c r="E368" s="70" t="s">
        <v>429</v>
      </c>
      <c r="F368" s="39">
        <f t="shared" ref="F368" si="31">G368+H368+I368</f>
        <v>362.2</v>
      </c>
      <c r="G368" s="39"/>
      <c r="H368" s="39">
        <v>0</v>
      </c>
      <c r="I368" s="35">
        <v>362.2</v>
      </c>
    </row>
    <row r="369" spans="6:9">
      <c r="I369" s="37" t="s">
        <v>1229</v>
      </c>
    </row>
    <row r="371" spans="6:9">
      <c r="F371" s="38"/>
      <c r="G371" s="38"/>
      <c r="H371" s="38"/>
      <c r="I371" s="38"/>
    </row>
    <row r="373" spans="6:9">
      <c r="F373" s="38"/>
      <c r="G373" s="38"/>
      <c r="H373" s="38"/>
      <c r="I373" s="38"/>
    </row>
  </sheetData>
  <mergeCells count="1">
    <mergeCell ref="A11:I11"/>
  </mergeCells>
  <pageMargins left="0.31496062992125984" right="0.31496062992125984" top="0.51181102362204722" bottom="0.23622047244094491" header="0.27559055118110237" footer="0.19685039370078741"/>
  <pageSetup paperSize="9" scale="77" fitToHeight="18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tabSelected="1" workbookViewId="0">
      <selection activeCell="I18" sqref="I18"/>
    </sheetView>
  </sheetViews>
  <sheetFormatPr defaultRowHeight="15"/>
  <cols>
    <col min="1" max="1" width="29.7109375" customWidth="1"/>
    <col min="2" max="2" width="56" customWidth="1"/>
    <col min="3" max="3" width="15" customWidth="1"/>
    <col min="4" max="4" width="13.28515625" bestFit="1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>
      <c r="C1" s="183" t="s">
        <v>1198</v>
      </c>
    </row>
    <row r="2" spans="1:9" ht="15.75">
      <c r="C2" s="183" t="s">
        <v>0</v>
      </c>
    </row>
    <row r="3" spans="1:9" ht="15.75">
      <c r="C3" s="183" t="s">
        <v>1</v>
      </c>
    </row>
    <row r="4" spans="1:9" ht="15.75">
      <c r="C4" s="183" t="s">
        <v>1284</v>
      </c>
    </row>
    <row r="6" spans="1:9" ht="15.75" customHeight="1">
      <c r="A6" s="183"/>
      <c r="B6" s="183"/>
      <c r="C6" s="183" t="s">
        <v>1237</v>
      </c>
      <c r="D6" s="183"/>
      <c r="E6" s="183"/>
      <c r="F6" s="183"/>
      <c r="G6" s="183"/>
      <c r="H6" s="183"/>
      <c r="I6" s="183"/>
    </row>
    <row r="7" spans="1:9" ht="15.75" customHeight="1">
      <c r="A7" s="183"/>
      <c r="B7" s="183"/>
      <c r="C7" s="183" t="s">
        <v>223</v>
      </c>
      <c r="D7" s="183"/>
      <c r="E7" s="183"/>
      <c r="F7" s="183"/>
      <c r="G7" s="183"/>
      <c r="H7" s="183"/>
      <c r="I7" s="183"/>
    </row>
    <row r="8" spans="1:9" ht="15.75" customHeight="1">
      <c r="A8" s="183"/>
      <c r="B8" s="183"/>
      <c r="C8" s="183" t="s">
        <v>1</v>
      </c>
      <c r="D8" s="183"/>
      <c r="E8" s="183"/>
      <c r="F8" s="183"/>
      <c r="G8" s="183"/>
      <c r="H8" s="183"/>
      <c r="I8" s="183"/>
    </row>
    <row r="9" spans="1:9" ht="15.75" customHeight="1">
      <c r="A9" s="183"/>
      <c r="B9" s="183"/>
      <c r="C9" s="155" t="s">
        <v>1204</v>
      </c>
      <c r="D9" s="183"/>
      <c r="E9" s="183"/>
      <c r="F9" s="183"/>
      <c r="G9" s="183"/>
      <c r="H9" s="183"/>
      <c r="I9" s="183"/>
    </row>
    <row r="10" spans="1:9" ht="15.75" customHeight="1">
      <c r="A10" s="183"/>
      <c r="B10" s="183"/>
      <c r="C10" s="183"/>
      <c r="D10" s="183"/>
      <c r="E10" s="183"/>
      <c r="F10" s="183"/>
      <c r="G10" s="183"/>
      <c r="H10" s="183"/>
      <c r="I10" s="183"/>
    </row>
    <row r="11" spans="1:9" ht="37.5" customHeight="1">
      <c r="A11" s="223" t="s">
        <v>1194</v>
      </c>
      <c r="B11" s="223"/>
      <c r="C11" s="223"/>
    </row>
    <row r="12" spans="1:9" ht="15.75">
      <c r="A12" s="224"/>
      <c r="B12" s="224"/>
      <c r="C12" s="224"/>
    </row>
    <row r="13" spans="1:9" ht="15.75">
      <c r="A13" s="225" t="s">
        <v>828</v>
      </c>
      <c r="B13" s="225"/>
      <c r="C13" s="225"/>
    </row>
    <row r="14" spans="1:9" ht="15.75">
      <c r="A14" s="46" t="s">
        <v>829</v>
      </c>
      <c r="B14" s="205"/>
      <c r="C14" s="47">
        <f>-C18</f>
        <v>-127769.19999999995</v>
      </c>
      <c r="D14" s="210"/>
    </row>
    <row r="15" spans="1:9" ht="15.75">
      <c r="A15" s="226" t="s">
        <v>830</v>
      </c>
      <c r="B15" s="226"/>
      <c r="C15" s="215">
        <f>C14/'Приложение 1'!C21</f>
        <v>-0.59042631847453975</v>
      </c>
      <c r="E15" s="55"/>
    </row>
    <row r="16" spans="1:9" ht="15.75">
      <c r="B16" s="48"/>
      <c r="C16" s="49" t="s">
        <v>831</v>
      </c>
    </row>
    <row r="17" spans="1:7" ht="47.25">
      <c r="A17" s="44" t="s">
        <v>4</v>
      </c>
      <c r="B17" s="44" t="s">
        <v>225</v>
      </c>
      <c r="C17" s="44" t="s">
        <v>231</v>
      </c>
    </row>
    <row r="18" spans="1:7" ht="31.5">
      <c r="A18" s="50" t="s">
        <v>832</v>
      </c>
      <c r="B18" s="50" t="s">
        <v>833</v>
      </c>
      <c r="C18" s="51">
        <f>SUM(C19,C25)</f>
        <v>127769.19999999995</v>
      </c>
    </row>
    <row r="19" spans="1:7" ht="31.5">
      <c r="A19" s="50" t="s">
        <v>834</v>
      </c>
      <c r="B19" s="50" t="s">
        <v>835</v>
      </c>
      <c r="C19" s="51">
        <f>SUM(C21,C23)</f>
        <v>0</v>
      </c>
    </row>
    <row r="20" spans="1:7" ht="47.25">
      <c r="A20" s="41" t="s">
        <v>836</v>
      </c>
      <c r="B20" s="41" t="s">
        <v>837</v>
      </c>
      <c r="C20" s="52">
        <f>SUM(C22,C24)</f>
        <v>0</v>
      </c>
    </row>
    <row r="21" spans="1:7" ht="52.5" customHeight="1">
      <c r="A21" s="45" t="s">
        <v>838</v>
      </c>
      <c r="B21" s="45" t="s">
        <v>1116</v>
      </c>
      <c r="C21" s="53">
        <f t="shared" ref="C21:C35" si="0">SUM(C22)</f>
        <v>0</v>
      </c>
    </row>
    <row r="22" spans="1:7" ht="51" customHeight="1">
      <c r="A22" s="45" t="s">
        <v>1115</v>
      </c>
      <c r="B22" s="45" t="s">
        <v>1116</v>
      </c>
      <c r="C22" s="53">
        <v>0</v>
      </c>
    </row>
    <row r="23" spans="1:7" ht="47.25">
      <c r="A23" s="45" t="s">
        <v>839</v>
      </c>
      <c r="B23" s="45" t="s">
        <v>867</v>
      </c>
      <c r="C23" s="53">
        <f t="shared" si="0"/>
        <v>0</v>
      </c>
    </row>
    <row r="24" spans="1:7" ht="47.25">
      <c r="A24" s="45" t="s">
        <v>840</v>
      </c>
      <c r="B24" s="45" t="s">
        <v>866</v>
      </c>
      <c r="C24" s="53">
        <v>0</v>
      </c>
    </row>
    <row r="25" spans="1:7" ht="31.5">
      <c r="A25" s="50" t="s">
        <v>841</v>
      </c>
      <c r="B25" s="50" t="s">
        <v>842</v>
      </c>
      <c r="C25" s="54">
        <f>SUM(C26,C30)</f>
        <v>127769.19999999995</v>
      </c>
      <c r="F25" s="55"/>
      <c r="G25" s="55"/>
    </row>
    <row r="26" spans="1:7" ht="15.75">
      <c r="A26" s="50" t="s">
        <v>843</v>
      </c>
      <c r="B26" s="50" t="s">
        <v>844</v>
      </c>
      <c r="C26" s="56">
        <f>SUM(C27)</f>
        <v>-1941532.7000000002</v>
      </c>
      <c r="D26" s="181"/>
    </row>
    <row r="27" spans="1:7" ht="15.75">
      <c r="A27" s="57" t="s">
        <v>845</v>
      </c>
      <c r="B27" s="57" t="s">
        <v>846</v>
      </c>
      <c r="C27" s="58">
        <f t="shared" si="0"/>
        <v>-1941532.7000000002</v>
      </c>
      <c r="D27" s="181"/>
    </row>
    <row r="28" spans="1:7" ht="31.5">
      <c r="A28" s="42" t="s">
        <v>847</v>
      </c>
      <c r="B28" s="42" t="s">
        <v>848</v>
      </c>
      <c r="C28" s="59">
        <f t="shared" si="0"/>
        <v>-1941532.7000000002</v>
      </c>
      <c r="D28" s="181"/>
    </row>
    <row r="29" spans="1:7" ht="31.5">
      <c r="A29" s="60" t="s">
        <v>849</v>
      </c>
      <c r="B29" s="60" t="s">
        <v>825</v>
      </c>
      <c r="C29" s="61">
        <f>-'Приложение 1'!C219</f>
        <v>-1941532.7000000002</v>
      </c>
      <c r="D29" s="181"/>
    </row>
    <row r="30" spans="1:7" ht="15.75">
      <c r="A30" s="41" t="s">
        <v>850</v>
      </c>
      <c r="B30" s="41" t="s">
        <v>851</v>
      </c>
      <c r="C30" s="54">
        <f t="shared" si="0"/>
        <v>2069301.9000000001</v>
      </c>
      <c r="D30" s="181"/>
    </row>
    <row r="31" spans="1:7" ht="15.75">
      <c r="A31" s="42" t="s">
        <v>852</v>
      </c>
      <c r="B31" s="42" t="s">
        <v>853</v>
      </c>
      <c r="C31" s="59">
        <f t="shared" si="0"/>
        <v>2069301.9000000001</v>
      </c>
      <c r="D31" s="181"/>
    </row>
    <row r="32" spans="1:7" ht="31.5">
      <c r="A32" s="42" t="s">
        <v>854</v>
      </c>
      <c r="B32" s="42" t="s">
        <v>855</v>
      </c>
      <c r="C32" s="59">
        <f t="shared" si="0"/>
        <v>2069301.9000000001</v>
      </c>
      <c r="D32" s="181"/>
    </row>
    <row r="33" spans="1:7" ht="31.5">
      <c r="A33" s="60" t="s">
        <v>856</v>
      </c>
      <c r="B33" s="60" t="s">
        <v>826</v>
      </c>
      <c r="C33" s="61">
        <f>'Приложение 2'!G16</f>
        <v>2069301.9000000001</v>
      </c>
      <c r="D33" s="203"/>
      <c r="G33" s="55"/>
    </row>
    <row r="34" spans="1:7" ht="31.5" hidden="1">
      <c r="A34" s="41" t="s">
        <v>857</v>
      </c>
      <c r="B34" s="41" t="s">
        <v>858</v>
      </c>
      <c r="C34" s="59">
        <f t="shared" si="0"/>
        <v>0</v>
      </c>
      <c r="D34" s="181"/>
    </row>
    <row r="35" spans="1:7" ht="31.5" hidden="1">
      <c r="A35" s="50" t="s">
        <v>859</v>
      </c>
      <c r="B35" s="50" t="s">
        <v>860</v>
      </c>
      <c r="C35" s="58">
        <f t="shared" si="0"/>
        <v>0</v>
      </c>
      <c r="D35" s="181"/>
    </row>
    <row r="36" spans="1:7" ht="31.5" hidden="1">
      <c r="A36" s="57" t="s">
        <v>861</v>
      </c>
      <c r="B36" s="57" t="s">
        <v>862</v>
      </c>
      <c r="C36" s="58">
        <f>SUM(C37)</f>
        <v>0</v>
      </c>
      <c r="D36" s="181"/>
    </row>
    <row r="37" spans="1:7" ht="47.25" hidden="1">
      <c r="A37" s="57" t="s">
        <v>863</v>
      </c>
      <c r="B37" s="57" t="s">
        <v>827</v>
      </c>
      <c r="C37" s="58">
        <v>0</v>
      </c>
      <c r="D37" s="181"/>
    </row>
    <row r="38" spans="1:7">
      <c r="C38" s="182" t="s">
        <v>1229</v>
      </c>
      <c r="D38" s="181"/>
    </row>
    <row r="39" spans="1:7">
      <c r="C39" s="181"/>
      <c r="D39" s="181"/>
    </row>
    <row r="40" spans="1:7">
      <c r="C40" s="181"/>
      <c r="D40" s="181"/>
    </row>
    <row r="41" spans="1:7">
      <c r="C41" s="181"/>
      <c r="D41" s="181"/>
    </row>
    <row r="42" spans="1:7">
      <c r="C42" s="181"/>
      <c r="D42" s="181"/>
    </row>
    <row r="43" spans="1:7">
      <c r="C43" s="181"/>
      <c r="D43" s="181"/>
    </row>
    <row r="44" spans="1:7">
      <c r="C44" s="181"/>
      <c r="D44" s="181"/>
    </row>
    <row r="45" spans="1:7">
      <c r="C45" s="181"/>
      <c r="D45" s="181"/>
    </row>
    <row r="46" spans="1:7">
      <c r="C46" s="181"/>
      <c r="D46" s="181"/>
    </row>
    <row r="47" spans="1:7">
      <c r="C47" s="181"/>
      <c r="D47" s="181"/>
    </row>
    <row r="48" spans="1:7">
      <c r="C48" s="181"/>
      <c r="D48" s="181"/>
    </row>
    <row r="49" spans="3:4">
      <c r="C49" s="181"/>
      <c r="D49" s="181"/>
    </row>
    <row r="50" spans="3:4">
      <c r="C50" s="181"/>
      <c r="D50" s="181"/>
    </row>
  </sheetData>
  <mergeCells count="4">
    <mergeCell ref="A11:C11"/>
    <mergeCell ref="A12:C12"/>
    <mergeCell ref="A13:C13"/>
    <mergeCell ref="A15:B15"/>
  </mergeCells>
  <pageMargins left="0.70866141732283472" right="0.70866141732283472" top="0.55118110236220474" bottom="0.39370078740157483" header="0.31496062992125984" footer="0.31496062992125984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C. Петров</dc:creator>
  <cp:lastModifiedBy>Егорова Анна Васильевна</cp:lastModifiedBy>
  <cp:lastPrinted>2023-10-04T21:10:05Z</cp:lastPrinted>
  <dcterms:created xsi:type="dcterms:W3CDTF">2020-11-08T22:57:29Z</dcterms:created>
  <dcterms:modified xsi:type="dcterms:W3CDTF">2023-10-12T21:24:59Z</dcterms:modified>
</cp:coreProperties>
</file>