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135" windowWidth="15915" windowHeight="6180" activeTab="4"/>
  </bookViews>
  <sheets>
    <sheet name="Приложение 1" sheetId="30" r:id="rId1"/>
    <sheet name="Приложение 2" sheetId="20" r:id="rId2"/>
    <sheet name="Приложение 3" sheetId="4" r:id="rId3"/>
    <sheet name="Приложение 4" sheetId="16" r:id="rId4"/>
    <sheet name="Приложение 5" sheetId="7" r:id="rId5"/>
  </sheets>
  <definedNames>
    <definedName name="_xlnm._FilterDatabase" localSheetId="1" hidden="1">'Приложение 2'!$A$9:$I$451</definedName>
    <definedName name="_xlnm._FilterDatabase" localSheetId="2" hidden="1">'Приложение 3'!$A$10:$H$10</definedName>
    <definedName name="_xlnm._FilterDatabase" localSheetId="3" hidden="1">'Приложение 4'!$A$9:$G$11</definedName>
    <definedName name="_xlnm.Print_Area" localSheetId="0">'Приложение 1'!$A$1:$D$139</definedName>
    <definedName name="_xlnm.Print_Area" localSheetId="1">'Приложение 2'!$A$1:$H$452</definedName>
    <definedName name="_xlnm.Print_Area" localSheetId="2">'Приложение 3'!$A$1:$H$479</definedName>
    <definedName name="_xlnm.Print_Area" localSheetId="3">'Приложение 4'!$A$1:$G$224</definedName>
    <definedName name="_xlnm.Print_Area" localSheetId="4">'Приложение 5'!$A$1:$D$29</definedName>
    <definedName name="_xlnm.Print_Titles" localSheetId="1">'Приложение 2'!$9:$10</definedName>
    <definedName name="_xlnm.Print_Titles" localSheetId="2">'Приложение 3'!$9:$10</definedName>
    <definedName name="_xlnm.Print_Titles" localSheetId="3">'Приложение 4'!$10:$10</definedName>
  </definedNames>
  <calcPr calcId="125725"/>
</workbook>
</file>

<file path=xl/sharedStrings.xml><?xml version="1.0" encoding="utf-8"?>
<sst xmlns="http://schemas.openxmlformats.org/spreadsheetml/2006/main" count="4380" uniqueCount="878">
  <si>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</si>
  <si>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</si>
  <si>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</si>
  <si>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</si>
  <si>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</si>
  <si>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</si>
  <si>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</si>
  <si>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</si>
  <si>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</si>
  <si>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</si>
  <si>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</si>
  <si>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</si>
  <si>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</si>
  <si>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</si>
  <si>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</si>
  <si>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</si>
  <si>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</si>
  <si>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</si>
  <si>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</si>
  <si>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</si>
  <si>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</si>
  <si>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</si>
  <si>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</si>
  <si>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</si>
  <si>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</si>
  <si>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</si>
  <si>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</si>
  <si>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</si>
  <si>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</si>
  <si>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</si>
  <si>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</si>
  <si>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</si>
  <si>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</si>
  <si>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</si>
  <si>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</si>
  <si>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</si>
  <si>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</si>
  <si>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</si>
  <si>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</si>
  <si>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</si>
  <si>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</si>
  <si>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</si>
  <si>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</si>
  <si>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</si>
  <si>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</si>
  <si>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</si>
  <si>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</si>
  <si>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</si>
  <si>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</si>
  <si>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</si>
  <si>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</si>
  <si>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</si>
  <si>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</si>
  <si>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</si>
  <si>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</si>
  <si>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</si>
  <si>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</si>
  <si>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</si>
  <si>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</si>
  <si>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</si>
  <si>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</si>
  <si>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</si>
  <si>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</si>
  <si>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</si>
  <si>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</si>
  <si>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</si>
  <si>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</si>
  <si>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</si>
  <si>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</si>
  <si>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</si>
  <si>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</si>
  <si>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</si>
  <si>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</si>
  <si>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</si>
  <si>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</si>
  <si>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</si>
  <si>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</si>
  <si>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</si>
  <si>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</si>
  <si>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</si>
  <si>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</si>
  <si>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</si>
  <si>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</si>
  <si>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</si>
  <si>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</si>
  <si>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</si>
  <si>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</si>
  <si>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</si>
  <si>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</si>
  <si>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</si>
  <si>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</si>
  <si>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</si>
  <si>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</si>
  <si>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</si>
  <si>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</si>
  <si>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</si>
  <si>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</si>
  <si>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</si>
  <si>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</si>
  <si>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</si>
  <si>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</si>
  <si>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</si>
  <si>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</si>
  <si>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</si>
  <si>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</si>
  <si>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</si>
  <si>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</si>
  <si>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</si>
  <si>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</si>
  <si>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</si>
  <si>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</si>
  <si>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</si>
  <si>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</si>
  <si>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</si>
  <si>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</si>
  <si>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</si>
  <si>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</si>
  <si>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</si>
  <si>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</si>
  <si>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</si>
  <si>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</si>
  <si>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</si>
  <si>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</si>
  <si>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</si>
  <si>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</si>
  <si>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</si>
  <si>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</si>
  <si>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</si>
  <si>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</si>
  <si>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</si>
  <si>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</si>
  <si>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</si>
  <si>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</si>
  <si>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</si>
  <si>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</si>
  <si>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</si>
  <si>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</si>
  <si>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</si>
  <si>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</si>
  <si>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</si>
  <si>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</si>
  <si>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</si>
  <si>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</si>
  <si>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</si>
  <si>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</si>
  <si>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</si>
  <si>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</si>
  <si>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</si>
  <si>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</si>
  <si>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</si>
  <si>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</si>
  <si>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</si>
  <si>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</si>
  <si>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</si>
  <si>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</si>
  <si>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</si>
  <si>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</si>
  <si>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</si>
  <si>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</si>
  <si>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</si>
  <si>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</si>
  <si>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</si>
  <si>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</si>
  <si>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</si>
  <si>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</si>
  <si>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</si>
  <si>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</si>
  <si>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</si>
  <si>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</si>
  <si>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</si>
  <si>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</si>
  <si>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</si>
  <si>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</si>
  <si>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</si>
  <si>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</si>
  <si>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</si>
  <si>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</si>
  <si>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</si>
  <si>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</si>
  <si>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</si>
  <si>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</si>
  <si>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</si>
  <si>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</si>
  <si>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</si>
  <si>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</si>
  <si>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</si>
  <si>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</si>
  <si>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</si>
  <si>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</si>
  <si>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</si>
  <si>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</si>
  <si>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</si>
  <si>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</si>
  <si>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</si>
  <si>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</si>
  <si>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</si>
  <si>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</si>
  <si>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</si>
  <si>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</si>
  <si>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</si>
  <si>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</si>
  <si>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</si>
  <si>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</si>
  <si>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</si>
  <si>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</si>
  <si>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</si>
  <si>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</si>
  <si>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</si>
  <si>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</si>
  <si>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</si>
  <si>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</si>
  <si>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</si>
  <si>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</si>
  <si>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</si>
  <si>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</si>
  <si>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</si>
  <si>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</si>
  <si>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</si>
  <si>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</si>
  <si>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</si>
  <si>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</si>
  <si>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</si>
  <si>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</si>
  <si>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</si>
  <si>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</si>
  <si>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</si>
  <si>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</si>
  <si>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</si>
  <si>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</si>
  <si>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</si>
  <si>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</si>
  <si>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</si>
  <si>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</si>
  <si>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</si>
  <si>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</si>
  <si>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</si>
  <si>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</si>
  <si>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</si>
  <si>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</si>
  <si>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</si>
  <si>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</si>
  <si>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</si>
  <si>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</si>
  <si>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</si>
  <si>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</si>
  <si>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</si>
  <si>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</si>
  <si>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</si>
  <si>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</si>
  <si>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</si>
  <si>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</si>
  <si>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</si>
  <si>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</si>
  <si>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</si>
  <si>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</si>
  <si>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</si>
  <si>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</si>
  <si>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</si>
  <si>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</si>
  <si>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</si>
  <si>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</si>
  <si>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</si>
  <si>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</si>
  <si>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</si>
  <si>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</si>
  <si>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</si>
  <si>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</si>
  <si>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</si>
  <si>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</si>
  <si>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</si>
  <si>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</si>
  <si>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</si>
  <si>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</si>
  <si>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</si>
  <si>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</si>
  <si>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</si>
  <si>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</si>
  <si>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</si>
  <si>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</si>
  <si>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</si>
  <si>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</si>
  <si>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</si>
  <si>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</si>
  <si>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</si>
  <si>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</si>
  <si>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</si>
  <si>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</si>
  <si>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</si>
  <si>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</si>
  <si>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</si>
  <si>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</si>
  <si>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</si>
  <si>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</si>
  <si>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</si>
  <si>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</si>
  <si>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</si>
  <si>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</si>
  <si>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</si>
  <si>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</si>
  <si>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</si>
  <si>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</si>
  <si>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</si>
  <si>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</si>
  <si>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</si>
  <si>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</si>
  <si>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</si>
  <si>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</si>
  <si>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</si>
  <si>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</si>
  <si>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</si>
  <si>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</si>
  <si>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</si>
  <si>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</si>
  <si>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</si>
  <si>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</si>
  <si>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08 0 00 00000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</si>
  <si>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</si>
  <si>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</si>
  <si>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</si>
  <si>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</si>
  <si>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</si>
  <si>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</si>
  <si>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</si>
  <si>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</si>
  <si>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</si>
  <si>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</si>
  <si>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</si>
  <si>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</si>
  <si>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</si>
  <si>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</si>
  <si>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</si>
  <si>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</si>
  <si>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</si>
  <si>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</si>
  <si>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</si>
  <si>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</si>
  <si>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</si>
  <si>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</si>
  <si>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</si>
  <si>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</si>
  <si>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</si>
  <si>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</si>
  <si>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</si>
  <si>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</si>
  <si>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</si>
  <si>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</si>
  <si>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</si>
  <si>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</si>
  <si>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</si>
  <si>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</si>
  <si>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</si>
  <si>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</si>
  <si>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</si>
  <si>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</si>
  <si>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</si>
  <si>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</si>
  <si>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</si>
  <si>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</si>
  <si>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</si>
  <si>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</si>
  <si>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</si>
  <si>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</si>
  <si>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</si>
  <si>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</si>
  <si>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</si>
  <si>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</si>
  <si>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</si>
  <si>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</si>
  <si>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</si>
  <si>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</si>
  <si>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</si>
  <si>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</si>
  <si>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</si>
  <si>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</si>
  <si>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</si>
  <si>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</si>
  <si>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</si>
  <si>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</si>
  <si>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</si>
  <si>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</si>
  <si>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</si>
  <si>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</si>
  <si>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</si>
  <si>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</si>
  <si>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</si>
  <si>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Управление социальной политики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</si>
  <si>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</si>
  <si>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</si>
  <si>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</si>
  <si>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</si>
  <si>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</si>
  <si>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</si>
  <si>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</si>
  <si>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</si>
  <si>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</si>
  <si>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</si>
  <si>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</si>
  <si>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11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</si>
  <si>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</si>
  <si>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</si>
  <si>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</si>
  <si>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</si>
  <si>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</si>
  <si>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</si>
  <si>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</si>
  <si>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</si>
  <si>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</si>
  <si>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</si>
  <si>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02 1 04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</si>
  <si>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</si>
  <si>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</si>
  <si>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</si>
  <si>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</si>
  <si>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</si>
  <si>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</si>
  <si>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</si>
  <si>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</si>
  <si>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</si>
  <si>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</si>
  <si>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</si>
  <si>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</si>
  <si>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</si>
  <si>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</si>
  <si>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</si>
  <si>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</si>
  <si>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</si>
  <si>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</si>
  <si>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</si>
  <si>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</si>
  <si>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</si>
  <si>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</si>
  <si>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</si>
  <si>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</si>
  <si>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</si>
  <si>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</si>
  <si>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</si>
  <si>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</si>
  <si>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</si>
  <si>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</si>
  <si>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</si>
  <si>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</si>
  <si>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</si>
  <si>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</si>
  <si>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07 0 01</t>
  </si>
  <si>
    <t>07 0 02</t>
  </si>
  <si>
    <t>07 0 03</t>
  </si>
  <si>
    <t>07 0 06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</si>
  <si>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</si>
  <si>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</si>
  <si>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</si>
  <si>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</si>
  <si>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</si>
  <si>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</si>
  <si>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</si>
  <si>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</si>
  <si>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</si>
  <si>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</si>
  <si>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</si>
  <si>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</si>
  <si>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</si>
  <si>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</si>
  <si>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</si>
  <si>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</si>
  <si>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</si>
  <si>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</si>
  <si>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</si>
  <si>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</si>
  <si>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</si>
  <si>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</si>
  <si>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</si>
  <si>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</si>
  <si>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</si>
  <si>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84</t>
  </si>
  <si>
    <t>84 1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</si>
  <si>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</si>
  <si>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</si>
  <si>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</si>
  <si>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</si>
  <si>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</si>
  <si>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</si>
  <si>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</si>
  <si>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</si>
  <si>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</si>
  <si>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</si>
  <si>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</si>
  <si>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</si>
  <si>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</si>
  <si>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</si>
  <si>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</si>
  <si>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</si>
  <si>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</si>
  <si>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</si>
  <si>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</si>
  <si>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</si>
  <si>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</si>
  <si>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</si>
  <si>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</si>
  <si>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</si>
  <si>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</si>
  <si>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</si>
  <si>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</si>
  <si>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</si>
  <si>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</si>
  <si>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</si>
  <si>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</si>
  <si>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</si>
  <si>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</si>
  <si>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</si>
  <si>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</si>
  <si>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</si>
  <si>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</si>
  <si>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</si>
  <si>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</si>
  <si>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</si>
  <si>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</si>
  <si>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</si>
  <si>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</si>
  <si>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</si>
  <si>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</si>
  <si>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</si>
  <si>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</si>
  <si>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</si>
  <si>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</si>
  <si>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</si>
  <si>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</si>
  <si>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</si>
  <si>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</si>
  <si>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</si>
  <si>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</si>
  <si>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</si>
  <si>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</si>
  <si>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</si>
  <si>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</si>
  <si>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На финансовую поддержку субъектов предпринимательской деятельности, осуществляющих деятельность в сельской местности</t>
  </si>
  <si>
    <t>08 1 01 42200</t>
  </si>
  <si>
    <t>08 1 01 S220R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</si>
  <si>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</si>
  <si>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</si>
  <si>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</si>
  <si>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</si>
  <si>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</si>
  <si>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</si>
  <si>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</si>
  <si>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финансовую поддержку производителей молочной продукции</t>
  </si>
  <si>
    <t>80 2 00 10120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</si>
  <si>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</si>
  <si>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</si>
  <si>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</si>
  <si>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</si>
  <si>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</si>
  <si>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</si>
  <si>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</si>
  <si>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</si>
  <si>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</si>
  <si>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</si>
  <si>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</si>
  <si>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</si>
  <si>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</si>
  <si>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</si>
  <si>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</si>
  <si>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</si>
  <si>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</si>
  <si>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</si>
  <si>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</si>
  <si>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</si>
  <si>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</si>
  <si>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</si>
  <si>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</si>
  <si>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</si>
  <si>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</si>
  <si>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</si>
  <si>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</si>
  <si>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</si>
  <si>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</si>
  <si>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</si>
  <si>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</si>
  <si>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</si>
  <si>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</si>
  <si>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</si>
  <si>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</si>
  <si>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</si>
  <si>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</si>
  <si>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</si>
  <si>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</si>
  <si>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</si>
  <si>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</si>
  <si>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</si>
  <si>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</si>
  <si>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</si>
  <si>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</si>
  <si>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</si>
  <si>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</si>
  <si>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</si>
  <si>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</si>
  <si>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</si>
  <si>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</si>
  <si>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</si>
  <si>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</si>
  <si>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</si>
  <si>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</si>
  <si>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</si>
  <si>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</si>
  <si>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</si>
  <si>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</si>
  <si>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</si>
  <si>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</si>
  <si>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</si>
  <si>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</si>
  <si>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</si>
  <si>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</si>
  <si>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</si>
  <si>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</si>
  <si>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</si>
  <si>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</si>
  <si>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</si>
  <si>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</si>
  <si>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</si>
  <si>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</si>
  <si>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</si>
  <si>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</si>
  <si>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</si>
  <si>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</si>
  <si>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</si>
  <si>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</si>
  <si>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</si>
  <si>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</si>
  <si>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</si>
  <si>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</si>
  <si>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На обеспечение жителей округа социально значимыми продовольственными товарами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</si>
  <si>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</si>
  <si>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</si>
  <si>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</si>
  <si>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</si>
  <si>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</si>
  <si>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</si>
  <si>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</si>
  <si>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</si>
  <si>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</si>
  <si>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</si>
  <si>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</si>
  <si>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</si>
  <si>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</si>
  <si>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</si>
  <si>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</si>
  <si>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</si>
  <si>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</si>
  <si>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</si>
  <si>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</si>
  <si>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</si>
  <si>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</si>
  <si>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</si>
  <si>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</si>
  <si>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</si>
  <si>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000 2 18 04030 04 0000 180</t>
  </si>
  <si>
    <r>
      <t xml:space="preserve">000 1 16 06000 </t>
    </r>
    <r>
      <rPr>
        <b/>
        <sz val="12"/>
        <rFont val="Times New Roman"/>
        <family val="1"/>
      </rPr>
      <t>01</t>
    </r>
    <r>
      <rPr>
        <b/>
        <sz val="12"/>
        <color indexed="8"/>
        <rFont val="Times New Roman"/>
        <family val="1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</si>
  <si>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</si>
  <si>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</si>
  <si>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</si>
  <si>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</si>
  <si>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</si>
  <si>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</si>
  <si>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</si>
  <si>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</si>
  <si>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</si>
  <si>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</si>
  <si>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</si>
  <si>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</si>
  <si>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</si>
  <si>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</si>
  <si>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</si>
  <si>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Капитальные вложения в объекты государственной (муниципальной) собственности</t>
  </si>
  <si>
    <t>000 2 02 25097 04 0000 151</t>
  </si>
  <si>
    <t>000 2 02 35082 04 0000 151</t>
  </si>
  <si>
    <t>000 2 02 20077 04 0000 151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</si>
  <si>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</si>
  <si>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</si>
  <si>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</si>
  <si>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</si>
  <si>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</si>
  <si>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</si>
  <si>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</si>
  <si>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</si>
  <si>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</si>
  <si>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</si>
  <si>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</si>
  <si>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</si>
  <si>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</si>
  <si>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</si>
  <si>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</si>
  <si>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</si>
  <si>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</si>
  <si>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</si>
  <si>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</si>
  <si>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</si>
  <si>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</si>
  <si>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</si>
  <si>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</si>
  <si>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</si>
  <si>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</si>
  <si>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</si>
  <si>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Бюджетные инвестиции на приобретение объектов недвижимого имущества в государственную (муниципальную) собственность</t>
  </si>
  <si>
    <t>07 0 14 S228R</t>
  </si>
  <si>
    <t>81 П 00 10120</t>
  </si>
  <si>
    <t>07 0 14</t>
  </si>
  <si>
    <t>Основное мероприятие "Развитие малоэтажного жилищного строительства"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</si>
  <si>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</si>
  <si>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</si>
  <si>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</si>
  <si>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</si>
  <si>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</si>
  <si>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000 1 14 00000 00 0000 000</t>
  </si>
  <si>
    <t>ДОХОДЫ ОТ ПРОДАЖИ МАТЕРИАЛЬНЫХ И НЕМАТЕРИАЛЬНЫХ АКТИВОВ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</si>
  <si>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</si>
  <si>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</si>
  <si>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</si>
  <si>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</si>
  <si>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</si>
  <si>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</si>
  <si>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</si>
  <si>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</si>
  <si>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</si>
  <si>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</si>
  <si>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</si>
  <si>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</si>
  <si>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</si>
  <si>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</si>
  <si>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Утверждено</t>
  </si>
  <si>
    <t>Исполнено</t>
  </si>
  <si>
    <t>000 1 09 00000 00 0000 000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</si>
  <si>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</si>
  <si>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</si>
  <si>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</si>
  <si>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</si>
  <si>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</si>
  <si>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</si>
  <si>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</si>
  <si>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</si>
  <si>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</si>
  <si>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000 1 09 07052 04 0000 110</t>
  </si>
  <si>
    <t>Прочие местные налоги и сборы, мобилизуемые на территориях городских округов</t>
  </si>
  <si>
    <t>Приложение 1</t>
  </si>
  <si>
    <t>Приложение 2</t>
  </si>
  <si>
    <t>Приложение 3</t>
  </si>
  <si>
    <t>Приложение  4</t>
  </si>
  <si>
    <t xml:space="preserve">Приложение 5 </t>
  </si>
  <si>
    <t>Поступления прогнозируемых доходов по классификации доходов бюджета 
за 2018 год</t>
  </si>
  <si>
    <t>Плата за размещение отходов производства</t>
  </si>
  <si>
    <t>Плата за размещение твердых коммунальных отходов</t>
  </si>
  <si>
    <t>000 1 12 01041 01 0000 120</t>
  </si>
  <si>
    <t>000 1 12 01042 01 0000 120</t>
  </si>
  <si>
    <t>000 1 14 02042 04 0000 410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</si>
  <si>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</si>
  <si>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</si>
  <si>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</si>
  <si>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000 1 16 35020 04 0000 140</t>
  </si>
  <si>
    <t xml:space="preserve">000 1 16 35000 00 0000 140
</t>
  </si>
  <si>
    <t>На финансовую поддержку производства социально значимых видов хлеба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</si>
  <si>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муниципального жилищного фонда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</si>
  <si>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</si>
  <si>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</si>
  <si>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</si>
  <si>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</si>
  <si>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Распределение бюджетных ассигнований на 2018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</si>
  <si>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Ведомственная структура расходов бюджета городского округа Эгвекинот
за 2018 год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</si>
  <si>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2018 год</t>
  </si>
  <si>
    <t>Источники внутреннего финансирования дефицита бюджета 
городского округа Эгвекинот на 2018 год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</si>
  <si>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</si>
  <si>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</si>
  <si>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82 9 00 51200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</si>
  <si>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</si>
  <si>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</si>
  <si>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Основное мероприятие «Капитальный ремонт жилого дома в с. Рыркайпий по ул. Солнечная, д. 13»</t>
  </si>
  <si>
    <t>07 0 13 82030</t>
  </si>
  <si>
    <t>Субсидии на обеспечение мероприятий по развитию малоэтажного жилищного строительства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</si>
  <si>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</t>
  </si>
  <si>
    <t>Основное мероприятие «Выполнение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помещений»</t>
  </si>
  <si>
    <t>07 0 16 00000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</si>
  <si>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</si>
  <si>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07 0 16 82040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</si>
  <si>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</t>
  </si>
  <si>
    <t>07 0 16 S2040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</si>
  <si>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</si>
  <si>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Подпрограмма «Энергосбережение и повышение энергетической эффективности»</t>
  </si>
  <si>
    <t>05 3 00 00000</t>
  </si>
  <si>
    <t>Основное мероприятие «Приобретение и поставка счетчиков горячей воды с монтажным комплектом, осадочных фильтров, обратных клапанов для муниципального жилищного фонда ГО Эгвекинот»</t>
  </si>
  <si>
    <t>05 3 07 00000</t>
  </si>
  <si>
    <t>Приобретение и поставка приборов учета для муниципального жилищного фонда ГО Эгвекинот</t>
  </si>
  <si>
    <t>05 3 07 81050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</si>
  <si>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</si>
  <si>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 xml:space="preserve">05 </t>
  </si>
  <si>
    <t>05 3 08 00000</t>
  </si>
  <si>
    <t>05 3 08 81050</t>
  </si>
  <si>
    <t>Основное мероприятие «Расходы на оплату услуг по очистке выгребных ям и вывозу жидких бытовых отходов в населенных пунктах»</t>
  </si>
  <si>
    <t>07 0 17 00000</t>
  </si>
  <si>
    <t>Расходы на оплату услуг по очистке выгребных ям и вывозу жидких бытовых отходов в населенных пунктах</t>
  </si>
  <si>
    <t>07 0 17 80300</t>
  </si>
  <si>
    <t>Основное мероприятие «Разработка проектно-сметной документации на строительство (реконструкцию) полигонов твердых коммунальных отходов»</t>
  </si>
  <si>
    <t>07 0 15 00000</t>
  </si>
  <si>
    <t>Разработка проектно-сметной документации на строительство (реконструкцию) полигонов твердых коммунальных отходов</t>
  </si>
  <si>
    <t>07 0 15 42330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</si>
  <si>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</t>
  </si>
  <si>
    <t>07 0 15 S2330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</si>
  <si>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</t>
  </si>
  <si>
    <t>82 9 00 R082Д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</si>
  <si>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</si>
  <si>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Финансовая поддержка производства социально значимых видов хлеба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</si>
  <si>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</t>
  </si>
  <si>
    <t xml:space="preserve">12 </t>
  </si>
  <si>
    <t>08 1 04 S220R</t>
  </si>
  <si>
    <t>Основное мероприятие "Обустройство имущественного комплекса горнолыжного назначения  в п. Эгвекинот"</t>
  </si>
  <si>
    <t>02 1 17 00000</t>
  </si>
  <si>
    <t>Обустройство имущественного комплекса горнолыжного назначения  в п. Эгвекинот</t>
  </si>
  <si>
    <t>02 1 17 42360</t>
  </si>
  <si>
    <t>Обустройство имущественного комплекса горнолыжного назначения  в п. Эгвекинот за счет средств местного бюджета</t>
  </si>
  <si>
    <t xml:space="preserve">02 1 17 S2360 </t>
  </si>
  <si>
    <t>Обеспечение проведения конкурса педагогического мастерства «Учитель года», «Воспитатель года»</t>
  </si>
  <si>
    <t>84 2 00 00000</t>
  </si>
  <si>
    <t>Выборы в Совет депутатов городского округа Эгвекинот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</si>
  <si>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</si>
  <si>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(Социальное обеспечение и иные выплаты населению)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</si>
  <si>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 (Предоставление субсидий бюджетным, автономным учреждениям и иным некоммерческим организациям)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</si>
  <si>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</si>
  <si>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</si>
  <si>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</si>
  <si>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02 1 17</t>
  </si>
  <si>
    <t>Обустройство имущественного комплекса горнолыжного назначения  в п. Эгвекинот  (Предоставление субсидий бюджетным, автономным учреждениям и иным некоммерческим организациям)</t>
  </si>
  <si>
    <t>02 1 17 80150</t>
  </si>
  <si>
    <t>Обустройство имущественного комплекса горнолыжного назначения  в п. Эгвекинот за счет средств местного бюджета  (Предоставление субсидий бюджетным, автономным учреждениям и иным некоммерческим организациям)</t>
  </si>
  <si>
    <t>02 1 17 S0150</t>
  </si>
  <si>
    <t>05 3</t>
  </si>
  <si>
    <t>05 3 07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</si>
  <si>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</si>
  <si>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05 3 08</t>
  </si>
  <si>
    <t>07 0 13</t>
  </si>
  <si>
    <t>Капитальный ремонт жилого дома в с. Рыркайпий по ул. Солнечная, д. 13 (Закупка товаров, работ и услуг для обеспечения государственных (муниципальных) нужд)</t>
  </si>
  <si>
    <t>Субсидии на обеспечение мероприятий по развитию малоэтажного жилищного строительства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</si>
  <si>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</si>
  <si>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07 0 15</t>
  </si>
  <si>
    <t>Разработка проектно-сметной документации на строительство (реконструкцию) полигонов твердых коммунальных отходов  (Закупка товаров, работ и услуг для обеспечения государственных (муниципальных) нужд)</t>
  </si>
  <si>
    <t>Разработка проектно-сметной документации на строительство (реконструкцию) полигонов твердых коммунальных отходов за счет средств местного бюджета  (Закупка товаров, работ и услуг для обеспечения государственных (муниципальных) нужд)</t>
  </si>
  <si>
    <t>07 0 16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</si>
  <si>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(Закупка товаров, работ и услуг для обеспечения государственных (муниципальных) нужд)</t>
  </si>
  <si>
    <t>Субсидия на 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 за счет средств местного бюджета (Закупка товаров, работ и услуг для обеспечения государственных (муниципальных) нужд)</t>
  </si>
  <si>
    <t>07 0 17</t>
  </si>
  <si>
    <t>Расходы на оплату услуг по очистке выгребных ям и вывозу жидких бытовых отходов в населенных пунктах (Иные бюджетные ассигнования)</t>
  </si>
  <si>
    <t xml:space="preserve">08 1 </t>
  </si>
  <si>
    <t>Основное мероприятие «Предоставление финансовой поддержки производителям социально значимых видов хлеба»</t>
  </si>
  <si>
    <t>Финансовая поддержка производства социально значимых видов хлеба (Иные бюджетные ассигнования)</t>
  </si>
  <si>
    <t>Финансовая поддержка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</si>
  <si>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08 2 01 S220R</t>
  </si>
  <si>
    <t>Обеспечение пожарной безопасности и защиты населения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</si>
  <si>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 (Социальное обеспечение и иные выплаты населению)</t>
  </si>
  <si>
    <t>Содержание и обслуживание казны городского округа Эгвекинот  (Иные бюджетные ассигнования)</t>
  </si>
  <si>
    <t>Резервный фонд Администрации городского округа Эгвекинот  (Иные бюджетные ассигнования)</t>
  </si>
  <si>
    <t>Субсидии на финансовую поддержку субъектов предпринимательской деятельности, осуществляющих деятельность в сельской местности (Иные бюджетные ассигнования)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</si>
  <si>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</si>
  <si>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федерального бюджета (Капитальные вложения в объекты государственной (муниципальной) собственности)</t>
  </si>
  <si>
    <t>Расходы на обеспечение деятельности членов Избирательной комиссии муниципального образования (Иные бюджетные ассигнования)</t>
  </si>
  <si>
    <t>Сумма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</si>
  <si>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</si>
  <si>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</si>
  <si>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</si>
  <si>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Основное мероприятие «Проведение государственной итоговой аттестации, олимпиад и мониторинга в сфере образования»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</si>
  <si>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   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</si>
  <si>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Основное мероприятие «Капитальный ремонт жилого дома в с. Рыркайпий по ул. Солнечная,       д. 13»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</si>
  <si>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</si>
  <si>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</si>
  <si>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</si>
  <si>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</si>
  <si>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</si>
  <si>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</si>
  <si>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</si>
  <si>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</si>
  <si>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</si>
  <si>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</si>
  <si>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Молодежная политика и организация отдыха детей в городском округе Эгвекинот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</si>
  <si>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</si>
  <si>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от 29 апреля 2019 г. № 31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</si>
</sst>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" fontId="19" fillId="0" borderId="1">
      <alignment horizontal="center" vertical="center" wrapText="1" shrinkToFit="1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18" fillId="0" borderId="0">
      <alignment/>
      <protection/>
    </xf>
    <xf numFmtId="0" fontId="22" fillId="2" borderId="0">
      <alignment vertical="center"/>
      <protection/>
    </xf>
    <xf numFmtId="0" fontId="21" fillId="2" borderId="0">
      <alignment/>
      <protection/>
    </xf>
    <xf numFmtId="0" fontId="23" fillId="0" borderId="0">
      <alignment horizontal="center" vertical="center"/>
      <protection/>
    </xf>
    <xf numFmtId="0" fontId="24" fillId="0" borderId="0">
      <alignment horizontal="center" wrapText="1"/>
      <protection/>
    </xf>
    <xf numFmtId="0" fontId="25" fillId="0" borderId="0">
      <alignment horizontal="center" vertical="center"/>
      <protection/>
    </xf>
    <xf numFmtId="0" fontId="21" fillId="0" borderId="0">
      <alignment/>
      <protection/>
    </xf>
    <xf numFmtId="0" fontId="25" fillId="0" borderId="0">
      <alignment vertical="center"/>
      <protection/>
    </xf>
    <xf numFmtId="0" fontId="21" fillId="2" borderId="2">
      <alignment/>
      <protection/>
    </xf>
    <xf numFmtId="0" fontId="19" fillId="0" borderId="0">
      <alignment horizontal="center" vertical="center"/>
      <protection/>
    </xf>
    <xf numFmtId="0" fontId="26" fillId="0" borderId="3">
      <alignment horizontal="center" vertical="center" wrapText="1"/>
      <protection/>
    </xf>
    <xf numFmtId="0" fontId="19" fillId="0" borderId="0">
      <alignment vertical="center"/>
      <protection/>
    </xf>
    <xf numFmtId="0" fontId="21" fillId="0" borderId="4">
      <alignment/>
      <protection/>
    </xf>
    <xf numFmtId="0" fontId="19" fillId="0" borderId="0">
      <alignment horizontal="left" vertical="center" wrapText="1"/>
      <protection/>
    </xf>
    <xf numFmtId="0" fontId="21" fillId="2" borderId="5">
      <alignment/>
      <protection/>
    </xf>
    <xf numFmtId="0" fontId="23" fillId="0" borderId="0">
      <alignment horizontal="center" vertical="center" wrapText="1"/>
      <protection/>
    </xf>
    <xf numFmtId="49" fontId="21" fillId="0" borderId="3">
      <alignment horizontal="left" shrinkToFit="1"/>
      <protection/>
    </xf>
    <xf numFmtId="0" fontId="19" fillId="0" borderId="2">
      <alignment vertical="center"/>
      <protection/>
    </xf>
    <xf numFmtId="4" fontId="21" fillId="0" borderId="3">
      <alignment horizontal="right" vertical="top" shrinkToFit="1"/>
      <protection/>
    </xf>
    <xf numFmtId="0" fontId="19" fillId="0" borderId="3">
      <alignment horizontal="center" vertical="center" wrapText="1"/>
      <protection/>
    </xf>
    <xf numFmtId="0" fontId="21" fillId="2" borderId="6">
      <alignment/>
      <protection/>
    </xf>
    <xf numFmtId="0" fontId="19" fillId="0" borderId="7">
      <alignment horizontal="center" vertical="center" wrapText="1"/>
      <protection/>
    </xf>
    <xf numFmtId="49" fontId="21" fillId="3" borderId="3">
      <alignment horizontal="left" shrinkToFit="1"/>
      <protection/>
    </xf>
    <xf numFmtId="0" fontId="22" fillId="2" borderId="8">
      <alignment vertical="center"/>
      <protection/>
    </xf>
    <xf numFmtId="4" fontId="21" fillId="4" borderId="3">
      <alignment horizontal="right" vertical="top" shrinkToFit="1"/>
      <protection/>
    </xf>
    <xf numFmtId="49" fontId="27" fillId="0" borderId="3">
      <alignment vertical="center" wrapText="1"/>
      <protection/>
    </xf>
    <xf numFmtId="0" fontId="26" fillId="5" borderId="3">
      <alignment horizontal="left"/>
      <protection/>
    </xf>
    <xf numFmtId="0" fontId="22" fillId="2" borderId="5">
      <alignment vertical="center"/>
      <protection/>
    </xf>
    <xf numFmtId="4" fontId="26" fillId="6" borderId="3">
      <alignment horizontal="right" vertical="top" shrinkToFit="1"/>
      <protection/>
    </xf>
    <xf numFmtId="49" fontId="28" fillId="0" borderId="9">
      <alignment horizontal="left" vertical="center" wrapText="1" indent="1"/>
      <protection/>
    </xf>
    <xf numFmtId="0" fontId="29" fillId="0" borderId="0">
      <alignment wrapText="1"/>
      <protection/>
    </xf>
    <xf numFmtId="0" fontId="22" fillId="2" borderId="10">
      <alignment vertical="center"/>
      <protection/>
    </xf>
    <xf numFmtId="0" fontId="22" fillId="0" borderId="0">
      <alignment vertical="center"/>
      <protection/>
    </xf>
    <xf numFmtId="0" fontId="27" fillId="0" borderId="0">
      <alignment horizontal="left" vertical="center" wrapText="1"/>
      <protection/>
    </xf>
    <xf numFmtId="0" fontId="23" fillId="0" borderId="0">
      <alignment vertical="center"/>
      <protection/>
    </xf>
    <xf numFmtId="0" fontId="19" fillId="0" borderId="0">
      <alignment vertical="center" wrapText="1"/>
      <protection/>
    </xf>
    <xf numFmtId="0" fontId="19" fillId="0" borderId="2">
      <alignment horizontal="left" vertical="center" wrapText="1"/>
      <protection/>
    </xf>
    <xf numFmtId="0" fontId="19" fillId="0" borderId="6">
      <alignment horizontal="left" vertical="center" wrapText="1"/>
      <protection/>
    </xf>
    <xf numFmtId="0" fontId="19" fillId="0" borderId="5">
      <alignment vertical="center" wrapText="1"/>
      <protection/>
    </xf>
    <xf numFmtId="0" fontId="19" fillId="0" borderId="11">
      <alignment horizontal="center" vertical="center" wrapText="1"/>
      <protection/>
    </xf>
    <xf numFmtId="1" fontId="27" fillId="0" borderId="3">
      <alignment horizontal="center" vertical="center" shrinkToFit="1"/>
      <protection locked="0"/>
    </xf>
    <xf numFmtId="0" fontId="22" fillId="2" borderId="6">
      <alignment vertical="center"/>
      <protection/>
    </xf>
    <xf numFmtId="1" fontId="28" fillId="0" borderId="3">
      <alignment horizontal="center" vertical="center" shrinkToFit="1"/>
      <protection/>
    </xf>
    <xf numFmtId="0" fontId="22" fillId="2" borderId="0">
      <alignment vertical="center" shrinkToFit="1"/>
      <protection/>
    </xf>
    <xf numFmtId="49" fontId="19" fillId="0" borderId="0">
      <alignment vertical="center" wrapText="1"/>
      <protection/>
    </xf>
    <xf numFmtId="49" fontId="19" fillId="0" borderId="5">
      <alignment vertical="center" wrapText="1"/>
      <protection/>
    </xf>
    <xf numFmtId="4" fontId="27" fillId="0" borderId="3">
      <alignment horizontal="right" vertical="center" shrinkToFit="1"/>
      <protection locked="0"/>
    </xf>
    <xf numFmtId="4" fontId="28" fillId="0" borderId="3">
      <alignment horizontal="right" vertical="center" shrinkToFit="1"/>
      <protection/>
    </xf>
    <xf numFmtId="0" fontId="30" fillId="0" borderId="0">
      <alignment horizontal="center" vertical="center" wrapText="1"/>
      <protection/>
    </xf>
    <xf numFmtId="0" fontId="19" fillId="0" borderId="12">
      <alignment vertical="center"/>
      <protection/>
    </xf>
    <xf numFmtId="0" fontId="19" fillId="0" borderId="13">
      <alignment horizontal="right" vertical="center"/>
      <protection/>
    </xf>
    <xf numFmtId="0" fontId="19" fillId="0" borderId="2">
      <alignment horizontal="right" vertical="center"/>
      <protection/>
    </xf>
    <xf numFmtId="0" fontId="19" fillId="0" borderId="11">
      <alignment horizontal="center" vertical="center"/>
      <protection/>
    </xf>
    <xf numFmtId="49" fontId="19" fillId="0" borderId="14">
      <alignment horizontal="center" vertical="center"/>
      <protection/>
    </xf>
    <xf numFmtId="0" fontId="19" fillId="0" borderId="1">
      <alignment horizontal="center" vertical="center"/>
      <protection/>
    </xf>
    <xf numFmtId="1" fontId="19" fillId="0" borderId="1">
      <alignment horizontal="center" vertical="center"/>
      <protection/>
    </xf>
    <xf numFmtId="1" fontId="19" fillId="0" borderId="1">
      <alignment horizontal="center" vertical="center" shrinkToFit="1"/>
      <protection/>
    </xf>
    <xf numFmtId="49" fontId="19" fillId="0" borderId="1">
      <alignment horizontal="center" vertical="center"/>
      <protection/>
    </xf>
    <xf numFmtId="0" fontId="19" fillId="0" borderId="15">
      <alignment horizontal="center" vertical="center"/>
      <protection/>
    </xf>
    <xf numFmtId="0" fontId="19" fillId="0" borderId="16">
      <alignment vertical="center"/>
      <protection/>
    </xf>
    <xf numFmtId="0" fontId="19" fillId="0" borderId="3">
      <alignment horizontal="center" vertical="center" wrapText="1"/>
      <protection/>
    </xf>
    <xf numFmtId="0" fontId="19" fillId="0" borderId="17">
      <alignment horizontal="center" vertical="center" wrapText="1"/>
      <protection/>
    </xf>
    <xf numFmtId="0" fontId="31" fillId="0" borderId="2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Border="1"/>
    <xf numFmtId="0" fontId="2" fillId="0" borderId="18" xfId="0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right" wrapText="1"/>
    </xf>
    <xf numFmtId="165" fontId="10" fillId="0" borderId="1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0" fillId="0" borderId="0" xfId="90">
      <alignment/>
      <protection/>
    </xf>
    <xf numFmtId="0" fontId="11" fillId="0" borderId="18" xfId="0" applyFont="1" applyFill="1" applyBorder="1" applyAlignment="1">
      <alignment horizontal="left" wrapText="1"/>
    </xf>
    <xf numFmtId="165" fontId="11" fillId="0" borderId="18" xfId="0" applyNumberFormat="1" applyFont="1" applyFill="1" applyBorder="1"/>
    <xf numFmtId="165" fontId="10" fillId="0" borderId="1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0" fontId="17" fillId="0" borderId="0" xfId="95">
      <alignment/>
      <protection/>
    </xf>
    <xf numFmtId="0" fontId="2" fillId="0" borderId="18" xfId="97" applyFont="1" applyFill="1" applyBorder="1" applyAlignment="1">
      <alignment vertical="top" wrapText="1"/>
      <protection/>
    </xf>
    <xf numFmtId="0" fontId="17" fillId="0" borderId="0" xfId="95" applyFont="1">
      <alignment/>
      <protection/>
    </xf>
    <xf numFmtId="0" fontId="10" fillId="0" borderId="0" xfId="95" applyFont="1">
      <alignment/>
      <protection/>
    </xf>
    <xf numFmtId="0" fontId="13" fillId="0" borderId="0" xfId="95" applyFont="1">
      <alignment/>
      <protection/>
    </xf>
    <xf numFmtId="165" fontId="2" fillId="0" borderId="18" xfId="100" applyNumberFormat="1" applyFont="1" applyFill="1" applyBorder="1" applyAlignment="1">
      <alignment horizontal="right"/>
    </xf>
    <xf numFmtId="0" fontId="0" fillId="0" borderId="0" xfId="0" applyFill="1"/>
    <xf numFmtId="0" fontId="32" fillId="0" borderId="0" xfId="0" applyFont="1"/>
    <xf numFmtId="165" fontId="17" fillId="0" borderId="0" xfId="95" applyNumberFormat="1">
      <alignment/>
      <protection/>
    </xf>
    <xf numFmtId="49" fontId="11" fillId="0" borderId="18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left" wrapText="1"/>
    </xf>
    <xf numFmtId="165" fontId="10" fillId="0" borderId="18" xfId="0" applyNumberFormat="1" applyFont="1" applyFill="1" applyBorder="1" applyAlignment="1">
      <alignment horizontal="right" wrapText="1"/>
    </xf>
    <xf numFmtId="165" fontId="11" fillId="0" borderId="18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65" fontId="3" fillId="0" borderId="18" xfId="0" applyNumberFormat="1" applyFont="1" applyFill="1" applyBorder="1"/>
    <xf numFmtId="165" fontId="0" fillId="0" borderId="0" xfId="0" applyNumberFormat="1"/>
    <xf numFmtId="0" fontId="10" fillId="0" borderId="18" xfId="0" applyFont="1" applyFill="1" applyBorder="1" applyAlignment="1">
      <alignment horizontal="center" wrapText="1"/>
    </xf>
    <xf numFmtId="0" fontId="17" fillId="0" borderId="0" xfId="96" applyFont="1">
      <alignment/>
      <protection/>
    </xf>
    <xf numFmtId="0" fontId="33" fillId="0" borderId="0" xfId="95" applyFont="1">
      <alignment/>
      <protection/>
    </xf>
    <xf numFmtId="0" fontId="2" fillId="0" borderId="0" xfId="97" applyFont="1" applyFill="1" applyBorder="1" applyAlignment="1">
      <alignment vertical="top" wrapText="1"/>
      <protection/>
    </xf>
    <xf numFmtId="0" fontId="17" fillId="0" borderId="0" xfId="95" applyBorder="1">
      <alignment/>
      <protection/>
    </xf>
    <xf numFmtId="165" fontId="17" fillId="0" borderId="0" xfId="95" applyNumberFormat="1" applyBorder="1">
      <alignment/>
      <protection/>
    </xf>
    <xf numFmtId="0" fontId="2" fillId="0" borderId="0" xfId="97" applyFont="1" applyFill="1" applyBorder="1" applyAlignment="1">
      <alignment vertical="top"/>
      <protection/>
    </xf>
    <xf numFmtId="49" fontId="10" fillId="0" borderId="18" xfId="0" applyNumberFormat="1" applyFont="1" applyFill="1" applyBorder="1" applyAlignment="1">
      <alignment horizontal="center" wrapText="1"/>
    </xf>
    <xf numFmtId="0" fontId="3" fillId="0" borderId="18" xfId="97" applyFont="1" applyFill="1" applyBorder="1" applyAlignment="1">
      <alignment vertical="top" wrapText="1"/>
      <protection/>
    </xf>
    <xf numFmtId="0" fontId="10" fillId="0" borderId="18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90" applyFont="1" applyFill="1" applyBorder="1" applyAlignment="1">
      <alignment horizontal="left" vertical="top" wrapText="1"/>
      <protection/>
    </xf>
    <xf numFmtId="0" fontId="11" fillId="0" borderId="18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justify" vertical="top" wrapText="1"/>
    </xf>
    <xf numFmtId="0" fontId="32" fillId="0" borderId="0" xfId="0" applyFont="1" applyBorder="1"/>
    <xf numFmtId="0" fontId="2" fillId="0" borderId="18" xfId="97" applyFont="1" applyFill="1" applyBorder="1" applyAlignment="1">
      <alignment horizontal="center" vertical="center" wrapText="1"/>
      <protection/>
    </xf>
    <xf numFmtId="0" fontId="2" fillId="0" borderId="18" xfId="97" applyFont="1" applyFill="1" applyBorder="1" applyAlignment="1">
      <alignment horizontal="center" vertical="top" wrapText="1"/>
      <protection/>
    </xf>
    <xf numFmtId="0" fontId="3" fillId="0" borderId="18" xfId="97" applyFont="1" applyFill="1" applyBorder="1">
      <alignment/>
      <protection/>
    </xf>
    <xf numFmtId="165" fontId="3" fillId="0" borderId="18" xfId="97" applyNumberFormat="1" applyFont="1" applyFill="1" applyBorder="1" applyAlignment="1">
      <alignment horizontal="right" vertical="top" wrapText="1"/>
      <protection/>
    </xf>
    <xf numFmtId="165" fontId="3" fillId="0" borderId="18" xfId="97" applyNumberFormat="1" applyFont="1" applyFill="1" applyBorder="1" applyAlignment="1">
      <alignment horizontal="right" wrapText="1"/>
      <protection/>
    </xf>
    <xf numFmtId="165" fontId="3" fillId="0" borderId="18" xfId="100" applyNumberFormat="1" applyFont="1" applyFill="1" applyBorder="1" applyAlignment="1">
      <alignment horizontal="right"/>
    </xf>
    <xf numFmtId="0" fontId="2" fillId="0" borderId="18" xfId="95" applyFont="1" applyFill="1" applyBorder="1" applyAlignment="1">
      <alignment vertical="top" wrapText="1"/>
      <protection/>
    </xf>
    <xf numFmtId="0" fontId="3" fillId="0" borderId="18" xfId="97" applyFont="1" applyFill="1" applyBorder="1" applyAlignment="1">
      <alignment horizontal="left" vertical="top" wrapText="1"/>
      <protection/>
    </xf>
    <xf numFmtId="0" fontId="2" fillId="0" borderId="18" xfId="97" applyFont="1" applyFill="1" applyBorder="1" applyAlignment="1">
      <alignment horizontal="left" vertical="top" wrapText="1"/>
      <protection/>
    </xf>
    <xf numFmtId="0" fontId="10" fillId="0" borderId="18" xfId="95" applyFont="1" applyFill="1" applyBorder="1" applyAlignment="1">
      <alignment horizontal="left" vertical="justify" wrapText="1"/>
      <protection/>
    </xf>
    <xf numFmtId="0" fontId="11" fillId="0" borderId="18" xfId="95" applyFont="1" applyFill="1" applyBorder="1" applyAlignment="1">
      <alignment horizontal="left" vertical="justify" wrapText="1"/>
      <protection/>
    </xf>
    <xf numFmtId="0" fontId="33" fillId="0" borderId="18" xfId="0" applyFont="1" applyFill="1" applyBorder="1" applyAlignment="1">
      <alignment wrapText="1"/>
    </xf>
    <xf numFmtId="165" fontId="3" fillId="0" borderId="18" xfId="98" applyNumberFormat="1" applyFont="1" applyFill="1" applyBorder="1" applyAlignment="1">
      <alignment horizontal="right"/>
    </xf>
    <xf numFmtId="0" fontId="33" fillId="0" borderId="18" xfId="0" applyFont="1" applyFill="1" applyBorder="1"/>
    <xf numFmtId="0" fontId="2" fillId="0" borderId="18" xfId="0" applyFont="1" applyFill="1" applyBorder="1" applyAlignment="1">
      <alignment vertical="top" wrapText="1"/>
    </xf>
    <xf numFmtId="165" fontId="2" fillId="0" borderId="18" xfId="98" applyNumberFormat="1" applyFont="1" applyFill="1" applyBorder="1" applyAlignment="1">
      <alignment horizontal="right"/>
    </xf>
    <xf numFmtId="165" fontId="10" fillId="0" borderId="18" xfId="100" applyNumberFormat="1" applyFont="1" applyFill="1" applyBorder="1" applyAlignment="1">
      <alignment horizontal="right"/>
    </xf>
    <xf numFmtId="165" fontId="11" fillId="0" borderId="18" xfId="10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vertical="top"/>
    </xf>
    <xf numFmtId="0" fontId="34" fillId="0" borderId="0" xfId="0" applyFont="1" applyFill="1" applyAlignment="1">
      <alignment vertical="top" wrapText="1"/>
    </xf>
    <xf numFmtId="0" fontId="17" fillId="0" borderId="0" xfId="95" applyFill="1" applyBorder="1">
      <alignment/>
      <protection/>
    </xf>
    <xf numFmtId="165" fontId="17" fillId="0" borderId="0" xfId="95" applyNumberFormat="1" applyFill="1" applyBorder="1">
      <alignment/>
      <protection/>
    </xf>
    <xf numFmtId="0" fontId="17" fillId="0" borderId="18" xfId="0" applyFont="1" applyFill="1" applyBorder="1" applyAlignment="1">
      <alignment wrapText="1"/>
    </xf>
    <xf numFmtId="0" fontId="11" fillId="0" borderId="18" xfId="91" applyFont="1" applyFill="1" applyBorder="1" applyAlignment="1">
      <alignment horizontal="center" wrapText="1"/>
      <protection/>
    </xf>
    <xf numFmtId="0" fontId="11" fillId="0" borderId="18" xfId="91" applyFont="1" applyFill="1" applyBorder="1" applyAlignment="1">
      <alignment horizontal="center"/>
      <protection/>
    </xf>
    <xf numFmtId="49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right"/>
    </xf>
    <xf numFmtId="49" fontId="2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8" xfId="90" applyFont="1" applyFill="1" applyBorder="1" applyAlignment="1">
      <alignment horizontal="left" vertical="top" wrapText="1"/>
      <protection/>
    </xf>
    <xf numFmtId="49" fontId="3" fillId="0" borderId="18" xfId="97" applyNumberFormat="1" applyFont="1" applyFill="1" applyBorder="1" applyAlignment="1">
      <alignment vertical="top" wrapText="1"/>
      <protection/>
    </xf>
    <xf numFmtId="49" fontId="2" fillId="0" borderId="18" xfId="97" applyNumberFormat="1" applyFont="1" applyFill="1" applyBorder="1" applyAlignment="1">
      <alignment vertical="top" wrapText="1"/>
      <protection/>
    </xf>
    <xf numFmtId="165" fontId="0" fillId="0" borderId="0" xfId="90" applyNumberFormat="1">
      <alignment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7" fillId="0" borderId="0" xfId="95" applyFill="1">
      <alignment/>
      <protection/>
    </xf>
    <xf numFmtId="49" fontId="17" fillId="0" borderId="0" xfId="98" applyNumberFormat="1" applyFont="1" applyFill="1" applyAlignment="1">
      <alignment vertical="top" wrapText="1"/>
    </xf>
    <xf numFmtId="165" fontId="17" fillId="0" borderId="0" xfId="95" applyNumberFormat="1" applyFill="1">
      <alignment/>
      <protection/>
    </xf>
    <xf numFmtId="0" fontId="7" fillId="0" borderId="0" xfId="90" applyFont="1" applyFill="1" applyAlignment="1">
      <alignment horizontal="left" vertical="top"/>
      <protection/>
    </xf>
    <xf numFmtId="0" fontId="7" fillId="0" borderId="0" xfId="90" applyFont="1" applyFill="1" applyAlignment="1">
      <alignment horizontal="left"/>
      <protection/>
    </xf>
    <xf numFmtId="0" fontId="7" fillId="0" borderId="0" xfId="90" applyFont="1" applyFill="1" applyAlignment="1">
      <alignment horizontal="center"/>
      <protection/>
    </xf>
    <xf numFmtId="0" fontId="0" fillId="0" borderId="0" xfId="90" applyFill="1" applyAlignment="1">
      <alignment horizontal="center"/>
      <protection/>
    </xf>
    <xf numFmtId="0" fontId="2" fillId="0" borderId="0" xfId="90" applyFont="1" applyFill="1" applyBorder="1" applyAlignment="1">
      <alignment vertical="top"/>
      <protection/>
    </xf>
    <xf numFmtId="0" fontId="0" fillId="0" borderId="0" xfId="90" applyFill="1" applyAlignment="1">
      <alignment horizontal="left" vertical="top"/>
      <protection/>
    </xf>
    <xf numFmtId="0" fontId="0" fillId="0" borderId="0" xfId="90" applyFill="1" applyAlignment="1">
      <alignment horizontal="left"/>
      <protection/>
    </xf>
    <xf numFmtId="0" fontId="6" fillId="0" borderId="0" xfId="90" applyFont="1" applyFill="1" applyAlignment="1">
      <alignment horizontal="right"/>
      <protection/>
    </xf>
    <xf numFmtId="0" fontId="2" fillId="0" borderId="0" xfId="90" applyFont="1" applyFill="1" applyAlignment="1">
      <alignment horizontal="right"/>
      <protection/>
    </xf>
    <xf numFmtId="0" fontId="2" fillId="0" borderId="18" xfId="90" applyFont="1" applyFill="1" applyBorder="1" applyAlignment="1">
      <alignment horizontal="center" vertical="top" wrapText="1"/>
      <protection/>
    </xf>
    <xf numFmtId="165" fontId="3" fillId="0" borderId="18" xfId="90" applyNumberFormat="1" applyFont="1" applyFill="1" applyBorder="1" applyAlignment="1">
      <alignment horizontal="right" vertical="top" wrapText="1"/>
      <protection/>
    </xf>
    <xf numFmtId="0" fontId="12" fillId="0" borderId="18" xfId="0" applyFont="1" applyFill="1" applyBorder="1" applyAlignment="1">
      <alignment horizontal="center"/>
    </xf>
    <xf numFmtId="0" fontId="15" fillId="0" borderId="18" xfId="92" applyFont="1" applyFill="1" applyBorder="1" applyAlignment="1">
      <alignment horizontal="center" wrapText="1"/>
      <protection/>
    </xf>
    <xf numFmtId="0" fontId="16" fillId="0" borderId="18" xfId="92" applyFont="1" applyFill="1" applyBorder="1" applyAlignment="1">
      <alignment horizontal="center" wrapText="1"/>
      <protection/>
    </xf>
    <xf numFmtId="0" fontId="11" fillId="0" borderId="18" xfId="92" applyFont="1" applyFill="1" applyBorder="1" applyAlignment="1">
      <alignment horizontal="left" vertical="top" wrapText="1"/>
      <protection/>
    </xf>
    <xf numFmtId="49" fontId="11" fillId="0" borderId="18" xfId="0" applyNumberFormat="1" applyFont="1" applyFill="1" applyBorder="1" applyAlignment="1">
      <alignment horizontal="center"/>
    </xf>
    <xf numFmtId="0" fontId="11" fillId="0" borderId="18" xfId="92" applyFont="1" applyFill="1" applyBorder="1" applyAlignment="1">
      <alignment horizontal="center" wrapText="1"/>
      <protection/>
    </xf>
    <xf numFmtId="49" fontId="11" fillId="0" borderId="18" xfId="92" applyNumberFormat="1" applyFont="1" applyFill="1" applyBorder="1" applyAlignment="1">
      <alignment horizontal="center"/>
      <protection/>
    </xf>
    <xf numFmtId="0" fontId="10" fillId="0" borderId="18" xfId="91" applyFont="1" applyFill="1" applyBorder="1" applyAlignment="1">
      <alignment horizontal="left" vertical="top" wrapText="1"/>
      <protection/>
    </xf>
    <xf numFmtId="0" fontId="10" fillId="0" borderId="18" xfId="91" applyFont="1" applyFill="1" applyBorder="1" applyAlignment="1">
      <alignment horizontal="center" wrapText="1"/>
      <protection/>
    </xf>
    <xf numFmtId="0" fontId="10" fillId="0" borderId="18" xfId="91" applyFont="1" applyFill="1" applyBorder="1" applyAlignment="1">
      <alignment horizontal="center"/>
      <protection/>
    </xf>
    <xf numFmtId="0" fontId="11" fillId="0" borderId="18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2" fillId="0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" fillId="0" borderId="18" xfId="90" applyFont="1" applyFill="1" applyBorder="1" applyAlignment="1">
      <alignment vertical="top" wrapText="1"/>
      <protection/>
    </xf>
    <xf numFmtId="0" fontId="2" fillId="0" borderId="0" xfId="0" applyFont="1" applyFill="1" applyAlignment="1">
      <alignment horizontal="right" vertical="top"/>
    </xf>
    <xf numFmtId="0" fontId="10" fillId="0" borderId="18" xfId="0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33" fillId="0" borderId="18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3" fillId="0" borderId="18" xfId="97" applyFont="1" applyBorder="1" applyAlignment="1">
      <alignment vertical="top" wrapText="1"/>
      <protection/>
    </xf>
    <xf numFmtId="0" fontId="2" fillId="0" borderId="18" xfId="97" applyFont="1" applyBorder="1" applyAlignment="1">
      <alignment vertical="top" wrapText="1"/>
      <protection/>
    </xf>
    <xf numFmtId="165" fontId="11" fillId="0" borderId="18" xfId="92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97" applyFont="1" applyBorder="1" applyAlignment="1">
      <alignment vertical="top" wrapText="1"/>
      <protection/>
    </xf>
    <xf numFmtId="0" fontId="2" fillId="0" borderId="19" xfId="97" applyFont="1" applyBorder="1" applyAlignment="1">
      <alignment vertical="top" wrapText="1"/>
      <protection/>
    </xf>
    <xf numFmtId="0" fontId="17" fillId="0" borderId="18" xfId="95" applyBorder="1" applyAlignment="1">
      <alignment horizontal="center" vertical="center"/>
      <protection/>
    </xf>
    <xf numFmtId="0" fontId="17" fillId="0" borderId="18" xfId="95" applyBorder="1" applyAlignment="1">
      <alignment horizontal="center"/>
      <protection/>
    </xf>
    <xf numFmtId="0" fontId="10" fillId="0" borderId="18" xfId="97" applyFont="1" applyBorder="1" applyAlignment="1">
      <alignment vertical="top" wrapText="1"/>
      <protection/>
    </xf>
    <xf numFmtId="0" fontId="11" fillId="0" borderId="18" xfId="97" applyFont="1" applyBorder="1" applyAlignment="1">
      <alignment vertical="top" wrapText="1"/>
      <protection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2" fillId="0" borderId="20" xfId="97" applyFont="1" applyBorder="1" applyAlignment="1">
      <alignment horizontal="center" vertical="top"/>
      <protection/>
    </xf>
    <xf numFmtId="0" fontId="2" fillId="0" borderId="18" xfId="90" applyFont="1" applyFill="1" applyBorder="1" applyAlignment="1">
      <alignment horizontal="center" vertical="center" wrapText="1"/>
      <protection/>
    </xf>
    <xf numFmtId="0" fontId="0" fillId="0" borderId="0" xfId="90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36" fillId="0" borderId="0" xfId="0" applyFont="1" applyFill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165" fontId="11" fillId="0" borderId="18" xfId="91" applyNumberFormat="1" applyFont="1" applyFill="1" applyBorder="1" applyAlignment="1">
      <alignment horizontal="right"/>
      <protection/>
    </xf>
    <xf numFmtId="2" fontId="17" fillId="0" borderId="0" xfId="95" applyNumberFormat="1">
      <alignment/>
      <protection/>
    </xf>
    <xf numFmtId="0" fontId="17" fillId="0" borderId="18" xfId="90" applyFont="1" applyFill="1" applyBorder="1" applyAlignment="1">
      <alignment horizontal="center" vertical="center"/>
      <protection/>
    </xf>
    <xf numFmtId="0" fontId="17" fillId="0" borderId="18" xfId="90" applyFont="1" applyFill="1" applyBorder="1" applyAlignment="1">
      <alignment horizontal="center"/>
      <protection/>
    </xf>
    <xf numFmtId="1" fontId="37" fillId="0" borderId="18" xfId="62" applyNumberFormat="1" applyFont="1" applyBorder="1" applyAlignment="1" applyProtection="1">
      <alignment horizontal="center" vertical="center" shrinkToFit="1"/>
      <protection/>
    </xf>
    <xf numFmtId="49" fontId="2" fillId="0" borderId="18" xfId="0" applyNumberFormat="1" applyFont="1" applyBorder="1" applyAlignment="1">
      <alignment vertical="top" wrapText="1"/>
    </xf>
    <xf numFmtId="0" fontId="11" fillId="0" borderId="18" xfId="97" applyFont="1" applyFill="1" applyBorder="1" applyAlignment="1">
      <alignment vertical="top" wrapText="1"/>
      <protection/>
    </xf>
    <xf numFmtId="0" fontId="38" fillId="0" borderId="18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center" wrapText="1"/>
    </xf>
    <xf numFmtId="49" fontId="11" fillId="0" borderId="18" xfId="91" applyNumberFormat="1" applyFont="1" applyFill="1" applyBorder="1" applyAlignment="1">
      <alignment horizontal="center"/>
      <protection/>
    </xf>
    <xf numFmtId="0" fontId="11" fillId="0" borderId="18" xfId="0" applyFont="1" applyFill="1" applyBorder="1" applyAlignment="1">
      <alignment wrapText="1"/>
    </xf>
    <xf numFmtId="4" fontId="10" fillId="0" borderId="18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0" fontId="11" fillId="0" borderId="18" xfId="90" applyFont="1" applyFill="1" applyBorder="1" applyAlignment="1">
      <alignment horizontal="left" wrapText="1"/>
      <protection/>
    </xf>
    <xf numFmtId="0" fontId="18" fillId="0" borderId="18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11" fillId="0" borderId="18" xfId="92" applyFont="1" applyFill="1" applyBorder="1" applyAlignment="1">
      <alignment horizontal="center"/>
      <protection/>
    </xf>
    <xf numFmtId="0" fontId="41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vertical="top"/>
    </xf>
    <xf numFmtId="0" fontId="10" fillId="0" borderId="18" xfId="90" applyFont="1" applyFill="1" applyBorder="1" applyAlignment="1">
      <alignment horizontal="left" vertical="top" wrapText="1"/>
      <protection/>
    </xf>
    <xf numFmtId="165" fontId="36" fillId="0" borderId="18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65" fontId="42" fillId="0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166" fontId="2" fillId="0" borderId="0" xfId="98" applyNumberFormat="1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165" fontId="3" fillId="0" borderId="18" xfId="0" applyNumberFormat="1" applyFont="1" applyBorder="1"/>
    <xf numFmtId="0" fontId="2" fillId="0" borderId="18" xfId="90" applyFont="1" applyBorder="1" applyAlignment="1">
      <alignment vertical="top" wrapText="1"/>
      <protection/>
    </xf>
    <xf numFmtId="165" fontId="2" fillId="0" borderId="18" xfId="0" applyNumberFormat="1" applyFont="1" applyBorder="1"/>
    <xf numFmtId="165" fontId="10" fillId="0" borderId="18" xfId="0" applyNumberFormat="1" applyFont="1" applyBorder="1"/>
    <xf numFmtId="0" fontId="2" fillId="0" borderId="18" xfId="0" applyFont="1" applyBorder="1" applyAlignment="1">
      <alignment vertical="top" wrapText="1"/>
    </xf>
    <xf numFmtId="165" fontId="11" fillId="0" borderId="18" xfId="0" applyNumberFormat="1" applyFont="1" applyBorder="1"/>
    <xf numFmtId="165" fontId="11" fillId="0" borderId="18" xfId="90" applyNumberFormat="1" applyFont="1" applyFill="1" applyBorder="1">
      <alignment/>
      <protection/>
    </xf>
    <xf numFmtId="165" fontId="11" fillId="0" borderId="18" xfId="95" applyNumberFormat="1" applyFont="1" applyFill="1" applyBorder="1">
      <alignment/>
      <protection/>
    </xf>
    <xf numFmtId="165" fontId="17" fillId="0" borderId="18" xfId="95" applyNumberFormat="1" applyFill="1" applyBorder="1">
      <alignment/>
      <protection/>
    </xf>
    <xf numFmtId="0" fontId="17" fillId="0" borderId="0" xfId="95" applyFill="1" applyAlignment="1">
      <alignment horizontal="left" wrapText="1"/>
      <protection/>
    </xf>
    <xf numFmtId="0" fontId="5" fillId="0" borderId="0" xfId="97" applyFont="1" applyBorder="1" applyAlignment="1">
      <alignment horizontal="center" vertical="center" wrapText="1"/>
      <protection/>
    </xf>
    <xf numFmtId="0" fontId="17" fillId="0" borderId="0" xfId="90" applyFont="1" applyFill="1" applyAlignment="1">
      <alignment horizontal="right" vertical="top"/>
      <protection/>
    </xf>
    <xf numFmtId="0" fontId="5" fillId="0" borderId="0" xfId="90" applyFont="1" applyFill="1" applyAlignment="1">
      <alignment horizontal="center" vertical="top" wrapText="1"/>
      <protection/>
    </xf>
    <xf numFmtId="0" fontId="17" fillId="0" borderId="0" xfId="0" applyFont="1" applyFill="1" applyAlignment="1">
      <alignment horizontal="right" vertical="top"/>
    </xf>
    <xf numFmtId="0" fontId="3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r" xfId="20"/>
    <cellStyle name="col" xfId="21"/>
    <cellStyle name="st52" xfId="22"/>
    <cellStyle name="style0" xfId="23"/>
    <cellStyle name="style0 2" xfId="24"/>
    <cellStyle name="td" xfId="25"/>
    <cellStyle name="td 2" xfId="26"/>
    <cellStyle name="tr" xfId="27"/>
    <cellStyle name="xl21" xfId="28"/>
    <cellStyle name="xl21 2" xfId="29"/>
    <cellStyle name="xl22" xfId="30"/>
    <cellStyle name="xl22 2" xfId="31"/>
    <cellStyle name="xl23" xfId="32"/>
    <cellStyle name="xl23 2" xfId="33"/>
    <cellStyle name="xl24" xfId="34"/>
    <cellStyle name="xl24 2" xfId="35"/>
    <cellStyle name="xl25" xfId="36"/>
    <cellStyle name="xl25 2" xfId="37"/>
    <cellStyle name="xl26" xfId="38"/>
    <cellStyle name="xl26 2" xfId="39"/>
    <cellStyle name="xl27" xfId="40"/>
    <cellStyle name="xl27 2" xfId="41"/>
    <cellStyle name="xl28" xfId="42"/>
    <cellStyle name="xl28 2" xfId="43"/>
    <cellStyle name="xl29" xfId="44"/>
    <cellStyle name="xl29 2" xfId="45"/>
    <cellStyle name="xl30" xfId="46"/>
    <cellStyle name="xl30 2" xfId="47"/>
    <cellStyle name="xl31" xfId="48"/>
    <cellStyle name="xl31 2" xfId="49"/>
    <cellStyle name="xl32" xfId="50"/>
    <cellStyle name="xl32 2" xfId="51"/>
    <cellStyle name="xl33" xfId="52"/>
    <cellStyle name="xl33 2" xfId="53"/>
    <cellStyle name="xl34" xfId="54"/>
    <cellStyle name="xl34 2" xfId="55"/>
    <cellStyle name="xl35" xfId="56"/>
    <cellStyle name="xl35 2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47" xfId="69"/>
    <cellStyle name="xl48" xfId="70"/>
    <cellStyle name="xl49" xfId="71"/>
    <cellStyle name="xl50" xfId="72"/>
    <cellStyle name="xl51" xfId="73"/>
    <cellStyle name="xl52" xfId="74"/>
    <cellStyle name="xl53" xfId="75"/>
    <cellStyle name="xl54" xfId="76"/>
    <cellStyle name="xl55" xfId="77"/>
    <cellStyle name="xl56" xfId="78"/>
    <cellStyle name="xl57" xfId="79"/>
    <cellStyle name="xl58" xfId="80"/>
    <cellStyle name="xl59" xfId="81"/>
    <cellStyle name="xl60" xfId="82"/>
    <cellStyle name="xl61" xfId="83"/>
    <cellStyle name="xl62" xfId="84"/>
    <cellStyle name="xl63" xfId="85"/>
    <cellStyle name="xl64" xfId="86"/>
    <cellStyle name="xl65" xfId="87"/>
    <cellStyle name="xl66" xfId="88"/>
    <cellStyle name="xl67" xfId="89"/>
    <cellStyle name="Обычный 2" xfId="90"/>
    <cellStyle name="Обычный 2 2" xfId="91"/>
    <cellStyle name="Обычный 2 2 2" xfId="92"/>
    <cellStyle name="Обычный 2 3" xfId="93"/>
    <cellStyle name="Обычный 2 4" xfId="94"/>
    <cellStyle name="Обычный 3" xfId="95"/>
    <cellStyle name="Обычный 3 2" xfId="96"/>
    <cellStyle name="Обычный 4" xfId="97"/>
    <cellStyle name="Финансовый" xfId="98"/>
    <cellStyle name="Финансовый 2" xfId="99"/>
    <cellStyle name="Финансовый 4" xfId="10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workbookViewId="0" topLeftCell="A1">
      <selection activeCell="D4" sqref="D4"/>
    </sheetView>
  </sheetViews>
  <sheetFormatPr defaultColWidth="9.140625" defaultRowHeight="15"/>
  <cols>
    <col min="1" max="1" width="28.28125" style="85" customWidth="1"/>
    <col min="2" max="2" width="73.57421875" style="85" customWidth="1"/>
    <col min="3" max="3" width="13.28125" style="85" customWidth="1"/>
    <col min="4" max="4" width="14.28125" style="13" bestFit="1" customWidth="1"/>
    <col min="5" max="5" width="9.140625" style="13" customWidth="1"/>
    <col min="6" max="6" width="10.7109375" style="13" bestFit="1" customWidth="1"/>
    <col min="7" max="16384" width="9.140625" style="13" customWidth="1"/>
  </cols>
  <sheetData>
    <row r="1" spans="1:4" ht="15">
      <c r="A1" s="129"/>
      <c r="B1" s="13"/>
      <c r="D1" s="130" t="s">
        <v>740</v>
      </c>
    </row>
    <row r="2" spans="1:4" ht="15">
      <c r="A2"/>
      <c r="B2" s="131"/>
      <c r="D2" s="131" t="s">
        <v>5</v>
      </c>
    </row>
    <row r="3" spans="1:4" ht="15">
      <c r="A3"/>
      <c r="B3" s="131"/>
      <c r="D3" s="131" t="s">
        <v>518</v>
      </c>
    </row>
    <row r="4" spans="1:4" ht="15">
      <c r="A4"/>
      <c r="B4" s="13"/>
      <c r="D4" s="133" t="s">
        <v>877</v>
      </c>
    </row>
    <row r="5" spans="1:3" ht="15">
      <c r="A5"/>
      <c r="B5" s="131"/>
      <c r="C5" s="132"/>
    </row>
    <row r="6" spans="1:4" ht="42" customHeight="1">
      <c r="A6" s="192" t="s">
        <v>745</v>
      </c>
      <c r="B6" s="192"/>
      <c r="C6" s="192"/>
      <c r="D6" s="192"/>
    </row>
    <row r="7" spans="1:3" ht="15">
      <c r="A7" s="134"/>
      <c r="B7" s="134"/>
      <c r="C7" s="13"/>
    </row>
    <row r="8" spans="1:4" ht="15">
      <c r="A8" s="135"/>
      <c r="B8" s="134"/>
      <c r="C8" s="142"/>
      <c r="D8" s="13" t="s">
        <v>196</v>
      </c>
    </row>
    <row r="9" spans="1:4" ht="47.25">
      <c r="A9" s="46" t="s">
        <v>144</v>
      </c>
      <c r="B9" s="46" t="s">
        <v>76</v>
      </c>
      <c r="C9" s="46" t="s">
        <v>726</v>
      </c>
      <c r="D9" s="136" t="s">
        <v>727</v>
      </c>
    </row>
    <row r="10" spans="1:4" ht="15">
      <c r="A10" s="47">
        <v>1</v>
      </c>
      <c r="B10" s="47">
        <v>2</v>
      </c>
      <c r="C10" s="47">
        <v>3</v>
      </c>
      <c r="D10" s="137">
        <v>4</v>
      </c>
    </row>
    <row r="11" spans="1:4" ht="15">
      <c r="A11" s="48" t="s">
        <v>168</v>
      </c>
      <c r="B11" s="48" t="s">
        <v>167</v>
      </c>
      <c r="C11" s="49">
        <f>SUM(C12,C53)</f>
        <v>163133.19999999998</v>
      </c>
      <c r="D11" s="49">
        <f>SUM(D12,D53)</f>
        <v>148948.30000000002</v>
      </c>
    </row>
    <row r="12" spans="1:4" ht="15">
      <c r="A12" s="48"/>
      <c r="B12" s="48" t="s">
        <v>197</v>
      </c>
      <c r="C12" s="49">
        <f>SUM(C13,C19,C25,C36,C44,C47)</f>
        <v>146280.3</v>
      </c>
      <c r="D12" s="49">
        <f>SUM(D13,D19,D25,D36,D44,D47)</f>
        <v>131696.80000000002</v>
      </c>
    </row>
    <row r="13" spans="1:4" ht="15">
      <c r="A13" s="48" t="s">
        <v>169</v>
      </c>
      <c r="B13" s="48" t="s">
        <v>170</v>
      </c>
      <c r="C13" s="50">
        <f>SUM(C14)</f>
        <v>127945.29999999999</v>
      </c>
      <c r="D13" s="50">
        <f aca="true" t="shared" si="0" ref="D13">SUM(D14)</f>
        <v>113350.29999999999</v>
      </c>
    </row>
    <row r="14" spans="1:4" ht="15">
      <c r="A14" s="38" t="s">
        <v>7</v>
      </c>
      <c r="B14" s="38" t="s">
        <v>8</v>
      </c>
      <c r="C14" s="51">
        <f>SUM(C15:C18)</f>
        <v>127945.29999999999</v>
      </c>
      <c r="D14" s="51">
        <f aca="true" t="shared" si="1" ref="D14">SUM(D15:D18)</f>
        <v>113350.29999999999</v>
      </c>
    </row>
    <row r="15" spans="1:4" ht="63">
      <c r="A15" s="14" t="s">
        <v>9</v>
      </c>
      <c r="B15" s="14" t="s">
        <v>10</v>
      </c>
      <c r="C15" s="18">
        <v>127556.2</v>
      </c>
      <c r="D15" s="18">
        <v>112940.2</v>
      </c>
    </row>
    <row r="16" spans="1:4" ht="110.25">
      <c r="A16" s="14" t="s">
        <v>11</v>
      </c>
      <c r="B16" s="14" t="s">
        <v>688</v>
      </c>
      <c r="C16" s="18">
        <v>111.2</v>
      </c>
      <c r="D16" s="18">
        <v>131.4</v>
      </c>
    </row>
    <row r="17" spans="1:4" ht="47.25">
      <c r="A17" s="14" t="s">
        <v>12</v>
      </c>
      <c r="B17" s="14" t="s">
        <v>559</v>
      </c>
      <c r="C17" s="18">
        <v>152.2</v>
      </c>
      <c r="D17" s="18">
        <v>152.2</v>
      </c>
    </row>
    <row r="18" spans="1:4" ht="78.75">
      <c r="A18" s="14" t="s">
        <v>173</v>
      </c>
      <c r="B18" s="14" t="s">
        <v>195</v>
      </c>
      <c r="C18" s="18">
        <v>125.7</v>
      </c>
      <c r="D18" s="18">
        <v>126.5</v>
      </c>
    </row>
    <row r="19" spans="1:4" ht="31.5">
      <c r="A19" s="38" t="s">
        <v>13</v>
      </c>
      <c r="B19" s="38" t="s">
        <v>14</v>
      </c>
      <c r="C19" s="51">
        <f>SUM(C20)</f>
        <v>2905.8999999999996</v>
      </c>
      <c r="D19" s="51">
        <f aca="true" t="shared" si="2" ref="D19">SUM(D20)</f>
        <v>2941.9</v>
      </c>
    </row>
    <row r="20" spans="1:4" ht="31.5">
      <c r="A20" s="14" t="s">
        <v>15</v>
      </c>
      <c r="B20" s="14" t="s">
        <v>16</v>
      </c>
      <c r="C20" s="18">
        <f>SUM(C21:C24)</f>
        <v>2905.8999999999996</v>
      </c>
      <c r="D20" s="18">
        <f aca="true" t="shared" si="3" ref="D20">SUM(D21:D24)</f>
        <v>2941.9</v>
      </c>
    </row>
    <row r="21" spans="1:4" ht="63">
      <c r="A21" s="14" t="s">
        <v>17</v>
      </c>
      <c r="B21" s="14" t="s">
        <v>18</v>
      </c>
      <c r="C21" s="18">
        <v>1265.3</v>
      </c>
      <c r="D21" s="18">
        <v>1310.8</v>
      </c>
    </row>
    <row r="22" spans="1:4" ht="78.75">
      <c r="A22" s="14" t="s">
        <v>19</v>
      </c>
      <c r="B22" s="14" t="s">
        <v>21</v>
      </c>
      <c r="C22" s="18">
        <v>11.5</v>
      </c>
      <c r="D22" s="18">
        <v>12.6</v>
      </c>
    </row>
    <row r="23" spans="1:4" ht="63">
      <c r="A23" s="14" t="s">
        <v>22</v>
      </c>
      <c r="B23" s="14" t="s">
        <v>23</v>
      </c>
      <c r="C23" s="18">
        <v>1909.6</v>
      </c>
      <c r="D23" s="18">
        <v>1912.2</v>
      </c>
    </row>
    <row r="24" spans="1:4" ht="63">
      <c r="A24" s="14" t="s">
        <v>24</v>
      </c>
      <c r="B24" s="14" t="s">
        <v>25</v>
      </c>
      <c r="C24" s="18">
        <v>-280.5</v>
      </c>
      <c r="D24" s="18">
        <v>-293.7</v>
      </c>
    </row>
    <row r="25" spans="1:4" ht="15">
      <c r="A25" s="38" t="s">
        <v>26</v>
      </c>
      <c r="B25" s="38" t="s">
        <v>27</v>
      </c>
      <c r="C25" s="51">
        <f>SUM(C26,C30,C32,C34)</f>
        <v>13912.099999999999</v>
      </c>
      <c r="D25" s="51">
        <f>SUM(D26,D30,D32,D34)</f>
        <v>13769.300000000001</v>
      </c>
    </row>
    <row r="26" spans="1:4" ht="31.5">
      <c r="A26" s="38" t="s">
        <v>28</v>
      </c>
      <c r="B26" s="38" t="s">
        <v>29</v>
      </c>
      <c r="C26" s="51">
        <f>SUM(C27:C29)</f>
        <v>4740.8</v>
      </c>
      <c r="D26" s="51">
        <f>SUM(D27:D29)</f>
        <v>4777.200000000001</v>
      </c>
    </row>
    <row r="27" spans="1:4" ht="31.5">
      <c r="A27" s="155" t="s">
        <v>509</v>
      </c>
      <c r="B27" s="14" t="s">
        <v>30</v>
      </c>
      <c r="C27" s="18">
        <v>2560</v>
      </c>
      <c r="D27" s="18">
        <v>2596.4</v>
      </c>
    </row>
    <row r="28" spans="1:4" s="31" customFormat="1" ht="31.5">
      <c r="A28" s="155" t="s">
        <v>510</v>
      </c>
      <c r="B28" s="14" t="s">
        <v>31</v>
      </c>
      <c r="C28" s="18">
        <v>2440.7</v>
      </c>
      <c r="D28" s="18">
        <v>2440.7</v>
      </c>
    </row>
    <row r="29" spans="1:4" s="31" customFormat="1" ht="31.5">
      <c r="A29" s="155" t="s">
        <v>32</v>
      </c>
      <c r="B29" s="14" t="s">
        <v>33</v>
      </c>
      <c r="C29" s="18">
        <v>-259.9</v>
      </c>
      <c r="D29" s="18">
        <v>-259.9</v>
      </c>
    </row>
    <row r="30" spans="1:4" ht="31.5">
      <c r="A30" s="38" t="s">
        <v>34</v>
      </c>
      <c r="B30" s="38" t="s">
        <v>35</v>
      </c>
      <c r="C30" s="51">
        <f>SUM(C31)</f>
        <v>8416.5</v>
      </c>
      <c r="D30" s="51">
        <f aca="true" t="shared" si="4" ref="D30">SUM(D31)</f>
        <v>8237.2</v>
      </c>
    </row>
    <row r="31" spans="1:4" ht="15">
      <c r="A31" s="52" t="s">
        <v>36</v>
      </c>
      <c r="B31" s="52" t="s">
        <v>35</v>
      </c>
      <c r="C31" s="18">
        <v>8416.5</v>
      </c>
      <c r="D31" s="18">
        <v>8237.2</v>
      </c>
    </row>
    <row r="32" spans="1:4" ht="15">
      <c r="A32" s="53" t="s">
        <v>37</v>
      </c>
      <c r="B32" s="38" t="s">
        <v>38</v>
      </c>
      <c r="C32" s="51">
        <f>SUM(C33)</f>
        <v>570</v>
      </c>
      <c r="D32" s="51">
        <f aca="true" t="shared" si="5" ref="D32">SUM(D33)</f>
        <v>570.1</v>
      </c>
    </row>
    <row r="33" spans="1:4" ht="15">
      <c r="A33" s="52" t="s">
        <v>39</v>
      </c>
      <c r="B33" s="52" t="s">
        <v>40</v>
      </c>
      <c r="C33" s="18">
        <v>570</v>
      </c>
      <c r="D33" s="18">
        <v>570.1</v>
      </c>
    </row>
    <row r="34" spans="1:4" ht="31.5">
      <c r="A34" s="53" t="s">
        <v>560</v>
      </c>
      <c r="B34" s="38" t="s">
        <v>561</v>
      </c>
      <c r="C34" s="51">
        <f>SUM(C35)</f>
        <v>184.8</v>
      </c>
      <c r="D34" s="51">
        <f aca="true" t="shared" si="6" ref="D34">SUM(D35)</f>
        <v>184.8</v>
      </c>
    </row>
    <row r="35" spans="1:4" s="15" customFormat="1" ht="31.5">
      <c r="A35" s="54" t="s">
        <v>631</v>
      </c>
      <c r="B35" s="14" t="s">
        <v>632</v>
      </c>
      <c r="C35" s="18">
        <v>184.8</v>
      </c>
      <c r="D35" s="18">
        <v>184.8</v>
      </c>
    </row>
    <row r="36" spans="1:4" ht="15">
      <c r="A36" s="53" t="s">
        <v>198</v>
      </c>
      <c r="B36" s="38" t="s">
        <v>199</v>
      </c>
      <c r="C36" s="51">
        <f>SUM(C37,C39)</f>
        <v>1197</v>
      </c>
      <c r="D36" s="51">
        <f aca="true" t="shared" si="7" ref="D36">SUM(D37,D39)</f>
        <v>1291.4</v>
      </c>
    </row>
    <row r="37" spans="1:4" ht="15">
      <c r="A37" s="53" t="s">
        <v>200</v>
      </c>
      <c r="B37" s="38" t="s">
        <v>201</v>
      </c>
      <c r="C37" s="51">
        <f>SUM(C38)</f>
        <v>73.3</v>
      </c>
      <c r="D37" s="51">
        <f aca="true" t="shared" si="8" ref="D37">SUM(D38)</f>
        <v>77.5</v>
      </c>
    </row>
    <row r="38" spans="1:4" s="15" customFormat="1" ht="47.25">
      <c r="A38" s="54" t="s">
        <v>202</v>
      </c>
      <c r="B38" s="14" t="s">
        <v>203</v>
      </c>
      <c r="C38" s="18">
        <v>73.3</v>
      </c>
      <c r="D38" s="18">
        <v>77.5</v>
      </c>
    </row>
    <row r="39" spans="1:4" ht="15">
      <c r="A39" s="55" t="s">
        <v>204</v>
      </c>
      <c r="B39" s="55" t="s">
        <v>205</v>
      </c>
      <c r="C39" s="51">
        <f>SUM(C40,C42)</f>
        <v>1123.7</v>
      </c>
      <c r="D39" s="51">
        <f aca="true" t="shared" si="9" ref="D39">SUM(D40,D42)</f>
        <v>1213.9</v>
      </c>
    </row>
    <row r="40" spans="1:4" ht="15">
      <c r="A40" s="55" t="s">
        <v>206</v>
      </c>
      <c r="B40" s="38" t="s">
        <v>207</v>
      </c>
      <c r="C40" s="51">
        <f>SUM(C41)</f>
        <v>1107</v>
      </c>
      <c r="D40" s="51">
        <f aca="true" t="shared" si="10" ref="D40">SUM(D41)</f>
        <v>1194.2</v>
      </c>
    </row>
    <row r="41" spans="1:4" ht="31.5">
      <c r="A41" s="56" t="s">
        <v>208</v>
      </c>
      <c r="B41" s="14" t="s">
        <v>209</v>
      </c>
      <c r="C41" s="18">
        <v>1107</v>
      </c>
      <c r="D41" s="18">
        <v>1194.2</v>
      </c>
    </row>
    <row r="42" spans="1:4" ht="15">
      <c r="A42" s="55" t="s">
        <v>210</v>
      </c>
      <c r="B42" s="38" t="s">
        <v>211</v>
      </c>
      <c r="C42" s="51">
        <f>SUM(C43)</f>
        <v>16.7</v>
      </c>
      <c r="D42" s="51">
        <f aca="true" t="shared" si="11" ref="D42">SUM(D43)</f>
        <v>19.7</v>
      </c>
    </row>
    <row r="43" spans="1:4" ht="31.5">
      <c r="A43" s="56" t="s">
        <v>212</v>
      </c>
      <c r="B43" s="14" t="s">
        <v>213</v>
      </c>
      <c r="C43" s="18">
        <v>16.7</v>
      </c>
      <c r="D43" s="18">
        <v>19.7</v>
      </c>
    </row>
    <row r="44" spans="1:4" ht="15">
      <c r="A44" s="38" t="s">
        <v>41</v>
      </c>
      <c r="B44" s="38" t="s">
        <v>42</v>
      </c>
      <c r="C44" s="51">
        <f aca="true" t="shared" si="12" ref="C44:D45">SUM(C45)</f>
        <v>320</v>
      </c>
      <c r="D44" s="51">
        <f t="shared" si="12"/>
        <v>318.2</v>
      </c>
    </row>
    <row r="45" spans="1:4" ht="31.5">
      <c r="A45" s="38" t="s">
        <v>43</v>
      </c>
      <c r="B45" s="38" t="s">
        <v>44</v>
      </c>
      <c r="C45" s="51">
        <f t="shared" si="12"/>
        <v>320</v>
      </c>
      <c r="D45" s="51">
        <f t="shared" si="12"/>
        <v>318.2</v>
      </c>
    </row>
    <row r="46" spans="1:4" ht="47.25">
      <c r="A46" s="14" t="s">
        <v>45</v>
      </c>
      <c r="B46" s="14" t="s">
        <v>46</v>
      </c>
      <c r="C46" s="18">
        <v>320</v>
      </c>
      <c r="D46" s="18">
        <v>318.2</v>
      </c>
    </row>
    <row r="47" spans="1:4" ht="30.75" customHeight="1">
      <c r="A47" s="125" t="s">
        <v>728</v>
      </c>
      <c r="B47" s="138" t="s">
        <v>729</v>
      </c>
      <c r="C47" s="62">
        <f>SUM(C48,C50)</f>
        <v>0</v>
      </c>
      <c r="D47" s="62">
        <f>SUM(D48,D50)</f>
        <v>25.700000000000003</v>
      </c>
    </row>
    <row r="48" spans="1:4" ht="31.5">
      <c r="A48" s="125" t="s">
        <v>730</v>
      </c>
      <c r="B48" s="138" t="s">
        <v>731</v>
      </c>
      <c r="C48" s="62">
        <f>SUM(C49)</f>
        <v>0</v>
      </c>
      <c r="D48" s="62">
        <f aca="true" t="shared" si="13" ref="D48">SUM(D49)</f>
        <v>5.8</v>
      </c>
    </row>
    <row r="49" spans="1:4" ht="15">
      <c r="A49" s="126" t="s">
        <v>732</v>
      </c>
      <c r="B49" s="139" t="s">
        <v>733</v>
      </c>
      <c r="C49" s="63">
        <v>0</v>
      </c>
      <c r="D49" s="189">
        <v>5.8</v>
      </c>
    </row>
    <row r="50" spans="1:4" ht="18" customHeight="1">
      <c r="A50" s="125" t="s">
        <v>734</v>
      </c>
      <c r="B50" s="138" t="s">
        <v>735</v>
      </c>
      <c r="C50" s="62">
        <f>SUM(C51:C52)</f>
        <v>0</v>
      </c>
      <c r="D50" s="62">
        <f aca="true" t="shared" si="14" ref="D50">SUM(D51:D52)</f>
        <v>19.900000000000002</v>
      </c>
    </row>
    <row r="51" spans="1:4" ht="63">
      <c r="A51" s="126" t="s">
        <v>736</v>
      </c>
      <c r="B51" s="139" t="s">
        <v>737</v>
      </c>
      <c r="C51" s="63">
        <v>0</v>
      </c>
      <c r="D51" s="189">
        <v>1.6</v>
      </c>
    </row>
    <row r="52" spans="1:4" ht="31.5">
      <c r="A52" s="126" t="s">
        <v>738</v>
      </c>
      <c r="B52" s="126" t="s">
        <v>739</v>
      </c>
      <c r="C52" s="63">
        <v>0</v>
      </c>
      <c r="D52" s="190">
        <v>18.3</v>
      </c>
    </row>
    <row r="53" spans="1:8" s="17" customFormat="1" ht="15">
      <c r="A53" s="38"/>
      <c r="B53" s="38" t="s">
        <v>214</v>
      </c>
      <c r="C53" s="51">
        <f>SUM(C54,C61,C66,C69,C72)</f>
        <v>16852.899999999998</v>
      </c>
      <c r="D53" s="51">
        <f aca="true" t="shared" si="15" ref="D53">SUM(D54,D61,D66,D69,D72)</f>
        <v>17251.5</v>
      </c>
      <c r="E53" s="16"/>
      <c r="F53" s="16"/>
      <c r="G53" s="16"/>
      <c r="H53" s="16"/>
    </row>
    <row r="54" spans="1:4" ht="47.25">
      <c r="A54" s="38" t="s">
        <v>47</v>
      </c>
      <c r="B54" s="38" t="s">
        <v>48</v>
      </c>
      <c r="C54" s="51">
        <f>SUM(C55,C58)</f>
        <v>11500</v>
      </c>
      <c r="D54" s="51">
        <f aca="true" t="shared" si="16" ref="D54">SUM(D55,D58)</f>
        <v>11793.1</v>
      </c>
    </row>
    <row r="55" spans="1:4" ht="78.75">
      <c r="A55" s="38" t="s">
        <v>49</v>
      </c>
      <c r="B55" s="38" t="s">
        <v>562</v>
      </c>
      <c r="C55" s="51">
        <f aca="true" t="shared" si="17" ref="C55:D56">SUM(C56)</f>
        <v>5500</v>
      </c>
      <c r="D55" s="51">
        <f t="shared" si="17"/>
        <v>5530.3</v>
      </c>
    </row>
    <row r="56" spans="1:4" ht="63">
      <c r="A56" s="38" t="s">
        <v>50</v>
      </c>
      <c r="B56" s="38" t="s">
        <v>215</v>
      </c>
      <c r="C56" s="51">
        <f t="shared" si="17"/>
        <v>5500</v>
      </c>
      <c r="D56" s="51">
        <f t="shared" si="17"/>
        <v>5530.3</v>
      </c>
    </row>
    <row r="57" spans="1:4" ht="69" customHeight="1">
      <c r="A57" s="14" t="s">
        <v>216</v>
      </c>
      <c r="B57" s="14" t="s">
        <v>217</v>
      </c>
      <c r="C57" s="18">
        <v>5500</v>
      </c>
      <c r="D57" s="18">
        <v>5530.3</v>
      </c>
    </row>
    <row r="58" spans="1:4" ht="78.75">
      <c r="A58" s="38" t="s">
        <v>51</v>
      </c>
      <c r="B58" s="38" t="s">
        <v>563</v>
      </c>
      <c r="C58" s="51">
        <f aca="true" t="shared" si="18" ref="C58:D59">SUM(C59)</f>
        <v>6000</v>
      </c>
      <c r="D58" s="51">
        <f t="shared" si="18"/>
        <v>6262.8</v>
      </c>
    </row>
    <row r="59" spans="1:4" ht="78.75">
      <c r="A59" s="14" t="s">
        <v>52</v>
      </c>
      <c r="B59" s="14" t="s">
        <v>218</v>
      </c>
      <c r="C59" s="18">
        <f t="shared" si="18"/>
        <v>6000</v>
      </c>
      <c r="D59" s="18">
        <f t="shared" si="18"/>
        <v>6262.8</v>
      </c>
    </row>
    <row r="60" spans="1:4" ht="78.75">
      <c r="A60" s="14" t="s">
        <v>219</v>
      </c>
      <c r="B60" s="14" t="s">
        <v>220</v>
      </c>
      <c r="C60" s="18">
        <v>6000</v>
      </c>
      <c r="D60" s="18">
        <v>6262.8</v>
      </c>
    </row>
    <row r="61" spans="1:4" ht="15">
      <c r="A61" s="38" t="s">
        <v>53</v>
      </c>
      <c r="B61" s="38" t="s">
        <v>221</v>
      </c>
      <c r="C61" s="51">
        <f>SUM(C62)</f>
        <v>1399.8</v>
      </c>
      <c r="D61" s="51">
        <f aca="true" t="shared" si="19" ref="D61">SUM(D62)</f>
        <v>1399.8</v>
      </c>
    </row>
    <row r="62" spans="1:4" ht="15">
      <c r="A62" s="14" t="s">
        <v>54</v>
      </c>
      <c r="B62" s="14" t="s">
        <v>55</v>
      </c>
      <c r="C62" s="18">
        <f>SUM(C63:C65)</f>
        <v>1399.8</v>
      </c>
      <c r="D62" s="18">
        <f aca="true" t="shared" si="20" ref="D62">SUM(D63:D65)</f>
        <v>1399.8</v>
      </c>
    </row>
    <row r="63" spans="1:4" ht="31.5">
      <c r="A63" s="14" t="s">
        <v>56</v>
      </c>
      <c r="B63" s="14" t="s">
        <v>57</v>
      </c>
      <c r="C63" s="18">
        <v>18.2</v>
      </c>
      <c r="D63" s="18">
        <v>18.2</v>
      </c>
    </row>
    <row r="64" spans="1:5" ht="15">
      <c r="A64" s="155" t="s">
        <v>748</v>
      </c>
      <c r="B64" s="14" t="s">
        <v>746</v>
      </c>
      <c r="C64" s="18">
        <v>1381.5</v>
      </c>
      <c r="D64" s="18">
        <v>1381.5</v>
      </c>
      <c r="E64" s="34"/>
    </row>
    <row r="65" spans="1:5" ht="15">
      <c r="A65" s="155" t="s">
        <v>749</v>
      </c>
      <c r="B65" s="14" t="s">
        <v>747</v>
      </c>
      <c r="C65" s="18">
        <v>0.1</v>
      </c>
      <c r="D65" s="18">
        <v>0.1</v>
      </c>
      <c r="E65" s="34"/>
    </row>
    <row r="66" spans="1:5" ht="31.5">
      <c r="A66" s="27" t="s">
        <v>648</v>
      </c>
      <c r="B66" s="57" t="s">
        <v>649</v>
      </c>
      <c r="C66" s="58">
        <f>C67</f>
        <v>436</v>
      </c>
      <c r="D66" s="58">
        <f aca="true" t="shared" si="21" ref="D66">D67</f>
        <v>436</v>
      </c>
      <c r="E66" s="35"/>
    </row>
    <row r="67" spans="1:5" s="20" customFormat="1" ht="15">
      <c r="A67" s="27" t="s">
        <v>650</v>
      </c>
      <c r="B67" s="59" t="s">
        <v>651</v>
      </c>
      <c r="C67" s="58">
        <f>SUM(C68)</f>
        <v>436</v>
      </c>
      <c r="D67" s="58">
        <f aca="true" t="shared" si="22" ref="D67">SUM(D68)</f>
        <v>436</v>
      </c>
      <c r="E67" s="45"/>
    </row>
    <row r="68" spans="1:5" ht="15">
      <c r="A68" s="60" t="s">
        <v>652</v>
      </c>
      <c r="B68" s="60" t="s">
        <v>388</v>
      </c>
      <c r="C68" s="61">
        <v>436</v>
      </c>
      <c r="D68" s="61">
        <v>436</v>
      </c>
      <c r="E68" s="1"/>
    </row>
    <row r="69" spans="1:4" ht="31.5">
      <c r="A69" s="122" t="s">
        <v>710</v>
      </c>
      <c r="B69" s="123" t="s">
        <v>711</v>
      </c>
      <c r="C69" s="58">
        <f aca="true" t="shared" si="23" ref="C69:D70">SUM(C70)</f>
        <v>2561.5</v>
      </c>
      <c r="D69" s="58">
        <f t="shared" si="23"/>
        <v>2561.5</v>
      </c>
    </row>
    <row r="70" spans="1:4" ht="94.5">
      <c r="A70" s="122" t="s">
        <v>752</v>
      </c>
      <c r="B70" s="123" t="s">
        <v>753</v>
      </c>
      <c r="C70" s="58">
        <f t="shared" si="23"/>
        <v>2561.5</v>
      </c>
      <c r="D70" s="58">
        <f t="shared" si="23"/>
        <v>2561.5</v>
      </c>
    </row>
    <row r="71" spans="1:4" ht="94.5">
      <c r="A71" s="156" t="s">
        <v>750</v>
      </c>
      <c r="B71" s="124" t="s">
        <v>751</v>
      </c>
      <c r="C71" s="61">
        <v>2561.5</v>
      </c>
      <c r="D71" s="61">
        <v>2561.5</v>
      </c>
    </row>
    <row r="72" spans="1:5" ht="15">
      <c r="A72" s="38" t="s">
        <v>58</v>
      </c>
      <c r="B72" s="38" t="s">
        <v>59</v>
      </c>
      <c r="C72" s="51">
        <f>SUM(C73,C76,C77,C79,C82,C83,C85,C86)</f>
        <v>955.5999999999999</v>
      </c>
      <c r="D72" s="51">
        <f>SUM(D73,D76,D77,D79,D82,D83,D85,D86)</f>
        <v>1061.1</v>
      </c>
      <c r="E72" s="34"/>
    </row>
    <row r="73" spans="1:5" ht="31.5">
      <c r="A73" s="38" t="s">
        <v>60</v>
      </c>
      <c r="B73" s="38" t="s">
        <v>61</v>
      </c>
      <c r="C73" s="51">
        <f>SUM(C74:C75)</f>
        <v>49.5</v>
      </c>
      <c r="D73" s="51">
        <f aca="true" t="shared" si="24" ref="D73">SUM(D74:D75)</f>
        <v>50.1</v>
      </c>
      <c r="E73" s="34"/>
    </row>
    <row r="74" spans="1:4" ht="63">
      <c r="A74" s="14" t="s">
        <v>62</v>
      </c>
      <c r="B74" s="14" t="s">
        <v>564</v>
      </c>
      <c r="C74" s="18">
        <v>44.3</v>
      </c>
      <c r="D74" s="18">
        <v>44.6</v>
      </c>
    </row>
    <row r="75" spans="1:4" ht="47.25">
      <c r="A75" s="14" t="s">
        <v>174</v>
      </c>
      <c r="B75" s="14" t="s">
        <v>175</v>
      </c>
      <c r="C75" s="18">
        <v>5.2</v>
      </c>
      <c r="D75" s="18">
        <v>5.5</v>
      </c>
    </row>
    <row r="76" spans="1:4" s="32" customFormat="1" ht="63">
      <c r="A76" s="38" t="s">
        <v>654</v>
      </c>
      <c r="B76" s="38" t="s">
        <v>558</v>
      </c>
      <c r="C76" s="51">
        <v>0</v>
      </c>
      <c r="D76" s="51">
        <v>0</v>
      </c>
    </row>
    <row r="77" spans="1:4" ht="63">
      <c r="A77" s="125" t="s">
        <v>712</v>
      </c>
      <c r="B77" s="125" t="s">
        <v>713</v>
      </c>
      <c r="C77" s="51">
        <f>SUM(C78)</f>
        <v>0</v>
      </c>
      <c r="D77" s="51">
        <f aca="true" t="shared" si="25" ref="D77">SUM(D78)</f>
        <v>30</v>
      </c>
    </row>
    <row r="78" spans="1:4" ht="46.5" customHeight="1">
      <c r="A78" s="126" t="s">
        <v>714</v>
      </c>
      <c r="B78" s="126" t="s">
        <v>715</v>
      </c>
      <c r="C78" s="18">
        <v>0</v>
      </c>
      <c r="D78" s="18">
        <v>30</v>
      </c>
    </row>
    <row r="79" spans="1:4" ht="110.25">
      <c r="A79" s="125" t="s">
        <v>716</v>
      </c>
      <c r="B79" s="125" t="s">
        <v>717</v>
      </c>
      <c r="C79" s="51">
        <f>SUM(C80:C81)</f>
        <v>172</v>
      </c>
      <c r="D79" s="51">
        <f aca="true" t="shared" si="26" ref="D79">SUM(D80:D81)</f>
        <v>172</v>
      </c>
    </row>
    <row r="80" spans="1:4" ht="30.75" customHeight="1">
      <c r="A80" s="126" t="s">
        <v>718</v>
      </c>
      <c r="B80" s="126" t="s">
        <v>719</v>
      </c>
      <c r="C80" s="18">
        <v>2</v>
      </c>
      <c r="D80" s="18">
        <v>2</v>
      </c>
    </row>
    <row r="81" spans="1:4" ht="30.75" customHeight="1">
      <c r="A81" s="126" t="s">
        <v>720</v>
      </c>
      <c r="B81" s="126" t="s">
        <v>721</v>
      </c>
      <c r="C81" s="18">
        <v>170</v>
      </c>
      <c r="D81" s="18">
        <v>170</v>
      </c>
    </row>
    <row r="82" spans="1:4" ht="47.25" customHeight="1">
      <c r="A82" s="125" t="s">
        <v>722</v>
      </c>
      <c r="B82" s="125" t="s">
        <v>723</v>
      </c>
      <c r="C82" s="51">
        <v>138.4</v>
      </c>
      <c r="D82" s="51">
        <v>140.9</v>
      </c>
    </row>
    <row r="83" spans="1:4" ht="31.5">
      <c r="A83" s="125" t="s">
        <v>755</v>
      </c>
      <c r="B83" s="125" t="s">
        <v>859</v>
      </c>
      <c r="C83" s="51">
        <f>SUM(C84)</f>
        <v>28.5</v>
      </c>
      <c r="D83" s="51">
        <f>SUM(D84)</f>
        <v>28.5</v>
      </c>
    </row>
    <row r="84" spans="1:4" ht="31.5">
      <c r="A84" s="126" t="s">
        <v>754</v>
      </c>
      <c r="B84" s="126" t="s">
        <v>860</v>
      </c>
      <c r="C84" s="18">
        <v>28.5</v>
      </c>
      <c r="D84" s="18">
        <v>28.5</v>
      </c>
    </row>
    <row r="85" spans="1:4" ht="63">
      <c r="A85" s="125" t="s">
        <v>724</v>
      </c>
      <c r="B85" s="125" t="s">
        <v>725</v>
      </c>
      <c r="C85" s="51">
        <v>24.9</v>
      </c>
      <c r="D85" s="51">
        <v>27</v>
      </c>
    </row>
    <row r="86" spans="1:4" ht="31.5">
      <c r="A86" s="38" t="s">
        <v>63</v>
      </c>
      <c r="B86" s="38" t="s">
        <v>64</v>
      </c>
      <c r="C86" s="51">
        <f>SUM(C87)</f>
        <v>542.3</v>
      </c>
      <c r="D86" s="51">
        <f aca="true" t="shared" si="27" ref="D86">SUM(D87)</f>
        <v>612.6</v>
      </c>
    </row>
    <row r="87" spans="1:4" ht="30.75" customHeight="1">
      <c r="A87" s="14" t="s">
        <v>222</v>
      </c>
      <c r="B87" s="14" t="s">
        <v>223</v>
      </c>
      <c r="C87" s="18">
        <v>542.3</v>
      </c>
      <c r="D87" s="18">
        <v>612.6</v>
      </c>
    </row>
    <row r="88" spans="1:6" ht="15">
      <c r="A88" s="38" t="s">
        <v>65</v>
      </c>
      <c r="B88" s="38" t="s">
        <v>66</v>
      </c>
      <c r="C88" s="62">
        <f>SUM(C89,C133,C131)</f>
        <v>1150858.3000000003</v>
      </c>
      <c r="D88" s="62">
        <f>SUM(D89,D133,D131)</f>
        <v>1135109.1</v>
      </c>
      <c r="F88" s="152"/>
    </row>
    <row r="89" spans="1:4" ht="31.5">
      <c r="A89" s="38" t="s">
        <v>67</v>
      </c>
      <c r="B89" s="38" t="s">
        <v>689</v>
      </c>
      <c r="C89" s="62">
        <f>SUM(C90,C95,C111)</f>
        <v>1151628.7000000002</v>
      </c>
      <c r="D89" s="62">
        <f>SUM(D90,D95,D111)</f>
        <v>1135879.5</v>
      </c>
    </row>
    <row r="90" spans="1:4" ht="15">
      <c r="A90" s="38" t="s">
        <v>565</v>
      </c>
      <c r="B90" s="38" t="s">
        <v>566</v>
      </c>
      <c r="C90" s="51">
        <f>SUM(C91,C93)</f>
        <v>480560.60000000003</v>
      </c>
      <c r="D90" s="51">
        <f aca="true" t="shared" si="28" ref="D90">SUM(D91,D93)</f>
        <v>470560.60000000003</v>
      </c>
    </row>
    <row r="91" spans="1:4" ht="15">
      <c r="A91" s="14" t="s">
        <v>567</v>
      </c>
      <c r="B91" s="14" t="s">
        <v>68</v>
      </c>
      <c r="C91" s="18">
        <f>SUM(C92)</f>
        <v>453310.2</v>
      </c>
      <c r="D91" s="18">
        <f aca="true" t="shared" si="29" ref="D91">SUM(D92)</f>
        <v>443310.2</v>
      </c>
    </row>
    <row r="92" spans="1:4" ht="31.5">
      <c r="A92" s="14" t="s">
        <v>568</v>
      </c>
      <c r="B92" s="14" t="s">
        <v>224</v>
      </c>
      <c r="C92" s="18">
        <v>453310.2</v>
      </c>
      <c r="D92" s="18">
        <v>443310.2</v>
      </c>
    </row>
    <row r="93" spans="1:4" ht="32.25" customHeight="1">
      <c r="A93" s="14" t="s">
        <v>646</v>
      </c>
      <c r="B93" s="14" t="s">
        <v>639</v>
      </c>
      <c r="C93" s="18">
        <f>C94</f>
        <v>27250.4</v>
      </c>
      <c r="D93" s="18">
        <f aca="true" t="shared" si="30" ref="D93">D94</f>
        <v>27250.4</v>
      </c>
    </row>
    <row r="94" spans="1:4" ht="33" customHeight="1">
      <c r="A94" s="14" t="s">
        <v>647</v>
      </c>
      <c r="B94" s="14" t="s">
        <v>640</v>
      </c>
      <c r="C94" s="18">
        <v>27250.4</v>
      </c>
      <c r="D94" s="18">
        <v>27250.4</v>
      </c>
    </row>
    <row r="95" spans="1:4" ht="31.5">
      <c r="A95" s="38" t="s">
        <v>569</v>
      </c>
      <c r="B95" s="38" t="s">
        <v>570</v>
      </c>
      <c r="C95" s="62">
        <f>SUM(C96,C98,C100)</f>
        <v>202894.1</v>
      </c>
      <c r="D95" s="62">
        <f aca="true" t="shared" si="31" ref="D95">SUM(D96,D98,D100)</f>
        <v>198619.1</v>
      </c>
    </row>
    <row r="96" spans="1:4" s="32" customFormat="1" ht="31.5">
      <c r="A96" s="79" t="s">
        <v>676</v>
      </c>
      <c r="B96" s="38" t="s">
        <v>677</v>
      </c>
      <c r="C96" s="62">
        <f>C97</f>
        <v>117699.6</v>
      </c>
      <c r="D96" s="62">
        <f aca="true" t="shared" si="32" ref="D96">D97</f>
        <v>117699.6</v>
      </c>
    </row>
    <row r="97" spans="1:4" ht="31.5">
      <c r="A97" s="80" t="s">
        <v>673</v>
      </c>
      <c r="B97" s="14" t="s">
        <v>655</v>
      </c>
      <c r="C97" s="63">
        <v>117699.6</v>
      </c>
      <c r="D97" s="63">
        <v>117699.6</v>
      </c>
    </row>
    <row r="98" spans="1:4" ht="47.25" hidden="1">
      <c r="A98" s="79" t="s">
        <v>675</v>
      </c>
      <c r="B98" s="38" t="s">
        <v>678</v>
      </c>
      <c r="C98" s="62">
        <f>C99</f>
        <v>0</v>
      </c>
      <c r="D98" s="62">
        <f aca="true" t="shared" si="33" ref="D98">D99</f>
        <v>0</v>
      </c>
    </row>
    <row r="99" spans="1:4" s="15" customFormat="1" ht="47.25" hidden="1">
      <c r="A99" s="80" t="s">
        <v>671</v>
      </c>
      <c r="B99" s="14" t="s">
        <v>542</v>
      </c>
      <c r="C99" s="63">
        <v>0</v>
      </c>
      <c r="D99" s="63">
        <v>0</v>
      </c>
    </row>
    <row r="100" spans="1:4" ht="15">
      <c r="A100" s="38" t="s">
        <v>571</v>
      </c>
      <c r="B100" s="38" t="s">
        <v>69</v>
      </c>
      <c r="C100" s="62">
        <f>SUM(C101)</f>
        <v>85194.5</v>
      </c>
      <c r="D100" s="62">
        <f aca="true" t="shared" si="34" ref="D100">SUM(D101)</f>
        <v>80919.5</v>
      </c>
    </row>
    <row r="101" spans="1:4" ht="15">
      <c r="A101" s="14" t="s">
        <v>572</v>
      </c>
      <c r="B101" s="14" t="s">
        <v>225</v>
      </c>
      <c r="C101" s="63">
        <f>SUM(C103:C110)</f>
        <v>85194.5</v>
      </c>
      <c r="D101" s="63">
        <f>SUM(D103:D110)</f>
        <v>80919.5</v>
      </c>
    </row>
    <row r="102" spans="1:4" ht="15">
      <c r="A102" s="14" t="s">
        <v>72</v>
      </c>
      <c r="B102" s="14"/>
      <c r="C102" s="18"/>
      <c r="D102" s="18"/>
    </row>
    <row r="103" spans="1:4" s="31" customFormat="1" ht="31.5">
      <c r="A103" s="14"/>
      <c r="B103" s="14" t="s">
        <v>628</v>
      </c>
      <c r="C103" s="18">
        <v>37779.6</v>
      </c>
      <c r="D103" s="18">
        <v>37779.6</v>
      </c>
    </row>
    <row r="104" spans="1:4" s="31" customFormat="1" ht="31.5">
      <c r="A104" s="14"/>
      <c r="B104" s="68" t="s">
        <v>533</v>
      </c>
      <c r="C104" s="18">
        <v>4552.5</v>
      </c>
      <c r="D104" s="18">
        <v>4552.5</v>
      </c>
    </row>
    <row r="105" spans="1:4" s="31" customFormat="1" ht="31.5">
      <c r="A105" s="14"/>
      <c r="B105" s="68" t="s">
        <v>756</v>
      </c>
      <c r="C105" s="18">
        <v>11543.6</v>
      </c>
      <c r="D105" s="18">
        <v>11543.6</v>
      </c>
    </row>
    <row r="106" spans="1:4" s="31" customFormat="1" ht="15">
      <c r="A106" s="14"/>
      <c r="B106" s="68" t="s">
        <v>543</v>
      </c>
      <c r="C106" s="18">
        <v>158.4</v>
      </c>
      <c r="D106" s="63">
        <v>135</v>
      </c>
    </row>
    <row r="107" spans="1:4" s="31" customFormat="1" ht="31.5">
      <c r="A107" s="14"/>
      <c r="B107" s="14" t="s">
        <v>176</v>
      </c>
      <c r="C107" s="18">
        <v>3753.8</v>
      </c>
      <c r="D107" s="18">
        <v>3753.8</v>
      </c>
    </row>
    <row r="108" spans="1:4" s="31" customFormat="1" ht="63">
      <c r="A108" s="14"/>
      <c r="B108" s="157" t="s">
        <v>757</v>
      </c>
      <c r="C108" s="18">
        <v>18155</v>
      </c>
      <c r="D108" s="18">
        <v>18155</v>
      </c>
    </row>
    <row r="109" spans="1:4" s="31" customFormat="1" ht="31.5">
      <c r="A109" s="14"/>
      <c r="B109" s="14" t="s">
        <v>758</v>
      </c>
      <c r="C109" s="63">
        <v>5000</v>
      </c>
      <c r="D109" s="63">
        <v>5000</v>
      </c>
    </row>
    <row r="110" spans="1:4" s="31" customFormat="1" ht="31.5">
      <c r="A110" s="14"/>
      <c r="B110" s="14" t="s">
        <v>759</v>
      </c>
      <c r="C110" s="63">
        <v>4251.6</v>
      </c>
      <c r="D110" s="63">
        <v>0</v>
      </c>
    </row>
    <row r="111" spans="1:4" ht="15">
      <c r="A111" s="38" t="s">
        <v>573</v>
      </c>
      <c r="B111" s="38" t="s">
        <v>574</v>
      </c>
      <c r="C111" s="51">
        <f>SUM(C112,C114,C116,C118,C120,C122)</f>
        <v>468174</v>
      </c>
      <c r="D111" s="51">
        <f>SUM(D112,D114,D116,D118,D120,D122)</f>
        <v>466699.8</v>
      </c>
    </row>
    <row r="112" spans="1:4" ht="62.25" customHeight="1">
      <c r="A112" s="38" t="s">
        <v>633</v>
      </c>
      <c r="B112" s="38" t="s">
        <v>634</v>
      </c>
      <c r="C112" s="51">
        <f>SUM(C113)</f>
        <v>1414.6</v>
      </c>
      <c r="D112" s="51">
        <f aca="true" t="shared" si="35" ref="D112">SUM(D113)</f>
        <v>1150</v>
      </c>
    </row>
    <row r="113" spans="1:4" ht="63">
      <c r="A113" s="14" t="s">
        <v>635</v>
      </c>
      <c r="B113" s="14" t="s">
        <v>636</v>
      </c>
      <c r="C113" s="18">
        <v>1414.6</v>
      </c>
      <c r="D113" s="18">
        <v>1150</v>
      </c>
    </row>
    <row r="114" spans="1:4" s="32" customFormat="1" ht="63">
      <c r="A114" s="79" t="s">
        <v>674</v>
      </c>
      <c r="B114" s="38" t="s">
        <v>679</v>
      </c>
      <c r="C114" s="51">
        <f>C115</f>
        <v>5271</v>
      </c>
      <c r="D114" s="51">
        <f aca="true" t="shared" si="36" ref="D114">D115</f>
        <v>4063.8</v>
      </c>
    </row>
    <row r="115" spans="1:4" ht="63">
      <c r="A115" s="80" t="s">
        <v>672</v>
      </c>
      <c r="B115" s="86" t="s">
        <v>656</v>
      </c>
      <c r="C115" s="18">
        <v>5271</v>
      </c>
      <c r="D115" s="18">
        <v>4063.8</v>
      </c>
    </row>
    <row r="116" spans="1:4" ht="63">
      <c r="A116" s="38" t="s">
        <v>577</v>
      </c>
      <c r="B116" s="38" t="s">
        <v>578</v>
      </c>
      <c r="C116" s="51">
        <f>SUM(C117)</f>
        <v>47.8</v>
      </c>
      <c r="D116" s="51">
        <f>SUM(D117)</f>
        <v>45.4</v>
      </c>
    </row>
    <row r="117" spans="1:4" ht="63">
      <c r="A117" s="14" t="s">
        <v>579</v>
      </c>
      <c r="B117" s="14" t="s">
        <v>580</v>
      </c>
      <c r="C117" s="18">
        <v>47.8</v>
      </c>
      <c r="D117" s="18">
        <v>45.4</v>
      </c>
    </row>
    <row r="118" spans="1:4" ht="31.5">
      <c r="A118" s="38" t="s">
        <v>575</v>
      </c>
      <c r="B118" s="38" t="s">
        <v>70</v>
      </c>
      <c r="C118" s="51">
        <f>SUM(C119)</f>
        <v>1054.4</v>
      </c>
      <c r="D118" s="51">
        <f aca="true" t="shared" si="37" ref="D118">SUM(D119)</f>
        <v>1054.4</v>
      </c>
    </row>
    <row r="119" spans="1:4" ht="31.5">
      <c r="A119" s="14" t="s">
        <v>576</v>
      </c>
      <c r="B119" s="14" t="s">
        <v>226</v>
      </c>
      <c r="C119" s="18">
        <v>1054.4</v>
      </c>
      <c r="D119" s="18">
        <v>1054.4</v>
      </c>
    </row>
    <row r="120" spans="1:4" ht="51.75" customHeight="1" hidden="1">
      <c r="A120" s="38" t="s">
        <v>577</v>
      </c>
      <c r="B120" s="38" t="s">
        <v>578</v>
      </c>
      <c r="C120" s="51">
        <f>SUM(C121)</f>
        <v>0</v>
      </c>
      <c r="D120" s="51">
        <f aca="true" t="shared" si="38" ref="D120">SUM(D121)</f>
        <v>0</v>
      </c>
    </row>
    <row r="121" spans="1:4" ht="63" customHeight="1" hidden="1">
      <c r="A121" s="14" t="s">
        <v>579</v>
      </c>
      <c r="B121" s="14" t="s">
        <v>580</v>
      </c>
      <c r="C121" s="18"/>
      <c r="D121" s="18"/>
    </row>
    <row r="122" spans="1:4" ht="15">
      <c r="A122" s="38" t="s">
        <v>581</v>
      </c>
      <c r="B122" s="38" t="s">
        <v>71</v>
      </c>
      <c r="C122" s="51">
        <f>SUM(C123)</f>
        <v>460386.2</v>
      </c>
      <c r="D122" s="51">
        <f aca="true" t="shared" si="39" ref="D122">SUM(D123)</f>
        <v>460386.2</v>
      </c>
    </row>
    <row r="123" spans="1:4" ht="15">
      <c r="A123" s="14" t="s">
        <v>582</v>
      </c>
      <c r="B123" s="14" t="s">
        <v>227</v>
      </c>
      <c r="C123" s="18">
        <f>SUM(C125:C130)</f>
        <v>460386.2</v>
      </c>
      <c r="D123" s="18">
        <f>SUM(D125:D130)</f>
        <v>460386.2</v>
      </c>
    </row>
    <row r="124" spans="1:4" ht="15">
      <c r="A124" s="14" t="s">
        <v>72</v>
      </c>
      <c r="B124" s="14"/>
      <c r="C124" s="18"/>
      <c r="D124" s="18"/>
    </row>
    <row r="125" spans="1:4" ht="15">
      <c r="A125" s="14"/>
      <c r="B125" s="14" t="s">
        <v>73</v>
      </c>
      <c r="C125" s="18">
        <v>215.4</v>
      </c>
      <c r="D125" s="18">
        <v>215.4</v>
      </c>
    </row>
    <row r="126" spans="1:4" ht="15">
      <c r="A126" s="14"/>
      <c r="B126" s="14" t="s">
        <v>171</v>
      </c>
      <c r="C126" s="18">
        <v>113.8</v>
      </c>
      <c r="D126" s="18">
        <v>113.8</v>
      </c>
    </row>
    <row r="127" spans="1:4" ht="15">
      <c r="A127" s="14"/>
      <c r="B127" s="14" t="s">
        <v>74</v>
      </c>
      <c r="C127" s="18">
        <v>1575.8</v>
      </c>
      <c r="D127" s="18">
        <v>1575.8</v>
      </c>
    </row>
    <row r="128" spans="1:4" s="31" customFormat="1" ht="31.5">
      <c r="A128" s="14"/>
      <c r="B128" s="14" t="s">
        <v>760</v>
      </c>
      <c r="C128" s="18">
        <v>5314.2</v>
      </c>
      <c r="D128" s="18">
        <v>5314.2</v>
      </c>
    </row>
    <row r="129" spans="1:4" s="31" customFormat="1" ht="31.5">
      <c r="A129" s="14"/>
      <c r="B129" s="14" t="s">
        <v>761</v>
      </c>
      <c r="C129" s="18">
        <v>1294.3</v>
      </c>
      <c r="D129" s="18">
        <v>1294.3</v>
      </c>
    </row>
    <row r="130" spans="1:4" ht="126">
      <c r="A130" s="14"/>
      <c r="B130" s="14" t="s">
        <v>517</v>
      </c>
      <c r="C130" s="18">
        <v>451872.7</v>
      </c>
      <c r="D130" s="18">
        <v>451872.7</v>
      </c>
    </row>
    <row r="131" spans="1:4" ht="48" customHeight="1" hidden="1">
      <c r="A131" s="64" t="s">
        <v>643</v>
      </c>
      <c r="B131" s="65" t="s">
        <v>645</v>
      </c>
      <c r="C131" s="51">
        <f>C132</f>
        <v>0</v>
      </c>
      <c r="D131" s="51">
        <f aca="true" t="shared" si="40" ref="D131">D132</f>
        <v>0</v>
      </c>
    </row>
    <row r="132" spans="1:4" ht="31.5" hidden="1">
      <c r="A132" s="44" t="s">
        <v>653</v>
      </c>
      <c r="B132" s="44" t="s">
        <v>557</v>
      </c>
      <c r="C132" s="18">
        <v>0</v>
      </c>
      <c r="D132" s="18">
        <v>0</v>
      </c>
    </row>
    <row r="133" spans="1:4" ht="47.25">
      <c r="A133" s="64" t="s">
        <v>641</v>
      </c>
      <c r="B133" s="27" t="s">
        <v>642</v>
      </c>
      <c r="C133" s="51">
        <f>C134</f>
        <v>-770.4</v>
      </c>
      <c r="D133" s="51">
        <f aca="true" t="shared" si="41" ref="D133">D134</f>
        <v>-770.4</v>
      </c>
    </row>
    <row r="134" spans="1:4" ht="47.25">
      <c r="A134" s="44" t="s">
        <v>644</v>
      </c>
      <c r="B134" s="44" t="s">
        <v>629</v>
      </c>
      <c r="C134" s="18">
        <v>-770.4</v>
      </c>
      <c r="D134" s="18">
        <v>-770.4</v>
      </c>
    </row>
    <row r="135" spans="1:7" ht="15">
      <c r="A135" s="38" t="s">
        <v>75</v>
      </c>
      <c r="B135" s="38"/>
      <c r="C135" s="62">
        <f>SUM(C11,C88)</f>
        <v>1313991.5000000002</v>
      </c>
      <c r="D135" s="62">
        <f>SUM(D11,D88)</f>
        <v>1284057.4000000001</v>
      </c>
      <c r="G135" s="21"/>
    </row>
    <row r="136" spans="1:4" ht="15">
      <c r="A136" s="33" t="s">
        <v>398</v>
      </c>
      <c r="B136" s="66"/>
      <c r="C136" s="66"/>
      <c r="D136" s="85"/>
    </row>
    <row r="137" spans="1:4" ht="15">
      <c r="A137" s="36" t="s">
        <v>583</v>
      </c>
      <c r="B137" s="66"/>
      <c r="C137" s="67">
        <f>C135-C111</f>
        <v>845817.5000000002</v>
      </c>
      <c r="D137" s="67">
        <f>D135-D111</f>
        <v>817357.6000000001</v>
      </c>
    </row>
    <row r="138" spans="1:4" ht="15">
      <c r="A138" s="191" t="s">
        <v>399</v>
      </c>
      <c r="B138" s="191"/>
      <c r="C138" s="87">
        <f>C135-C88</f>
        <v>163133.19999999995</v>
      </c>
      <c r="D138" s="87">
        <f>D135-D88</f>
        <v>148948.30000000005</v>
      </c>
    </row>
    <row r="139" ht="15">
      <c r="D139" s="85"/>
    </row>
    <row r="140" ht="15">
      <c r="D140" s="85"/>
    </row>
    <row r="141" ht="15">
      <c r="D141" s="85"/>
    </row>
    <row r="142" ht="15">
      <c r="D142" s="85"/>
    </row>
  </sheetData>
  <mergeCells count="2">
    <mergeCell ref="A138:B138"/>
    <mergeCell ref="A6:D6"/>
  </mergeCells>
  <printOptions/>
  <pageMargins left="0.7874015748031497" right="0.31496062992125984" top="0.3937007874015748" bottom="0.3937007874015748" header="0.1968503937007874" footer="0.31496062992125984"/>
  <pageSetup fitToHeight="5" fitToWidth="1"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1"/>
  <sheetViews>
    <sheetView zoomScale="85" zoomScaleNormal="85" workbookViewId="0" topLeftCell="A1">
      <selection activeCell="H4" sqref="H4"/>
    </sheetView>
  </sheetViews>
  <sheetFormatPr defaultColWidth="9.140625" defaultRowHeight="15"/>
  <cols>
    <col min="1" max="1" width="65.7109375" style="93" customWidth="1"/>
    <col min="2" max="2" width="5.00390625" style="94" hidden="1" customWidth="1"/>
    <col min="3" max="4" width="3.7109375" style="91" customWidth="1"/>
    <col min="5" max="5" width="16.7109375" style="91" customWidth="1"/>
    <col min="6" max="6" width="4.7109375" style="91" customWidth="1"/>
    <col min="7" max="7" width="13.7109375" style="91" customWidth="1"/>
    <col min="8" max="8" width="15.00390625" style="8" customWidth="1"/>
    <col min="9" max="16384" width="9.140625" style="8" customWidth="1"/>
  </cols>
  <sheetData>
    <row r="1" spans="1:8" ht="15.75">
      <c r="A1" s="88"/>
      <c r="B1" s="89"/>
      <c r="C1" s="90"/>
      <c r="D1" s="90"/>
      <c r="E1" s="85"/>
      <c r="F1" s="84"/>
      <c r="G1" s="84"/>
      <c r="H1" s="130" t="s">
        <v>741</v>
      </c>
    </row>
    <row r="2" spans="1:8" ht="15.75">
      <c r="A2" s="88"/>
      <c r="B2" s="89"/>
      <c r="C2" s="90"/>
      <c r="D2" s="90"/>
      <c r="E2" s="85"/>
      <c r="F2" s="118"/>
      <c r="G2" s="118"/>
      <c r="H2" s="131" t="s">
        <v>5</v>
      </c>
    </row>
    <row r="3" spans="1:8" ht="15.75">
      <c r="A3" s="88"/>
      <c r="B3" s="89"/>
      <c r="C3" s="90"/>
      <c r="D3" s="90"/>
      <c r="E3" s="85"/>
      <c r="F3" s="118"/>
      <c r="G3" s="118"/>
      <c r="H3" s="131" t="s">
        <v>518</v>
      </c>
    </row>
    <row r="4" spans="1:8" ht="15.75">
      <c r="A4" s="88"/>
      <c r="B4" s="89"/>
      <c r="D4" s="92"/>
      <c r="E4" s="85"/>
      <c r="F4" s="84"/>
      <c r="G4" s="84"/>
      <c r="H4" s="133" t="s">
        <v>877</v>
      </c>
    </row>
    <row r="5" spans="1:7" ht="15.75">
      <c r="A5" s="193"/>
      <c r="B5" s="193"/>
      <c r="C5" s="193"/>
      <c r="D5" s="193"/>
      <c r="E5" s="193"/>
      <c r="F5" s="193"/>
      <c r="G5" s="193"/>
    </row>
    <row r="6" spans="1:8" ht="75.75" customHeight="1">
      <c r="A6" s="194" t="s">
        <v>762</v>
      </c>
      <c r="B6" s="194"/>
      <c r="C6" s="194"/>
      <c r="D6" s="194"/>
      <c r="E6" s="194"/>
      <c r="F6" s="194"/>
      <c r="G6" s="194"/>
      <c r="H6" s="194"/>
    </row>
    <row r="7" ht="15">
      <c r="G7" s="95"/>
    </row>
    <row r="8" spans="7:8" ht="15.75">
      <c r="G8" s="8"/>
      <c r="H8" s="96" t="s">
        <v>0</v>
      </c>
    </row>
    <row r="9" spans="1:8" s="144" customFormat="1" ht="31.5">
      <c r="A9" s="143" t="s">
        <v>77</v>
      </c>
      <c r="B9" s="143"/>
      <c r="C9" s="143" t="s">
        <v>129</v>
      </c>
      <c r="D9" s="143" t="s">
        <v>78</v>
      </c>
      <c r="E9" s="143" t="s">
        <v>79</v>
      </c>
      <c r="F9" s="143" t="s">
        <v>80</v>
      </c>
      <c r="G9" s="143" t="s">
        <v>726</v>
      </c>
      <c r="H9" s="153" t="s">
        <v>727</v>
      </c>
    </row>
    <row r="10" spans="1:8" ht="15.75">
      <c r="A10" s="97">
        <v>1</v>
      </c>
      <c r="B10" s="97"/>
      <c r="C10" s="97">
        <v>2</v>
      </c>
      <c r="D10" s="97">
        <v>3</v>
      </c>
      <c r="E10" s="97">
        <v>4</v>
      </c>
      <c r="F10" s="97">
        <v>5</v>
      </c>
      <c r="G10" s="97">
        <v>6</v>
      </c>
      <c r="H10" s="154">
        <v>7</v>
      </c>
    </row>
    <row r="11" spans="1:9" ht="15.75">
      <c r="A11" s="78" t="s">
        <v>81</v>
      </c>
      <c r="B11" s="78"/>
      <c r="C11" s="97"/>
      <c r="D11" s="97"/>
      <c r="E11" s="97"/>
      <c r="F11" s="97"/>
      <c r="G11" s="98">
        <f>SUM(G12,G110,G137,G190,G264,G360,G389,G432)</f>
        <v>1338764.1999999997</v>
      </c>
      <c r="H11" s="98">
        <f>SUM(H12,H110,H137,H190,H264,H360,H389,H432)</f>
        <v>1303877.7</v>
      </c>
      <c r="I11" s="81"/>
    </row>
    <row r="12" spans="1:10" ht="18.75">
      <c r="A12" s="39" t="s">
        <v>82</v>
      </c>
      <c r="B12" s="30"/>
      <c r="C12" s="37" t="s">
        <v>131</v>
      </c>
      <c r="D12" s="37" t="s">
        <v>138</v>
      </c>
      <c r="E12" s="30"/>
      <c r="F12" s="158"/>
      <c r="G12" s="4">
        <f>SUM(G13,G21,G26,G53,G58,G75,G87,G96)</f>
        <v>157360.2</v>
      </c>
      <c r="H12" s="4">
        <f>SUM(H13,H21,H26,H53,H58,H75,H87,H96)</f>
        <v>154447.2</v>
      </c>
      <c r="J12" s="29"/>
    </row>
    <row r="13" spans="1:8" ht="31.5">
      <c r="A13" s="39" t="s">
        <v>83</v>
      </c>
      <c r="B13" s="30"/>
      <c r="C13" s="37" t="s">
        <v>131</v>
      </c>
      <c r="D13" s="37" t="s">
        <v>132</v>
      </c>
      <c r="E13" s="30"/>
      <c r="F13" s="158"/>
      <c r="G13" s="4">
        <f>SUM(G14)</f>
        <v>5143.2</v>
      </c>
      <c r="H13" s="4">
        <f>SUM(H14)</f>
        <v>5131.400000000001</v>
      </c>
    </row>
    <row r="14" spans="1:8" ht="31.5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59"/>
      <c r="G14" s="25">
        <f>SUM(G15)</f>
        <v>5143.2</v>
      </c>
      <c r="H14" s="25">
        <f>SUM(H15)</f>
        <v>5131.400000000001</v>
      </c>
    </row>
    <row r="15" spans="1:8" ht="18.75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59"/>
      <c r="G15" s="25">
        <f>SUM(G16,G19)</f>
        <v>5143.2</v>
      </c>
      <c r="H15" s="25">
        <f>SUM(H16,H19)</f>
        <v>5131.400000000001</v>
      </c>
    </row>
    <row r="16" spans="1:8" ht="18.75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59"/>
      <c r="G16" s="25">
        <f>SUM(G17:G18)</f>
        <v>5100</v>
      </c>
      <c r="H16" s="25">
        <f>SUM(H17:H18)</f>
        <v>5088.3</v>
      </c>
    </row>
    <row r="17" spans="1:8" ht="63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8" ht="31.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8" ht="18.75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8"/>
      <c r="G19" s="25">
        <f>SUM(G20)</f>
        <v>43.2</v>
      </c>
      <c r="H19" s="25">
        <f>SUM(H20)</f>
        <v>43.1</v>
      </c>
    </row>
    <row r="20" spans="1:8" ht="63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8" ht="47.25">
      <c r="A21" s="39" t="s">
        <v>706</v>
      </c>
      <c r="B21" s="30"/>
      <c r="C21" s="119" t="s">
        <v>131</v>
      </c>
      <c r="D21" s="120" t="s">
        <v>133</v>
      </c>
      <c r="E21" s="120"/>
      <c r="F21" s="119"/>
      <c r="G21" s="4">
        <f>SUM(G23)</f>
        <v>29.8</v>
      </c>
      <c r="H21" s="4">
        <f>SUM(H23)</f>
        <v>29.5</v>
      </c>
    </row>
    <row r="22" spans="1:8" ht="15.75">
      <c r="A22" s="40" t="s">
        <v>370</v>
      </c>
      <c r="B22" s="30"/>
      <c r="C22" s="121" t="s">
        <v>131</v>
      </c>
      <c r="D22" s="103" t="s">
        <v>133</v>
      </c>
      <c r="E22" s="103" t="s">
        <v>707</v>
      </c>
      <c r="F22" s="119"/>
      <c r="G22" s="25">
        <f>SUM(G23)</f>
        <v>29.8</v>
      </c>
      <c r="H22" s="25">
        <f>SUM(H23)</f>
        <v>29.5</v>
      </c>
    </row>
    <row r="23" spans="1:8" ht="31.5">
      <c r="A23" s="40" t="s">
        <v>371</v>
      </c>
      <c r="B23" s="30"/>
      <c r="C23" s="121" t="s">
        <v>131</v>
      </c>
      <c r="D23" s="103" t="s">
        <v>133</v>
      </c>
      <c r="E23" s="103" t="s">
        <v>708</v>
      </c>
      <c r="F23" s="119"/>
      <c r="G23" s="25">
        <f>SUM(G24)</f>
        <v>29.8</v>
      </c>
      <c r="H23" s="25">
        <f>SUM(H24)</f>
        <v>29.5</v>
      </c>
    </row>
    <row r="24" spans="1:8" ht="31.5">
      <c r="A24" s="40" t="s">
        <v>709</v>
      </c>
      <c r="B24" s="30"/>
      <c r="C24" s="121" t="s">
        <v>131</v>
      </c>
      <c r="D24" s="103" t="s">
        <v>133</v>
      </c>
      <c r="E24" s="103" t="s">
        <v>372</v>
      </c>
      <c r="F24" s="119"/>
      <c r="G24" s="25">
        <f>SUM(G25:G25)</f>
        <v>29.8</v>
      </c>
      <c r="H24" s="25">
        <f>SUM(H25:H25)</f>
        <v>29.5</v>
      </c>
    </row>
    <row r="25" spans="1:8" ht="63">
      <c r="A25" s="41" t="s">
        <v>187</v>
      </c>
      <c r="B25" s="6"/>
      <c r="C25" s="121" t="s">
        <v>131</v>
      </c>
      <c r="D25" s="103" t="s">
        <v>133</v>
      </c>
      <c r="E25" s="103" t="s">
        <v>372</v>
      </c>
      <c r="F25" s="121">
        <v>100</v>
      </c>
      <c r="G25" s="25">
        <v>29.8</v>
      </c>
      <c r="H25" s="25">
        <v>29.5</v>
      </c>
    </row>
    <row r="26" spans="1:8" ht="47.25">
      <c r="A26" s="39" t="s">
        <v>500</v>
      </c>
      <c r="B26" s="30"/>
      <c r="C26" s="37" t="s">
        <v>131</v>
      </c>
      <c r="D26" s="37" t="s">
        <v>134</v>
      </c>
      <c r="E26" s="30"/>
      <c r="F26" s="30"/>
      <c r="G26" s="4">
        <f>SUM(G27,G48)</f>
        <v>96095.7</v>
      </c>
      <c r="H26" s="4">
        <f>SUM(H27,H48)</f>
        <v>95323.40000000001</v>
      </c>
    </row>
    <row r="27" spans="1:8" ht="31.5">
      <c r="A27" s="40" t="s">
        <v>229</v>
      </c>
      <c r="B27" s="6"/>
      <c r="C27" s="7" t="s">
        <v>131</v>
      </c>
      <c r="D27" s="7" t="s">
        <v>134</v>
      </c>
      <c r="E27" s="6" t="s">
        <v>228</v>
      </c>
      <c r="F27" s="159"/>
      <c r="G27" s="25">
        <f>SUM(G28)</f>
        <v>94519.9</v>
      </c>
      <c r="H27" s="25">
        <f>SUM(H28)</f>
        <v>93755.1</v>
      </c>
    </row>
    <row r="28" spans="1:8" ht="18.75">
      <c r="A28" s="40" t="s">
        <v>237</v>
      </c>
      <c r="B28" s="6"/>
      <c r="C28" s="7" t="s">
        <v>131</v>
      </c>
      <c r="D28" s="7" t="s">
        <v>134</v>
      </c>
      <c r="E28" s="6" t="s">
        <v>238</v>
      </c>
      <c r="F28" s="159"/>
      <c r="G28" s="25">
        <f>SUM(G29,G34,G37,G39,G41,G43,G45)</f>
        <v>94519.9</v>
      </c>
      <c r="H28" s="25">
        <f>SUM(H29,H34,H37,H39,H41,H43,H45)</f>
        <v>93755.1</v>
      </c>
    </row>
    <row r="29" spans="1:8" ht="31.5">
      <c r="A29" s="41" t="s">
        <v>309</v>
      </c>
      <c r="B29" s="6"/>
      <c r="C29" s="7" t="s">
        <v>131</v>
      </c>
      <c r="D29" s="7" t="s">
        <v>134</v>
      </c>
      <c r="E29" s="6" t="s">
        <v>239</v>
      </c>
      <c r="F29" s="159"/>
      <c r="G29" s="25">
        <f>SUM(G30:G33)</f>
        <v>71043</v>
      </c>
      <c r="H29" s="25">
        <f>SUM(H30:H33)</f>
        <v>70321.8</v>
      </c>
    </row>
    <row r="30" spans="1:8" ht="63">
      <c r="A30" s="41" t="s">
        <v>187</v>
      </c>
      <c r="B30" s="6"/>
      <c r="C30" s="7" t="s">
        <v>131</v>
      </c>
      <c r="D30" s="7" t="s">
        <v>134</v>
      </c>
      <c r="E30" s="6" t="s">
        <v>239</v>
      </c>
      <c r="F30" s="6">
        <v>100</v>
      </c>
      <c r="G30" s="25">
        <v>43358.7</v>
      </c>
      <c r="H30" s="25">
        <v>43305.9</v>
      </c>
    </row>
    <row r="31" spans="1:9" ht="31.5">
      <c r="A31" s="41" t="s">
        <v>483</v>
      </c>
      <c r="B31" s="6"/>
      <c r="C31" s="7" t="s">
        <v>131</v>
      </c>
      <c r="D31" s="7" t="s">
        <v>134</v>
      </c>
      <c r="E31" s="6" t="s">
        <v>239</v>
      </c>
      <c r="F31" s="6">
        <v>200</v>
      </c>
      <c r="G31" s="25">
        <v>26901.2</v>
      </c>
      <c r="H31" s="25">
        <v>26243.9</v>
      </c>
      <c r="I31">
        <v>26243.8</v>
      </c>
    </row>
    <row r="32" spans="1:8" ht="15.75">
      <c r="A32" s="41" t="s">
        <v>186</v>
      </c>
      <c r="B32" s="6"/>
      <c r="C32" s="7" t="s">
        <v>131</v>
      </c>
      <c r="D32" s="7" t="s">
        <v>134</v>
      </c>
      <c r="E32" s="6" t="s">
        <v>239</v>
      </c>
      <c r="F32" s="6">
        <v>300</v>
      </c>
      <c r="G32" s="25">
        <v>251</v>
      </c>
      <c r="H32" s="25">
        <v>250.6</v>
      </c>
    </row>
    <row r="33" spans="1:8" ht="15.75">
      <c r="A33" s="41" t="s">
        <v>184</v>
      </c>
      <c r="B33" s="6"/>
      <c r="C33" s="7" t="s">
        <v>131</v>
      </c>
      <c r="D33" s="7" t="s">
        <v>134</v>
      </c>
      <c r="E33" s="6" t="s">
        <v>239</v>
      </c>
      <c r="F33" s="6">
        <v>800</v>
      </c>
      <c r="G33" s="25">
        <v>532.1</v>
      </c>
      <c r="H33" s="25">
        <v>521.4</v>
      </c>
    </row>
    <row r="34" spans="1:8" ht="63">
      <c r="A34" s="41" t="s">
        <v>690</v>
      </c>
      <c r="B34" s="6"/>
      <c r="C34" s="7" t="s">
        <v>131</v>
      </c>
      <c r="D34" s="7" t="s">
        <v>134</v>
      </c>
      <c r="E34" s="6" t="s">
        <v>234</v>
      </c>
      <c r="F34" s="6"/>
      <c r="G34" s="25">
        <f>SUM(G35:G36)</f>
        <v>19016.899999999998</v>
      </c>
      <c r="H34" s="25">
        <f>SUM(H35:H36)</f>
        <v>19013.4</v>
      </c>
    </row>
    <row r="35" spans="1:8" ht="63">
      <c r="A35" s="41" t="s">
        <v>187</v>
      </c>
      <c r="B35" s="6"/>
      <c r="C35" s="7" t="s">
        <v>131</v>
      </c>
      <c r="D35" s="7" t="s">
        <v>134</v>
      </c>
      <c r="E35" s="6" t="s">
        <v>234</v>
      </c>
      <c r="F35" s="6">
        <v>100</v>
      </c>
      <c r="G35" s="25">
        <v>18582.8</v>
      </c>
      <c r="H35" s="25">
        <v>18581</v>
      </c>
    </row>
    <row r="36" spans="1:8" ht="31.5">
      <c r="A36" s="41" t="s">
        <v>483</v>
      </c>
      <c r="B36" s="6"/>
      <c r="C36" s="7" t="s">
        <v>131</v>
      </c>
      <c r="D36" s="7" t="s">
        <v>134</v>
      </c>
      <c r="E36" s="6" t="s">
        <v>234</v>
      </c>
      <c r="F36" s="6">
        <v>200</v>
      </c>
      <c r="G36" s="25">
        <v>434.1</v>
      </c>
      <c r="H36" s="25">
        <v>432.4</v>
      </c>
    </row>
    <row r="37" spans="1:8" ht="31.5">
      <c r="A37" s="41" t="s">
        <v>188</v>
      </c>
      <c r="B37" s="6"/>
      <c r="C37" s="7" t="s">
        <v>131</v>
      </c>
      <c r="D37" s="7" t="s">
        <v>134</v>
      </c>
      <c r="E37" s="6" t="s">
        <v>235</v>
      </c>
      <c r="F37" s="6"/>
      <c r="G37" s="25">
        <f>SUM(G38:G38)</f>
        <v>2185.3</v>
      </c>
      <c r="H37" s="25">
        <f>SUM(H38:H38)</f>
        <v>2180.2</v>
      </c>
    </row>
    <row r="38" spans="1:8" ht="63">
      <c r="A38" s="41" t="s">
        <v>187</v>
      </c>
      <c r="B38" s="6"/>
      <c r="C38" s="7" t="s">
        <v>131</v>
      </c>
      <c r="D38" s="7" t="s">
        <v>134</v>
      </c>
      <c r="E38" s="6" t="s">
        <v>235</v>
      </c>
      <c r="F38" s="6">
        <v>100</v>
      </c>
      <c r="G38" s="25">
        <v>2185.3</v>
      </c>
      <c r="H38" s="25">
        <v>2180.2</v>
      </c>
    </row>
    <row r="39" spans="1:8" ht="18.75">
      <c r="A39" s="40" t="s">
        <v>590</v>
      </c>
      <c r="B39" s="6"/>
      <c r="C39" s="7" t="s">
        <v>131</v>
      </c>
      <c r="D39" s="7" t="s">
        <v>134</v>
      </c>
      <c r="E39" s="6" t="s">
        <v>240</v>
      </c>
      <c r="F39" s="158"/>
      <c r="G39" s="25">
        <f>SUM(G40)</f>
        <v>1722.9</v>
      </c>
      <c r="H39" s="25">
        <f>SUM(H40)</f>
        <v>1688</v>
      </c>
    </row>
    <row r="40" spans="1:8" ht="63">
      <c r="A40" s="41" t="s">
        <v>187</v>
      </c>
      <c r="B40" s="6"/>
      <c r="C40" s="7" t="s">
        <v>131</v>
      </c>
      <c r="D40" s="7" t="s">
        <v>134</v>
      </c>
      <c r="E40" s="6" t="s">
        <v>240</v>
      </c>
      <c r="F40" s="6">
        <v>100</v>
      </c>
      <c r="G40" s="25">
        <v>1722.9</v>
      </c>
      <c r="H40" s="25">
        <v>1688</v>
      </c>
    </row>
    <row r="41" spans="1:8" ht="18.75">
      <c r="A41" s="41" t="s">
        <v>592</v>
      </c>
      <c r="B41" s="6"/>
      <c r="C41" s="7" t="s">
        <v>131</v>
      </c>
      <c r="D41" s="7" t="s">
        <v>134</v>
      </c>
      <c r="E41" s="6" t="s">
        <v>544</v>
      </c>
      <c r="F41" s="158"/>
      <c r="G41" s="25">
        <f>SUM(G42)</f>
        <v>222.6</v>
      </c>
      <c r="H41" s="25">
        <f>SUM(H42)</f>
        <v>222.5</v>
      </c>
    </row>
    <row r="42" spans="1:8" ht="63">
      <c r="A42" s="41" t="s">
        <v>187</v>
      </c>
      <c r="B42" s="6"/>
      <c r="C42" s="7" t="s">
        <v>131</v>
      </c>
      <c r="D42" s="7" t="s">
        <v>134</v>
      </c>
      <c r="E42" s="6" t="s">
        <v>544</v>
      </c>
      <c r="F42" s="6">
        <v>100</v>
      </c>
      <c r="G42" s="25">
        <v>222.6</v>
      </c>
      <c r="H42" s="25">
        <v>222.5</v>
      </c>
    </row>
    <row r="43" spans="1:8" ht="18.75">
      <c r="A43" s="41" t="s">
        <v>245</v>
      </c>
      <c r="B43" s="6"/>
      <c r="C43" s="7" t="s">
        <v>131</v>
      </c>
      <c r="D43" s="7" t="s">
        <v>134</v>
      </c>
      <c r="E43" s="6" t="s">
        <v>400</v>
      </c>
      <c r="F43" s="159"/>
      <c r="G43" s="25">
        <f>SUM(G44)</f>
        <v>215.4</v>
      </c>
      <c r="H43" s="25">
        <f>SUM(H44)</f>
        <v>215.4</v>
      </c>
    </row>
    <row r="44" spans="1:8" ht="63">
      <c r="A44" s="41" t="s">
        <v>187</v>
      </c>
      <c r="B44" s="6"/>
      <c r="C44" s="7" t="s">
        <v>131</v>
      </c>
      <c r="D44" s="7" t="s">
        <v>134</v>
      </c>
      <c r="E44" s="6" t="s">
        <v>400</v>
      </c>
      <c r="F44" s="6">
        <v>100</v>
      </c>
      <c r="G44" s="25">
        <v>215.4</v>
      </c>
      <c r="H44" s="25">
        <v>215.4</v>
      </c>
    </row>
    <row r="45" spans="1:8" ht="18.75">
      <c r="A45" s="41" t="s">
        <v>246</v>
      </c>
      <c r="B45" s="6"/>
      <c r="C45" s="7" t="s">
        <v>131</v>
      </c>
      <c r="D45" s="7" t="s">
        <v>134</v>
      </c>
      <c r="E45" s="6" t="s">
        <v>401</v>
      </c>
      <c r="F45" s="159"/>
      <c r="G45" s="25">
        <f>SUM(G46:G47)</f>
        <v>113.8</v>
      </c>
      <c r="H45" s="25">
        <f>SUM(H46:H47)</f>
        <v>113.8</v>
      </c>
    </row>
    <row r="46" spans="1:8" ht="63">
      <c r="A46" s="41" t="s">
        <v>187</v>
      </c>
      <c r="B46" s="6"/>
      <c r="C46" s="7" t="s">
        <v>131</v>
      </c>
      <c r="D46" s="7" t="s">
        <v>134</v>
      </c>
      <c r="E46" s="6" t="s">
        <v>401</v>
      </c>
      <c r="F46" s="6">
        <v>100</v>
      </c>
      <c r="G46" s="25">
        <v>112.6</v>
      </c>
      <c r="H46" s="25">
        <v>112.6</v>
      </c>
    </row>
    <row r="47" spans="1:8" ht="31.5">
      <c r="A47" s="41" t="s">
        <v>483</v>
      </c>
      <c r="B47" s="6"/>
      <c r="C47" s="7" t="s">
        <v>131</v>
      </c>
      <c r="D47" s="7" t="s">
        <v>134</v>
      </c>
      <c r="E47" s="6" t="s">
        <v>401</v>
      </c>
      <c r="F47" s="6">
        <v>200</v>
      </c>
      <c r="G47" s="25">
        <v>1.2</v>
      </c>
      <c r="H47" s="25">
        <v>1.2</v>
      </c>
    </row>
    <row r="48" spans="1:8" ht="31.5">
      <c r="A48" s="40" t="s">
        <v>243</v>
      </c>
      <c r="B48" s="6"/>
      <c r="C48" s="7" t="s">
        <v>131</v>
      </c>
      <c r="D48" s="7" t="s">
        <v>134</v>
      </c>
      <c r="E48" s="6" t="s">
        <v>241</v>
      </c>
      <c r="F48" s="159"/>
      <c r="G48" s="25">
        <f>SUM(G49)</f>
        <v>1575.8</v>
      </c>
      <c r="H48" s="25">
        <f>SUM(H49)</f>
        <v>1568.3</v>
      </c>
    </row>
    <row r="49" spans="1:8" ht="31.5">
      <c r="A49" s="40" t="s">
        <v>244</v>
      </c>
      <c r="B49" s="6"/>
      <c r="C49" s="7" t="s">
        <v>131</v>
      </c>
      <c r="D49" s="7" t="s">
        <v>134</v>
      </c>
      <c r="E49" s="6" t="s">
        <v>242</v>
      </c>
      <c r="F49" s="159"/>
      <c r="G49" s="25">
        <f>SUM(G50)</f>
        <v>1575.8</v>
      </c>
      <c r="H49" s="25">
        <f>SUM(H50)</f>
        <v>1568.3</v>
      </c>
    </row>
    <row r="50" spans="1:8" ht="31.5">
      <c r="A50" s="41" t="s">
        <v>326</v>
      </c>
      <c r="B50" s="6"/>
      <c r="C50" s="7" t="s">
        <v>131</v>
      </c>
      <c r="D50" s="7" t="s">
        <v>134</v>
      </c>
      <c r="E50" s="6" t="s">
        <v>325</v>
      </c>
      <c r="F50" s="159"/>
      <c r="G50" s="25">
        <f>SUM(G51:G52)</f>
        <v>1575.8</v>
      </c>
      <c r="H50" s="25">
        <f>SUM(H51:H52)</f>
        <v>1568.3</v>
      </c>
    </row>
    <row r="51" spans="1:8" ht="63">
      <c r="A51" s="41" t="s">
        <v>187</v>
      </c>
      <c r="B51" s="6"/>
      <c r="C51" s="7" t="s">
        <v>131</v>
      </c>
      <c r="D51" s="7" t="s">
        <v>134</v>
      </c>
      <c r="E51" s="6" t="s">
        <v>325</v>
      </c>
      <c r="F51" s="6">
        <v>100</v>
      </c>
      <c r="G51" s="25">
        <v>1505</v>
      </c>
      <c r="H51" s="25">
        <v>1497.6</v>
      </c>
    </row>
    <row r="52" spans="1:8" ht="31.5">
      <c r="A52" s="40" t="s">
        <v>483</v>
      </c>
      <c r="B52" s="99"/>
      <c r="C52" s="7" t="s">
        <v>131</v>
      </c>
      <c r="D52" s="7" t="s">
        <v>134</v>
      </c>
      <c r="E52" s="6" t="s">
        <v>325</v>
      </c>
      <c r="F52" s="6">
        <v>200</v>
      </c>
      <c r="G52" s="25">
        <v>70.8</v>
      </c>
      <c r="H52" s="25">
        <v>70.7</v>
      </c>
    </row>
    <row r="53" spans="1:8" ht="15.75">
      <c r="A53" s="160" t="s">
        <v>766</v>
      </c>
      <c r="B53" s="30"/>
      <c r="C53" s="37" t="s">
        <v>131</v>
      </c>
      <c r="D53" s="37" t="s">
        <v>135</v>
      </c>
      <c r="E53" s="30"/>
      <c r="F53" s="30"/>
      <c r="G53" s="4">
        <f aca="true" t="shared" si="0" ref="G53:H56">SUM(G54)</f>
        <v>47.8</v>
      </c>
      <c r="H53" s="4">
        <f t="shared" si="0"/>
        <v>45.4</v>
      </c>
    </row>
    <row r="54" spans="1:8" ht="15.75">
      <c r="A54" s="9" t="s">
        <v>248</v>
      </c>
      <c r="B54" s="6"/>
      <c r="C54" s="7" t="s">
        <v>131</v>
      </c>
      <c r="D54" s="7" t="s">
        <v>135</v>
      </c>
      <c r="E54" s="6" t="s">
        <v>247</v>
      </c>
      <c r="F54" s="6"/>
      <c r="G54" s="25">
        <f t="shared" si="0"/>
        <v>47.8</v>
      </c>
      <c r="H54" s="25">
        <f t="shared" si="0"/>
        <v>45.4</v>
      </c>
    </row>
    <row r="55" spans="1:8" ht="15.75">
      <c r="A55" s="9" t="s">
        <v>250</v>
      </c>
      <c r="B55" s="6"/>
      <c r="C55" s="7" t="s">
        <v>131</v>
      </c>
      <c r="D55" s="7" t="s">
        <v>135</v>
      </c>
      <c r="E55" s="6" t="s">
        <v>249</v>
      </c>
      <c r="F55" s="6"/>
      <c r="G55" s="25">
        <f t="shared" si="0"/>
        <v>47.8</v>
      </c>
      <c r="H55" s="25">
        <f t="shared" si="0"/>
        <v>45.4</v>
      </c>
    </row>
    <row r="56" spans="1:8" ht="47.25">
      <c r="A56" s="9" t="s">
        <v>767</v>
      </c>
      <c r="B56" s="6"/>
      <c r="C56" s="7" t="s">
        <v>131</v>
      </c>
      <c r="D56" s="7" t="s">
        <v>135</v>
      </c>
      <c r="E56" s="6" t="s">
        <v>768</v>
      </c>
      <c r="F56" s="6"/>
      <c r="G56" s="25">
        <f t="shared" si="0"/>
        <v>47.8</v>
      </c>
      <c r="H56" s="25">
        <f t="shared" si="0"/>
        <v>45.4</v>
      </c>
    </row>
    <row r="57" spans="1:8" ht="31.5">
      <c r="A57" s="41" t="s">
        <v>483</v>
      </c>
      <c r="B57" s="6"/>
      <c r="C57" s="7" t="s">
        <v>131</v>
      </c>
      <c r="D57" s="7" t="s">
        <v>135</v>
      </c>
      <c r="E57" s="6" t="s">
        <v>768</v>
      </c>
      <c r="F57" s="6">
        <v>200</v>
      </c>
      <c r="G57" s="25">
        <v>47.8</v>
      </c>
      <c r="H57" s="25">
        <v>45.4</v>
      </c>
    </row>
    <row r="58" spans="1:8" ht="47.25">
      <c r="A58" s="39" t="s">
        <v>84</v>
      </c>
      <c r="B58" s="167"/>
      <c r="C58" s="37" t="s">
        <v>131</v>
      </c>
      <c r="D58" s="37" t="s">
        <v>139</v>
      </c>
      <c r="E58" s="30"/>
      <c r="F58" s="30"/>
      <c r="G58" s="4">
        <f>SUM(G59,G70)</f>
        <v>34223.1</v>
      </c>
      <c r="H58" s="4">
        <f>SUM(H59,H70)</f>
        <v>34085.4</v>
      </c>
    </row>
    <row r="59" spans="1:8" ht="31.5">
      <c r="A59" s="40" t="s">
        <v>243</v>
      </c>
      <c r="B59" s="6"/>
      <c r="C59" s="7" t="s">
        <v>131</v>
      </c>
      <c r="D59" s="7" t="s">
        <v>139</v>
      </c>
      <c r="E59" s="6" t="s">
        <v>241</v>
      </c>
      <c r="F59" s="159"/>
      <c r="G59" s="25">
        <f>SUM(G60)</f>
        <v>32194.2</v>
      </c>
      <c r="H59" s="25">
        <f>SUM(H60)</f>
        <v>32056.6</v>
      </c>
    </row>
    <row r="60" spans="1:8" ht="31.5">
      <c r="A60" s="40" t="s">
        <v>244</v>
      </c>
      <c r="B60" s="6"/>
      <c r="C60" s="7" t="s">
        <v>131</v>
      </c>
      <c r="D60" s="7" t="s">
        <v>139</v>
      </c>
      <c r="E60" s="6" t="s">
        <v>242</v>
      </c>
      <c r="F60" s="159"/>
      <c r="G60" s="25">
        <f>SUM(G61,G65,G68)</f>
        <v>32194.2</v>
      </c>
      <c r="H60" s="25">
        <f>SUM(H61,H65,H68)</f>
        <v>32056.6</v>
      </c>
    </row>
    <row r="61" spans="1:8" ht="31.5">
      <c r="A61" s="41" t="s">
        <v>309</v>
      </c>
      <c r="B61" s="6"/>
      <c r="C61" s="7" t="s">
        <v>131</v>
      </c>
      <c r="D61" s="7" t="s">
        <v>139</v>
      </c>
      <c r="E61" s="6" t="s">
        <v>308</v>
      </c>
      <c r="F61" s="159"/>
      <c r="G61" s="25">
        <f>SUM(G62:G64)</f>
        <v>27847.3</v>
      </c>
      <c r="H61" s="25">
        <f>SUM(H62:H64)</f>
        <v>27713.3</v>
      </c>
    </row>
    <row r="62" spans="1:8" ht="63">
      <c r="A62" s="41" t="s">
        <v>187</v>
      </c>
      <c r="B62" s="6"/>
      <c r="C62" s="7" t="s">
        <v>131</v>
      </c>
      <c r="D62" s="7" t="s">
        <v>139</v>
      </c>
      <c r="E62" s="6" t="s">
        <v>308</v>
      </c>
      <c r="F62" s="6">
        <v>100</v>
      </c>
      <c r="G62" s="25">
        <v>23835.1</v>
      </c>
      <c r="H62" s="25">
        <v>23834.9</v>
      </c>
    </row>
    <row r="63" spans="1:8" ht="31.5">
      <c r="A63" s="41" t="s">
        <v>483</v>
      </c>
      <c r="B63" s="6"/>
      <c r="C63" s="7" t="s">
        <v>131</v>
      </c>
      <c r="D63" s="7" t="s">
        <v>139</v>
      </c>
      <c r="E63" s="6" t="s">
        <v>308</v>
      </c>
      <c r="F63" s="6">
        <v>200</v>
      </c>
      <c r="G63" s="25">
        <v>3907.3</v>
      </c>
      <c r="H63" s="25">
        <v>3773.6</v>
      </c>
    </row>
    <row r="64" spans="1:8" ht="15.75">
      <c r="A64" s="41" t="s">
        <v>184</v>
      </c>
      <c r="B64" s="6"/>
      <c r="C64" s="7" t="s">
        <v>131</v>
      </c>
      <c r="D64" s="7" t="s">
        <v>139</v>
      </c>
      <c r="E64" s="6" t="s">
        <v>308</v>
      </c>
      <c r="F64" s="6">
        <v>800</v>
      </c>
      <c r="G64" s="25">
        <v>104.9</v>
      </c>
      <c r="H64" s="25">
        <v>104.8</v>
      </c>
    </row>
    <row r="65" spans="1:8" ht="63">
      <c r="A65" s="41" t="s">
        <v>690</v>
      </c>
      <c r="B65" s="6"/>
      <c r="C65" s="7" t="s">
        <v>131</v>
      </c>
      <c r="D65" s="7" t="s">
        <v>139</v>
      </c>
      <c r="E65" s="6" t="s">
        <v>310</v>
      </c>
      <c r="F65" s="6"/>
      <c r="G65" s="25">
        <f>SUM(G66:G67)</f>
        <v>3545.2</v>
      </c>
      <c r="H65" s="25">
        <f>SUM(H66:H67)</f>
        <v>3541.7</v>
      </c>
    </row>
    <row r="66" spans="1:8" ht="63">
      <c r="A66" s="41" t="s">
        <v>187</v>
      </c>
      <c r="B66" s="6"/>
      <c r="C66" s="7" t="s">
        <v>131</v>
      </c>
      <c r="D66" s="7" t="s">
        <v>139</v>
      </c>
      <c r="E66" s="6" t="s">
        <v>310</v>
      </c>
      <c r="F66" s="6">
        <v>100</v>
      </c>
      <c r="G66" s="25">
        <v>3174.6</v>
      </c>
      <c r="H66" s="25">
        <v>3171.2</v>
      </c>
    </row>
    <row r="67" spans="1:8" ht="31.5">
      <c r="A67" s="41" t="s">
        <v>483</v>
      </c>
      <c r="B67" s="6"/>
      <c r="C67" s="7" t="s">
        <v>131</v>
      </c>
      <c r="D67" s="7" t="s">
        <v>139</v>
      </c>
      <c r="E67" s="6" t="s">
        <v>310</v>
      </c>
      <c r="F67" s="6">
        <v>200</v>
      </c>
      <c r="G67" s="25">
        <v>370.6</v>
      </c>
      <c r="H67" s="25">
        <v>370.5</v>
      </c>
    </row>
    <row r="68" spans="1:8" ht="18.75">
      <c r="A68" s="40" t="s">
        <v>590</v>
      </c>
      <c r="B68" s="6"/>
      <c r="C68" s="7" t="s">
        <v>131</v>
      </c>
      <c r="D68" s="7" t="s">
        <v>139</v>
      </c>
      <c r="E68" s="6" t="s">
        <v>311</v>
      </c>
      <c r="F68" s="158"/>
      <c r="G68" s="25">
        <f>SUM(G69)</f>
        <v>801.7</v>
      </c>
      <c r="H68" s="25">
        <f>SUM(H69)</f>
        <v>801.6</v>
      </c>
    </row>
    <row r="69" spans="1:8" ht="63">
      <c r="A69" s="41" t="s">
        <v>187</v>
      </c>
      <c r="B69" s="6"/>
      <c r="C69" s="7" t="s">
        <v>131</v>
      </c>
      <c r="D69" s="7" t="s">
        <v>139</v>
      </c>
      <c r="E69" s="6" t="s">
        <v>311</v>
      </c>
      <c r="F69" s="6">
        <v>100</v>
      </c>
      <c r="G69" s="25">
        <v>801.7</v>
      </c>
      <c r="H69" s="25">
        <v>801.6</v>
      </c>
    </row>
    <row r="70" spans="1:8" ht="15.75">
      <c r="A70" s="40" t="s">
        <v>383</v>
      </c>
      <c r="B70" s="167"/>
      <c r="C70" s="7" t="s">
        <v>131</v>
      </c>
      <c r="D70" s="7" t="s">
        <v>139</v>
      </c>
      <c r="E70" s="6" t="s">
        <v>380</v>
      </c>
      <c r="F70" s="6"/>
      <c r="G70" s="25">
        <f>SUM(G71)</f>
        <v>2028.9</v>
      </c>
      <c r="H70" s="25">
        <f>SUM(H71)</f>
        <v>2028.8</v>
      </c>
    </row>
    <row r="71" spans="1:8" ht="31.5">
      <c r="A71" s="40" t="s">
        <v>382</v>
      </c>
      <c r="B71" s="167"/>
      <c r="C71" s="7" t="s">
        <v>131</v>
      </c>
      <c r="D71" s="7" t="s">
        <v>139</v>
      </c>
      <c r="E71" s="6" t="s">
        <v>381</v>
      </c>
      <c r="F71" s="6"/>
      <c r="G71" s="25">
        <f>SUM(G72)</f>
        <v>2028.9</v>
      </c>
      <c r="H71" s="25">
        <f>SUM(H72)</f>
        <v>2028.8</v>
      </c>
    </row>
    <row r="72" spans="1:8" ht="31.5">
      <c r="A72" s="41" t="s">
        <v>309</v>
      </c>
      <c r="B72" s="171"/>
      <c r="C72" s="7" t="s">
        <v>131</v>
      </c>
      <c r="D72" s="7" t="s">
        <v>139</v>
      </c>
      <c r="E72" s="6" t="s">
        <v>384</v>
      </c>
      <c r="F72" s="6"/>
      <c r="G72" s="25">
        <f>SUM(G73:G74)</f>
        <v>2028.9</v>
      </c>
      <c r="H72" s="25">
        <f>SUM(H73:H74)</f>
        <v>2028.8</v>
      </c>
    </row>
    <row r="73" spans="1:8" ht="63">
      <c r="A73" s="41" t="s">
        <v>187</v>
      </c>
      <c r="B73" s="171"/>
      <c r="C73" s="7" t="s">
        <v>131</v>
      </c>
      <c r="D73" s="7" t="s">
        <v>139</v>
      </c>
      <c r="E73" s="6" t="s">
        <v>384</v>
      </c>
      <c r="F73" s="6">
        <v>100</v>
      </c>
      <c r="G73" s="25">
        <v>2027.7</v>
      </c>
      <c r="H73" s="25">
        <v>2027.6</v>
      </c>
    </row>
    <row r="74" spans="1:8" ht="15.75">
      <c r="A74" s="41" t="s">
        <v>184</v>
      </c>
      <c r="B74" s="171"/>
      <c r="C74" s="7" t="s">
        <v>131</v>
      </c>
      <c r="D74" s="7" t="s">
        <v>139</v>
      </c>
      <c r="E74" s="6" t="s">
        <v>384</v>
      </c>
      <c r="F74" s="6">
        <v>800</v>
      </c>
      <c r="G74" s="25">
        <v>1.2</v>
      </c>
      <c r="H74" s="25">
        <v>1.2</v>
      </c>
    </row>
    <row r="75" spans="1:8" ht="15.75">
      <c r="A75" s="39" t="s">
        <v>85</v>
      </c>
      <c r="B75" s="171"/>
      <c r="C75" s="37" t="s">
        <v>131</v>
      </c>
      <c r="D75" s="37" t="s">
        <v>136</v>
      </c>
      <c r="E75" s="30"/>
      <c r="F75" s="30"/>
      <c r="G75" s="4">
        <f>SUM(G76)</f>
        <v>5096.4</v>
      </c>
      <c r="H75" s="4">
        <f>SUM(H76)</f>
        <v>5095.6</v>
      </c>
    </row>
    <row r="76" spans="1:8" ht="15.75">
      <c r="A76" s="40" t="s">
        <v>373</v>
      </c>
      <c r="B76" s="167"/>
      <c r="C76" s="7" t="s">
        <v>131</v>
      </c>
      <c r="D76" s="7" t="s">
        <v>136</v>
      </c>
      <c r="E76" s="6" t="s">
        <v>375</v>
      </c>
      <c r="F76" s="6"/>
      <c r="G76" s="25">
        <f>SUM(G77,G84)</f>
        <v>5096.4</v>
      </c>
      <c r="H76" s="25">
        <f>SUM(H77,H84)</f>
        <v>5095.6</v>
      </c>
    </row>
    <row r="77" spans="1:8" ht="31.5">
      <c r="A77" s="40" t="s">
        <v>374</v>
      </c>
      <c r="B77" s="167"/>
      <c r="C77" s="7" t="s">
        <v>131</v>
      </c>
      <c r="D77" s="7" t="s">
        <v>136</v>
      </c>
      <c r="E77" s="6" t="s">
        <v>376</v>
      </c>
      <c r="F77" s="6"/>
      <c r="G77" s="25">
        <f>SUM(G78,G82)</f>
        <v>3332.9</v>
      </c>
      <c r="H77" s="25">
        <f>SUM(H78,H82)</f>
        <v>3332.1</v>
      </c>
    </row>
    <row r="78" spans="1:8" ht="31.5">
      <c r="A78" s="41" t="s">
        <v>696</v>
      </c>
      <c r="B78" s="171"/>
      <c r="C78" s="7" t="s">
        <v>131</v>
      </c>
      <c r="D78" s="7" t="s">
        <v>136</v>
      </c>
      <c r="E78" s="6" t="s">
        <v>377</v>
      </c>
      <c r="F78" s="6"/>
      <c r="G78" s="25">
        <f>SUM(G79:G81)</f>
        <v>3332.9</v>
      </c>
      <c r="H78" s="25">
        <f>SUM(H79:H81)</f>
        <v>3332.1</v>
      </c>
    </row>
    <row r="79" spans="1:8" ht="63">
      <c r="A79" s="41" t="s">
        <v>187</v>
      </c>
      <c r="B79" s="171"/>
      <c r="C79" s="7" t="s">
        <v>131</v>
      </c>
      <c r="D79" s="7" t="s">
        <v>136</v>
      </c>
      <c r="E79" s="6" t="s">
        <v>377</v>
      </c>
      <c r="F79" s="6">
        <v>100</v>
      </c>
      <c r="G79" s="25">
        <v>3331.6</v>
      </c>
      <c r="H79" s="25">
        <v>3331.4</v>
      </c>
    </row>
    <row r="80" spans="1:8" ht="31.5">
      <c r="A80" s="41" t="s">
        <v>483</v>
      </c>
      <c r="B80" s="171"/>
      <c r="C80" s="7" t="s">
        <v>131</v>
      </c>
      <c r="D80" s="7" t="s">
        <v>136</v>
      </c>
      <c r="E80" s="6" t="s">
        <v>377</v>
      </c>
      <c r="F80" s="6">
        <v>200</v>
      </c>
      <c r="G80" s="25">
        <v>0</v>
      </c>
      <c r="H80" s="25">
        <v>0</v>
      </c>
    </row>
    <row r="81" spans="1:8" ht="15.75">
      <c r="A81" s="41" t="s">
        <v>184</v>
      </c>
      <c r="B81" s="171"/>
      <c r="C81" s="7" t="s">
        <v>131</v>
      </c>
      <c r="D81" s="7" t="s">
        <v>136</v>
      </c>
      <c r="E81" s="6" t="s">
        <v>377</v>
      </c>
      <c r="F81" s="6">
        <v>800</v>
      </c>
      <c r="G81" s="25">
        <v>1.3</v>
      </c>
      <c r="H81" s="25">
        <v>0.7</v>
      </c>
    </row>
    <row r="82" spans="1:8" ht="18.75">
      <c r="A82" s="40" t="s">
        <v>590</v>
      </c>
      <c r="B82" s="6"/>
      <c r="C82" s="7" t="s">
        <v>131</v>
      </c>
      <c r="D82" s="7" t="s">
        <v>136</v>
      </c>
      <c r="E82" s="6" t="s">
        <v>378</v>
      </c>
      <c r="F82" s="158"/>
      <c r="G82" s="25">
        <f>SUM(G83)</f>
        <v>0</v>
      </c>
      <c r="H82" s="25">
        <f>SUM(H83)</f>
        <v>0</v>
      </c>
    </row>
    <row r="83" spans="1:8" ht="63">
      <c r="A83" s="41" t="s">
        <v>187</v>
      </c>
      <c r="B83" s="6"/>
      <c r="C83" s="7" t="s">
        <v>131</v>
      </c>
      <c r="D83" s="7" t="s">
        <v>136</v>
      </c>
      <c r="E83" s="6" t="s">
        <v>378</v>
      </c>
      <c r="F83" s="6">
        <v>100</v>
      </c>
      <c r="G83" s="25">
        <v>0</v>
      </c>
      <c r="H83" s="25">
        <v>0</v>
      </c>
    </row>
    <row r="84" spans="1:8" ht="31.5">
      <c r="A84" s="40" t="s">
        <v>508</v>
      </c>
      <c r="B84" s="6"/>
      <c r="C84" s="121" t="s">
        <v>131</v>
      </c>
      <c r="D84" s="103" t="s">
        <v>136</v>
      </c>
      <c r="E84" s="103" t="s">
        <v>816</v>
      </c>
      <c r="F84" s="121"/>
      <c r="G84" s="165">
        <f>SUM(G85)</f>
        <v>1763.5</v>
      </c>
      <c r="H84" s="165">
        <f>SUM(H85)</f>
        <v>1763.5</v>
      </c>
    </row>
    <row r="85" spans="1:8" ht="15.75">
      <c r="A85" s="40" t="s">
        <v>817</v>
      </c>
      <c r="B85" s="6"/>
      <c r="C85" s="121" t="s">
        <v>131</v>
      </c>
      <c r="D85" s="103" t="s">
        <v>136</v>
      </c>
      <c r="E85" s="103" t="s">
        <v>379</v>
      </c>
      <c r="F85" s="121"/>
      <c r="G85" s="165">
        <f>SUM(G86)</f>
        <v>1763.5</v>
      </c>
      <c r="H85" s="165">
        <f>SUM(H86)</f>
        <v>1763.5</v>
      </c>
    </row>
    <row r="86" spans="1:8" ht="31.5">
      <c r="A86" s="41" t="s">
        <v>483</v>
      </c>
      <c r="B86" s="6"/>
      <c r="C86" s="121" t="s">
        <v>131</v>
      </c>
      <c r="D86" s="103" t="s">
        <v>136</v>
      </c>
      <c r="E86" s="103" t="s">
        <v>379</v>
      </c>
      <c r="F86" s="6">
        <v>200</v>
      </c>
      <c r="G86" s="25">
        <v>1763.5</v>
      </c>
      <c r="H86" s="25">
        <v>1763.5</v>
      </c>
    </row>
    <row r="87" spans="1:8" ht="15.75">
      <c r="A87" s="39" t="s">
        <v>86</v>
      </c>
      <c r="B87" s="167"/>
      <c r="C87" s="37" t="s">
        <v>131</v>
      </c>
      <c r="D87" s="37">
        <v>11</v>
      </c>
      <c r="E87" s="30"/>
      <c r="F87" s="30"/>
      <c r="G87" s="4">
        <f>SUM(G88,G92)</f>
        <v>73.5</v>
      </c>
      <c r="H87" s="4">
        <f>SUM(H88,H92)</f>
        <v>0</v>
      </c>
    </row>
    <row r="88" spans="1:8" ht="31.5">
      <c r="A88" s="40" t="s">
        <v>243</v>
      </c>
      <c r="B88" s="6"/>
      <c r="C88" s="7" t="s">
        <v>131</v>
      </c>
      <c r="D88" s="7" t="s">
        <v>397</v>
      </c>
      <c r="E88" s="6" t="s">
        <v>241</v>
      </c>
      <c r="F88" s="159"/>
      <c r="G88" s="25">
        <f aca="true" t="shared" si="1" ref="G88:H90">SUM(G89)</f>
        <v>0</v>
      </c>
      <c r="H88" s="25">
        <f t="shared" si="1"/>
        <v>0</v>
      </c>
    </row>
    <row r="89" spans="1:8" ht="31.5">
      <c r="A89" s="40" t="s">
        <v>244</v>
      </c>
      <c r="B89" s="6"/>
      <c r="C89" s="7" t="s">
        <v>131</v>
      </c>
      <c r="D89" s="7" t="s">
        <v>397</v>
      </c>
      <c r="E89" s="6" t="s">
        <v>242</v>
      </c>
      <c r="F89" s="159"/>
      <c r="G89" s="25">
        <f t="shared" si="1"/>
        <v>0</v>
      </c>
      <c r="H89" s="25">
        <f t="shared" si="1"/>
        <v>0</v>
      </c>
    </row>
    <row r="90" spans="1:8" ht="18.75">
      <c r="A90" s="40" t="s">
        <v>592</v>
      </c>
      <c r="B90" s="6"/>
      <c r="C90" s="7" t="s">
        <v>131</v>
      </c>
      <c r="D90" s="7" t="s">
        <v>397</v>
      </c>
      <c r="E90" s="6" t="s">
        <v>312</v>
      </c>
      <c r="F90" s="158"/>
      <c r="G90" s="25">
        <f t="shared" si="1"/>
        <v>0</v>
      </c>
      <c r="H90" s="25">
        <f t="shared" si="1"/>
        <v>0</v>
      </c>
    </row>
    <row r="91" spans="1:8" ht="15.75">
      <c r="A91" s="40" t="s">
        <v>184</v>
      </c>
      <c r="B91" s="6"/>
      <c r="C91" s="7" t="s">
        <v>131</v>
      </c>
      <c r="D91" s="7" t="s">
        <v>397</v>
      </c>
      <c r="E91" s="6" t="s">
        <v>312</v>
      </c>
      <c r="F91" s="6">
        <v>800</v>
      </c>
      <c r="G91" s="25">
        <v>0</v>
      </c>
      <c r="H91" s="25">
        <v>0</v>
      </c>
    </row>
    <row r="92" spans="1:8" ht="15.75">
      <c r="A92" s="40" t="s">
        <v>248</v>
      </c>
      <c r="B92" s="6"/>
      <c r="C92" s="7" t="s">
        <v>131</v>
      </c>
      <c r="D92" s="7" t="s">
        <v>397</v>
      </c>
      <c r="E92" s="6" t="s">
        <v>247</v>
      </c>
      <c r="F92" s="6"/>
      <c r="G92" s="25">
        <f aca="true" t="shared" si="2" ref="G92:H94">SUM(G93)</f>
        <v>73.5</v>
      </c>
      <c r="H92" s="25">
        <f t="shared" si="2"/>
        <v>0</v>
      </c>
    </row>
    <row r="93" spans="1:8" ht="15.75">
      <c r="A93" s="40" t="s">
        <v>250</v>
      </c>
      <c r="B93" s="6"/>
      <c r="C93" s="7" t="s">
        <v>131</v>
      </c>
      <c r="D93" s="7" t="s">
        <v>397</v>
      </c>
      <c r="E93" s="6" t="s">
        <v>249</v>
      </c>
      <c r="F93" s="6"/>
      <c r="G93" s="25">
        <f t="shared" si="2"/>
        <v>73.5</v>
      </c>
      <c r="H93" s="25">
        <f t="shared" si="2"/>
        <v>0</v>
      </c>
    </row>
    <row r="94" spans="1:8" ht="18.75">
      <c r="A94" s="40" t="s">
        <v>313</v>
      </c>
      <c r="B94" s="6"/>
      <c r="C94" s="7" t="s">
        <v>131</v>
      </c>
      <c r="D94" s="7" t="s">
        <v>397</v>
      </c>
      <c r="E94" s="6" t="s">
        <v>314</v>
      </c>
      <c r="F94" s="158"/>
      <c r="G94" s="25">
        <f t="shared" si="2"/>
        <v>73.5</v>
      </c>
      <c r="H94" s="25">
        <f t="shared" si="2"/>
        <v>0</v>
      </c>
    </row>
    <row r="95" spans="1:8" ht="15.75">
      <c r="A95" s="40" t="s">
        <v>184</v>
      </c>
      <c r="B95" s="6"/>
      <c r="C95" s="7" t="s">
        <v>131</v>
      </c>
      <c r="D95" s="7" t="s">
        <v>397</v>
      </c>
      <c r="E95" s="6" t="s">
        <v>314</v>
      </c>
      <c r="F95" s="6">
        <v>800</v>
      </c>
      <c r="G95" s="25">
        <v>73.5</v>
      </c>
      <c r="H95" s="25">
        <v>0</v>
      </c>
    </row>
    <row r="96" spans="1:8" ht="15.75">
      <c r="A96" s="39" t="s">
        <v>501</v>
      </c>
      <c r="B96" s="30"/>
      <c r="C96" s="37" t="s">
        <v>131</v>
      </c>
      <c r="D96" s="37">
        <v>13</v>
      </c>
      <c r="E96" s="30"/>
      <c r="F96" s="30"/>
      <c r="G96" s="4">
        <f>SUM(G97,G101)</f>
        <v>16650.7</v>
      </c>
      <c r="H96" s="4">
        <f>SUM(H97,H101)</f>
        <v>14736.5</v>
      </c>
    </row>
    <row r="97" spans="1:8" ht="31.5">
      <c r="A97" s="40" t="s">
        <v>229</v>
      </c>
      <c r="B97" s="6"/>
      <c r="C97" s="7" t="s">
        <v>131</v>
      </c>
      <c r="D97" s="7" t="s">
        <v>3</v>
      </c>
      <c r="E97" s="6" t="s">
        <v>228</v>
      </c>
      <c r="F97" s="159"/>
      <c r="G97" s="25">
        <f aca="true" t="shared" si="3" ref="G97:H99">SUM(G98)</f>
        <v>603.7</v>
      </c>
      <c r="H97" s="25">
        <f t="shared" si="3"/>
        <v>571.5</v>
      </c>
    </row>
    <row r="98" spans="1:8" ht="18.75">
      <c r="A98" s="40" t="s">
        <v>237</v>
      </c>
      <c r="B98" s="6"/>
      <c r="C98" s="7" t="s">
        <v>131</v>
      </c>
      <c r="D98" s="7" t="s">
        <v>3</v>
      </c>
      <c r="E98" s="6" t="s">
        <v>238</v>
      </c>
      <c r="F98" s="159"/>
      <c r="G98" s="25">
        <f t="shared" si="3"/>
        <v>603.7</v>
      </c>
      <c r="H98" s="25">
        <f t="shared" si="3"/>
        <v>571.5</v>
      </c>
    </row>
    <row r="99" spans="1:8" ht="31.5">
      <c r="A99" s="41" t="s">
        <v>252</v>
      </c>
      <c r="B99" s="6"/>
      <c r="C99" s="7" t="s">
        <v>131</v>
      </c>
      <c r="D99" s="7" t="s">
        <v>3</v>
      </c>
      <c r="E99" s="6" t="s">
        <v>251</v>
      </c>
      <c r="F99" s="159"/>
      <c r="G99" s="25">
        <f t="shared" si="3"/>
        <v>603.7</v>
      </c>
      <c r="H99" s="25">
        <f t="shared" si="3"/>
        <v>571.5</v>
      </c>
    </row>
    <row r="100" spans="1:8" ht="31.5">
      <c r="A100" s="41" t="s">
        <v>483</v>
      </c>
      <c r="B100" s="6"/>
      <c r="C100" s="7" t="s">
        <v>131</v>
      </c>
      <c r="D100" s="7" t="s">
        <v>3</v>
      </c>
      <c r="E100" s="6" t="s">
        <v>251</v>
      </c>
      <c r="F100" s="6">
        <v>200</v>
      </c>
      <c r="G100" s="25">
        <v>603.7</v>
      </c>
      <c r="H100" s="25">
        <v>571.5</v>
      </c>
    </row>
    <row r="101" spans="1:8" ht="31.5">
      <c r="A101" s="40" t="s">
        <v>243</v>
      </c>
      <c r="B101" s="6"/>
      <c r="C101" s="7" t="s">
        <v>131</v>
      </c>
      <c r="D101" s="7" t="s">
        <v>3</v>
      </c>
      <c r="E101" s="6" t="s">
        <v>241</v>
      </c>
      <c r="F101" s="159"/>
      <c r="G101" s="25">
        <f>SUM(G102)</f>
        <v>16047</v>
      </c>
      <c r="H101" s="25">
        <f>SUM(H102)</f>
        <v>14165</v>
      </c>
    </row>
    <row r="102" spans="1:8" ht="31.5">
      <c r="A102" s="40" t="s">
        <v>244</v>
      </c>
      <c r="B102" s="6"/>
      <c r="C102" s="7" t="s">
        <v>131</v>
      </c>
      <c r="D102" s="7" t="s">
        <v>3</v>
      </c>
      <c r="E102" s="6" t="s">
        <v>242</v>
      </c>
      <c r="F102" s="159"/>
      <c r="G102" s="25">
        <f>SUM(G103,G106)</f>
        <v>16047</v>
      </c>
      <c r="H102" s="25">
        <f>SUM(H103,H106)</f>
        <v>14165</v>
      </c>
    </row>
    <row r="103" spans="1:8" ht="31.5">
      <c r="A103" s="41" t="s">
        <v>254</v>
      </c>
      <c r="B103" s="6"/>
      <c r="C103" s="7" t="s">
        <v>131</v>
      </c>
      <c r="D103" s="7" t="s">
        <v>3</v>
      </c>
      <c r="E103" s="6" t="s">
        <v>253</v>
      </c>
      <c r="F103" s="159"/>
      <c r="G103" s="25">
        <f>SUM(G104:G105)</f>
        <v>14574.6</v>
      </c>
      <c r="H103" s="25">
        <f>SUM(H104:H105)</f>
        <v>12692.8</v>
      </c>
    </row>
    <row r="104" spans="1:8" ht="31.5">
      <c r="A104" s="41" t="s">
        <v>483</v>
      </c>
      <c r="B104" s="6"/>
      <c r="C104" s="7" t="s">
        <v>131</v>
      </c>
      <c r="D104" s="7" t="s">
        <v>3</v>
      </c>
      <c r="E104" s="6" t="s">
        <v>253</v>
      </c>
      <c r="F104" s="6">
        <v>200</v>
      </c>
      <c r="G104" s="25">
        <v>14501</v>
      </c>
      <c r="H104" s="25">
        <v>12627.8</v>
      </c>
    </row>
    <row r="105" spans="1:8" ht="15.75">
      <c r="A105" s="41" t="s">
        <v>184</v>
      </c>
      <c r="B105" s="6"/>
      <c r="C105" s="7" t="s">
        <v>131</v>
      </c>
      <c r="D105" s="7" t="s">
        <v>3</v>
      </c>
      <c r="E105" s="6" t="s">
        <v>253</v>
      </c>
      <c r="F105" s="6">
        <v>800</v>
      </c>
      <c r="G105" s="25">
        <v>73.6</v>
      </c>
      <c r="H105" s="25">
        <v>65</v>
      </c>
    </row>
    <row r="106" spans="1:8" ht="15.75">
      <c r="A106" s="40" t="s">
        <v>313</v>
      </c>
      <c r="B106" s="6"/>
      <c r="C106" s="7" t="s">
        <v>131</v>
      </c>
      <c r="D106" s="7" t="s">
        <v>3</v>
      </c>
      <c r="E106" s="6" t="s">
        <v>314</v>
      </c>
      <c r="F106" s="6"/>
      <c r="G106" s="25">
        <f>SUM(G107:G109)</f>
        <v>1472.4</v>
      </c>
      <c r="H106" s="25">
        <f>SUM(H107:H109)</f>
        <v>1472.2</v>
      </c>
    </row>
    <row r="107" spans="1:8" ht="31.5">
      <c r="A107" s="41" t="s">
        <v>483</v>
      </c>
      <c r="B107" s="6"/>
      <c r="C107" s="7" t="s">
        <v>131</v>
      </c>
      <c r="D107" s="7" t="s">
        <v>3</v>
      </c>
      <c r="E107" s="6" t="s">
        <v>314</v>
      </c>
      <c r="F107" s="6">
        <v>200</v>
      </c>
      <c r="G107" s="25">
        <v>82.8</v>
      </c>
      <c r="H107" s="25">
        <v>82.7</v>
      </c>
    </row>
    <row r="108" spans="1:8" ht="15.75">
      <c r="A108" s="41" t="s">
        <v>186</v>
      </c>
      <c r="B108" s="6"/>
      <c r="C108" s="7" t="s">
        <v>131</v>
      </c>
      <c r="D108" s="7" t="s">
        <v>3</v>
      </c>
      <c r="E108" s="6" t="s">
        <v>314</v>
      </c>
      <c r="F108" s="6">
        <v>300</v>
      </c>
      <c r="G108" s="25">
        <v>789.6</v>
      </c>
      <c r="H108" s="25">
        <v>789.5</v>
      </c>
    </row>
    <row r="109" spans="1:8" ht="15.75">
      <c r="A109" s="41" t="s">
        <v>184</v>
      </c>
      <c r="B109" s="6"/>
      <c r="C109" s="7" t="s">
        <v>131</v>
      </c>
      <c r="D109" s="7" t="s">
        <v>3</v>
      </c>
      <c r="E109" s="6" t="s">
        <v>314</v>
      </c>
      <c r="F109" s="6">
        <v>800</v>
      </c>
      <c r="G109" s="25">
        <v>600</v>
      </c>
      <c r="H109" s="25">
        <v>600</v>
      </c>
    </row>
    <row r="110" spans="1:8" ht="31.5">
      <c r="A110" s="39" t="s">
        <v>87</v>
      </c>
      <c r="B110" s="30"/>
      <c r="C110" s="37" t="s">
        <v>133</v>
      </c>
      <c r="D110" s="37" t="s">
        <v>138</v>
      </c>
      <c r="E110" s="6"/>
      <c r="F110" s="6"/>
      <c r="G110" s="4">
        <f>SUM(G111,G119,G128,G133)</f>
        <v>8795.4</v>
      </c>
      <c r="H110" s="4">
        <f>SUM(H111,H119,H128,H133)</f>
        <v>8793.5</v>
      </c>
    </row>
    <row r="111" spans="1:8" ht="15.75">
      <c r="A111" s="39" t="s">
        <v>88</v>
      </c>
      <c r="B111" s="30"/>
      <c r="C111" s="37" t="s">
        <v>133</v>
      </c>
      <c r="D111" s="37" t="s">
        <v>134</v>
      </c>
      <c r="E111" s="30"/>
      <c r="F111" s="30"/>
      <c r="G111" s="4">
        <f>SUM(G112)</f>
        <v>1952</v>
      </c>
      <c r="H111" s="4">
        <f>SUM(H112)</f>
        <v>1950.4</v>
      </c>
    </row>
    <row r="112" spans="1:8" ht="31.5">
      <c r="A112" s="40" t="s">
        <v>229</v>
      </c>
      <c r="B112" s="6"/>
      <c r="C112" s="7" t="s">
        <v>133</v>
      </c>
      <c r="D112" s="7" t="s">
        <v>134</v>
      </c>
      <c r="E112" s="6" t="s">
        <v>228</v>
      </c>
      <c r="F112" s="159"/>
      <c r="G112" s="25">
        <f>SUM(G113)</f>
        <v>1952</v>
      </c>
      <c r="H112" s="25">
        <f>SUM(H113)</f>
        <v>1950.4</v>
      </c>
    </row>
    <row r="113" spans="1:8" ht="18.75">
      <c r="A113" s="40" t="s">
        <v>237</v>
      </c>
      <c r="B113" s="6"/>
      <c r="C113" s="7" t="s">
        <v>133</v>
      </c>
      <c r="D113" s="7" t="s">
        <v>134</v>
      </c>
      <c r="E113" s="6" t="s">
        <v>238</v>
      </c>
      <c r="F113" s="159"/>
      <c r="G113" s="25">
        <f>SUM(G114,G116)</f>
        <v>1952</v>
      </c>
      <c r="H113" s="25">
        <f>SUM(H114,H116)</f>
        <v>1950.4</v>
      </c>
    </row>
    <row r="114" spans="1:8" ht="94.5">
      <c r="A114" s="40" t="s">
        <v>591</v>
      </c>
      <c r="B114" s="6"/>
      <c r="C114" s="7" t="s">
        <v>133</v>
      </c>
      <c r="D114" s="7" t="s">
        <v>134</v>
      </c>
      <c r="E114" s="6" t="s">
        <v>402</v>
      </c>
      <c r="F114" s="159"/>
      <c r="G114" s="25">
        <f>SUM(G115:G115)</f>
        <v>1054.4</v>
      </c>
      <c r="H114" s="25">
        <f>SUM(H115:H115)</f>
        <v>1054.4</v>
      </c>
    </row>
    <row r="115" spans="1:8" ht="63">
      <c r="A115" s="41" t="s">
        <v>187</v>
      </c>
      <c r="B115" s="6"/>
      <c r="C115" s="7" t="s">
        <v>133</v>
      </c>
      <c r="D115" s="7" t="s">
        <v>134</v>
      </c>
      <c r="E115" s="6" t="s">
        <v>402</v>
      </c>
      <c r="F115" s="6">
        <v>100</v>
      </c>
      <c r="G115" s="25">
        <v>1054.4</v>
      </c>
      <c r="H115" s="25">
        <v>1054.4</v>
      </c>
    </row>
    <row r="116" spans="1:8" ht="47.25">
      <c r="A116" s="41" t="s">
        <v>658</v>
      </c>
      <c r="B116" s="6"/>
      <c r="C116" s="7" t="s">
        <v>133</v>
      </c>
      <c r="D116" s="7" t="s">
        <v>134</v>
      </c>
      <c r="E116" s="6" t="s">
        <v>657</v>
      </c>
      <c r="F116" s="6"/>
      <c r="G116" s="25">
        <f>G117+G118</f>
        <v>897.6</v>
      </c>
      <c r="H116" s="25">
        <f>H117+H118</f>
        <v>896</v>
      </c>
    </row>
    <row r="117" spans="1:8" ht="63">
      <c r="A117" s="41" t="s">
        <v>187</v>
      </c>
      <c r="B117" s="6"/>
      <c r="C117" s="7" t="s">
        <v>133</v>
      </c>
      <c r="D117" s="7" t="s">
        <v>134</v>
      </c>
      <c r="E117" s="6" t="s">
        <v>657</v>
      </c>
      <c r="F117" s="6">
        <v>100</v>
      </c>
      <c r="G117" s="25">
        <v>774.2</v>
      </c>
      <c r="H117" s="25">
        <v>772.6</v>
      </c>
    </row>
    <row r="118" spans="1:9" ht="31.5">
      <c r="A118" s="41" t="s">
        <v>483</v>
      </c>
      <c r="B118" s="6"/>
      <c r="C118" s="7" t="s">
        <v>133</v>
      </c>
      <c r="D118" s="7" t="s">
        <v>134</v>
      </c>
      <c r="E118" s="6" t="s">
        <v>657</v>
      </c>
      <c r="F118" s="6">
        <v>200</v>
      </c>
      <c r="G118" s="25">
        <v>123.4</v>
      </c>
      <c r="H118" s="25">
        <v>123.4</v>
      </c>
      <c r="I118">
        <v>123.3</v>
      </c>
    </row>
    <row r="119" spans="1:8" ht="31.5">
      <c r="A119" s="39" t="s">
        <v>584</v>
      </c>
      <c r="B119" s="30"/>
      <c r="C119" s="37" t="s">
        <v>133</v>
      </c>
      <c r="D119" s="37" t="s">
        <v>140</v>
      </c>
      <c r="E119" s="30"/>
      <c r="F119" s="30"/>
      <c r="G119" s="4">
        <f>SUM(G120,G126)</f>
        <v>4743.7</v>
      </c>
      <c r="H119" s="4">
        <f>SUM(H120,H126)</f>
        <v>4743.599999999999</v>
      </c>
    </row>
    <row r="120" spans="1:8" ht="31.5">
      <c r="A120" s="40" t="s">
        <v>229</v>
      </c>
      <c r="B120" s="6"/>
      <c r="C120" s="7" t="s">
        <v>133</v>
      </c>
      <c r="D120" s="7" t="s">
        <v>140</v>
      </c>
      <c r="E120" s="6" t="s">
        <v>228</v>
      </c>
      <c r="F120" s="159"/>
      <c r="G120" s="25">
        <f>SUM(G121)</f>
        <v>4690.8</v>
      </c>
      <c r="H120" s="25">
        <f>SUM(H121)</f>
        <v>4690.7</v>
      </c>
    </row>
    <row r="121" spans="1:8" ht="18.75">
      <c r="A121" s="40" t="s">
        <v>237</v>
      </c>
      <c r="B121" s="6"/>
      <c r="C121" s="7" t="s">
        <v>133</v>
      </c>
      <c r="D121" s="7" t="s">
        <v>140</v>
      </c>
      <c r="E121" s="6" t="s">
        <v>238</v>
      </c>
      <c r="F121" s="159"/>
      <c r="G121" s="25">
        <f>SUM(G122,G124)</f>
        <v>4690.8</v>
      </c>
      <c r="H121" s="25">
        <f>SUM(H122,H124)</f>
        <v>4690.7</v>
      </c>
    </row>
    <row r="122" spans="1:8" ht="18.75">
      <c r="A122" s="40" t="s">
        <v>590</v>
      </c>
      <c r="B122" s="6"/>
      <c r="C122" s="7" t="s">
        <v>133</v>
      </c>
      <c r="D122" s="7" t="s">
        <v>140</v>
      </c>
      <c r="E122" s="6" t="s">
        <v>240</v>
      </c>
      <c r="F122" s="158"/>
      <c r="G122" s="25">
        <f>SUM(G123)</f>
        <v>233.5</v>
      </c>
      <c r="H122" s="25">
        <f>SUM(H123)</f>
        <v>233.5</v>
      </c>
    </row>
    <row r="123" spans="1:8" ht="63">
      <c r="A123" s="41" t="s">
        <v>187</v>
      </c>
      <c r="B123" s="6"/>
      <c r="C123" s="7" t="s">
        <v>133</v>
      </c>
      <c r="D123" s="7" t="s">
        <v>140</v>
      </c>
      <c r="E123" s="6" t="s">
        <v>240</v>
      </c>
      <c r="F123" s="6">
        <v>100</v>
      </c>
      <c r="G123" s="25">
        <v>233.5</v>
      </c>
      <c r="H123" s="25">
        <v>233.5</v>
      </c>
    </row>
    <row r="124" spans="1:8" ht="31.5">
      <c r="A124" s="40" t="s">
        <v>586</v>
      </c>
      <c r="B124" s="6"/>
      <c r="C124" s="7" t="s">
        <v>133</v>
      </c>
      <c r="D124" s="7" t="s">
        <v>140</v>
      </c>
      <c r="E124" s="6" t="s">
        <v>585</v>
      </c>
      <c r="F124" s="159"/>
      <c r="G124" s="25">
        <f>SUM(G125)</f>
        <v>4457.3</v>
      </c>
      <c r="H124" s="25">
        <f>SUM(H125)</f>
        <v>4457.2</v>
      </c>
    </row>
    <row r="125" spans="1:8" ht="63">
      <c r="A125" s="41" t="s">
        <v>187</v>
      </c>
      <c r="B125" s="6"/>
      <c r="C125" s="7" t="s">
        <v>133</v>
      </c>
      <c r="D125" s="7" t="s">
        <v>140</v>
      </c>
      <c r="E125" s="6" t="s">
        <v>585</v>
      </c>
      <c r="F125" s="6">
        <v>100</v>
      </c>
      <c r="G125" s="25">
        <v>4457.3</v>
      </c>
      <c r="H125" s="25">
        <v>4457.2</v>
      </c>
    </row>
    <row r="126" spans="1:8" ht="15.75">
      <c r="A126" s="40" t="s">
        <v>313</v>
      </c>
      <c r="B126" s="161"/>
      <c r="C126" s="7" t="s">
        <v>133</v>
      </c>
      <c r="D126" s="7" t="s">
        <v>140</v>
      </c>
      <c r="E126" s="7" t="s">
        <v>314</v>
      </c>
      <c r="F126" s="7"/>
      <c r="G126" s="25">
        <f>G127</f>
        <v>52.9</v>
      </c>
      <c r="H126" s="25">
        <f>H127</f>
        <v>52.9</v>
      </c>
    </row>
    <row r="127" spans="1:8" ht="31.5">
      <c r="A127" s="41" t="s">
        <v>483</v>
      </c>
      <c r="B127" s="161"/>
      <c r="C127" s="7" t="s">
        <v>133</v>
      </c>
      <c r="D127" s="7" t="s">
        <v>140</v>
      </c>
      <c r="E127" s="7" t="s">
        <v>314</v>
      </c>
      <c r="F127" s="6">
        <v>200</v>
      </c>
      <c r="G127" s="25">
        <v>52.9</v>
      </c>
      <c r="H127" s="25">
        <v>52.9</v>
      </c>
    </row>
    <row r="128" spans="1:8" ht="15.75">
      <c r="A128" s="39" t="s">
        <v>180</v>
      </c>
      <c r="B128" s="30"/>
      <c r="C128" s="37" t="s">
        <v>133</v>
      </c>
      <c r="D128" s="37" t="s">
        <v>4</v>
      </c>
      <c r="E128" s="30"/>
      <c r="F128" s="30"/>
      <c r="G128" s="4">
        <f>SUM(G129)</f>
        <v>2094.7</v>
      </c>
      <c r="H128" s="4">
        <f>SUM(H129)</f>
        <v>2094.5</v>
      </c>
    </row>
    <row r="129" spans="1:8" ht="47.25">
      <c r="A129" s="40" t="s">
        <v>255</v>
      </c>
      <c r="B129" s="6"/>
      <c r="C129" s="7" t="s">
        <v>133</v>
      </c>
      <c r="D129" s="7" t="s">
        <v>4</v>
      </c>
      <c r="E129" s="6" t="s">
        <v>256</v>
      </c>
      <c r="F129" s="6"/>
      <c r="G129" s="25">
        <f>SUM(G130)</f>
        <v>2094.7</v>
      </c>
      <c r="H129" s="25">
        <f>SUM(H130)</f>
        <v>2094.5</v>
      </c>
    </row>
    <row r="130" spans="1:8" ht="15.75">
      <c r="A130" s="40" t="s">
        <v>177</v>
      </c>
      <c r="B130" s="6"/>
      <c r="C130" s="7" t="s">
        <v>133</v>
      </c>
      <c r="D130" s="7" t="s">
        <v>4</v>
      </c>
      <c r="E130" s="6" t="s">
        <v>257</v>
      </c>
      <c r="F130" s="6"/>
      <c r="G130" s="25">
        <f>SUM(G132,G131)</f>
        <v>2094.7</v>
      </c>
      <c r="H130" s="25">
        <f>SUM(H132,H131)</f>
        <v>2094.5</v>
      </c>
    </row>
    <row r="131" spans="1:8" ht="31.5">
      <c r="A131" s="41" t="s">
        <v>483</v>
      </c>
      <c r="B131" s="6"/>
      <c r="C131" s="7" t="s">
        <v>133</v>
      </c>
      <c r="D131" s="7" t="s">
        <v>4</v>
      </c>
      <c r="E131" s="6" t="s">
        <v>257</v>
      </c>
      <c r="F131" s="6">
        <v>200</v>
      </c>
      <c r="G131" s="25">
        <v>194.7</v>
      </c>
      <c r="H131" s="25">
        <v>194.5</v>
      </c>
    </row>
    <row r="132" spans="1:8" ht="15.75">
      <c r="A132" s="41" t="s">
        <v>184</v>
      </c>
      <c r="B132" s="6"/>
      <c r="C132" s="7" t="s">
        <v>133</v>
      </c>
      <c r="D132" s="7" t="s">
        <v>4</v>
      </c>
      <c r="E132" s="6" t="s">
        <v>257</v>
      </c>
      <c r="F132" s="6">
        <v>800</v>
      </c>
      <c r="G132" s="25">
        <v>1900</v>
      </c>
      <c r="H132" s="25">
        <v>1900</v>
      </c>
    </row>
    <row r="133" spans="1:8" ht="31.5">
      <c r="A133" s="39" t="s">
        <v>89</v>
      </c>
      <c r="B133" s="30"/>
      <c r="C133" s="37" t="s">
        <v>133</v>
      </c>
      <c r="D133" s="37">
        <v>14</v>
      </c>
      <c r="E133" s="30"/>
      <c r="F133" s="30"/>
      <c r="G133" s="4">
        <f aca="true" t="shared" si="4" ref="G133:H135">SUM(G134)</f>
        <v>5</v>
      </c>
      <c r="H133" s="4">
        <f t="shared" si="4"/>
        <v>5</v>
      </c>
    </row>
    <row r="134" spans="1:8" ht="63">
      <c r="A134" s="40" t="s">
        <v>259</v>
      </c>
      <c r="B134" s="6"/>
      <c r="C134" s="7" t="s">
        <v>133</v>
      </c>
      <c r="D134" s="7">
        <v>14</v>
      </c>
      <c r="E134" s="6" t="s">
        <v>258</v>
      </c>
      <c r="F134" s="6"/>
      <c r="G134" s="25">
        <f t="shared" si="4"/>
        <v>5</v>
      </c>
      <c r="H134" s="25">
        <f t="shared" si="4"/>
        <v>5</v>
      </c>
    </row>
    <row r="135" spans="1:8" ht="31.5">
      <c r="A135" s="40" t="s">
        <v>90</v>
      </c>
      <c r="B135" s="6"/>
      <c r="C135" s="7" t="s">
        <v>133</v>
      </c>
      <c r="D135" s="7">
        <v>14</v>
      </c>
      <c r="E135" s="6" t="s">
        <v>260</v>
      </c>
      <c r="F135" s="6"/>
      <c r="G135" s="25">
        <f t="shared" si="4"/>
        <v>5</v>
      </c>
      <c r="H135" s="25">
        <f t="shared" si="4"/>
        <v>5</v>
      </c>
    </row>
    <row r="136" spans="1:8" ht="31.5">
      <c r="A136" s="41" t="s">
        <v>483</v>
      </c>
      <c r="B136" s="6"/>
      <c r="C136" s="7" t="s">
        <v>133</v>
      </c>
      <c r="D136" s="7">
        <v>14</v>
      </c>
      <c r="E136" s="6" t="s">
        <v>260</v>
      </c>
      <c r="F136" s="6">
        <v>200</v>
      </c>
      <c r="G136" s="25">
        <v>5</v>
      </c>
      <c r="H136" s="25">
        <v>5</v>
      </c>
    </row>
    <row r="137" spans="1:8" ht="15.75">
      <c r="A137" s="39" t="s">
        <v>91</v>
      </c>
      <c r="B137" s="30"/>
      <c r="C137" s="37" t="s">
        <v>134</v>
      </c>
      <c r="D137" s="37" t="s">
        <v>138</v>
      </c>
      <c r="E137" s="30"/>
      <c r="F137" s="30"/>
      <c r="G137" s="4">
        <f>SUM(G138,G144,G157)</f>
        <v>85184.6</v>
      </c>
      <c r="H137" s="4">
        <f>SUM(H138,H144,H157)</f>
        <v>85157.20000000001</v>
      </c>
    </row>
    <row r="138" spans="1:8" ht="15.75">
      <c r="A138" s="39" t="s">
        <v>93</v>
      </c>
      <c r="B138" s="30"/>
      <c r="C138" s="37" t="s">
        <v>134</v>
      </c>
      <c r="D138" s="37" t="s">
        <v>137</v>
      </c>
      <c r="E138" s="30"/>
      <c r="F138" s="30"/>
      <c r="G138" s="4">
        <f>SUM(G139)</f>
        <v>10526.6</v>
      </c>
      <c r="H138" s="4">
        <f>SUM(H139)</f>
        <v>10526.6</v>
      </c>
    </row>
    <row r="139" spans="1:8" ht="47.25">
      <c r="A139" s="40" t="s">
        <v>770</v>
      </c>
      <c r="B139" s="6"/>
      <c r="C139" s="7" t="s">
        <v>134</v>
      </c>
      <c r="D139" s="7" t="s">
        <v>137</v>
      </c>
      <c r="E139" s="6" t="s">
        <v>262</v>
      </c>
      <c r="F139" s="6"/>
      <c r="G139" s="25">
        <f>SUM(G140)</f>
        <v>10526.6</v>
      </c>
      <c r="H139" s="25">
        <f>SUM(H140)</f>
        <v>10526.6</v>
      </c>
    </row>
    <row r="140" spans="1:8" ht="15.75">
      <c r="A140" s="40" t="s">
        <v>94</v>
      </c>
      <c r="B140" s="6"/>
      <c r="C140" s="7" t="s">
        <v>134</v>
      </c>
      <c r="D140" s="7" t="s">
        <v>137</v>
      </c>
      <c r="E140" s="6" t="s">
        <v>263</v>
      </c>
      <c r="F140" s="6"/>
      <c r="G140" s="25">
        <f>SUM(G142)</f>
        <v>10526.6</v>
      </c>
      <c r="H140" s="25">
        <f>SUM(H142)</f>
        <v>10526.6</v>
      </c>
    </row>
    <row r="141" spans="1:8" ht="31.5">
      <c r="A141" s="40" t="s">
        <v>264</v>
      </c>
      <c r="B141" s="6"/>
      <c r="C141" s="7" t="s">
        <v>134</v>
      </c>
      <c r="D141" s="7" t="s">
        <v>137</v>
      </c>
      <c r="E141" s="6" t="s">
        <v>265</v>
      </c>
      <c r="F141" s="6"/>
      <c r="G141" s="25">
        <f>SUM(G143)</f>
        <v>10526.6</v>
      </c>
      <c r="H141" s="25">
        <f>SUM(H143)</f>
        <v>10526.6</v>
      </c>
    </row>
    <row r="142" spans="1:8" ht="15.75">
      <c r="A142" s="40" t="s">
        <v>95</v>
      </c>
      <c r="B142" s="6"/>
      <c r="C142" s="7" t="s">
        <v>134</v>
      </c>
      <c r="D142" s="7" t="s">
        <v>137</v>
      </c>
      <c r="E142" s="6" t="s">
        <v>266</v>
      </c>
      <c r="F142" s="6"/>
      <c r="G142" s="25">
        <f>SUM(G143)</f>
        <v>10526.6</v>
      </c>
      <c r="H142" s="25">
        <f>SUM(H143)</f>
        <v>10526.6</v>
      </c>
    </row>
    <row r="143" spans="1:8" ht="31.5">
      <c r="A143" s="41" t="s">
        <v>483</v>
      </c>
      <c r="B143" s="6"/>
      <c r="C143" s="7" t="s">
        <v>134</v>
      </c>
      <c r="D143" s="7" t="s">
        <v>137</v>
      </c>
      <c r="E143" s="6" t="s">
        <v>266</v>
      </c>
      <c r="F143" s="6">
        <v>200</v>
      </c>
      <c r="G143" s="25">
        <v>10526.6</v>
      </c>
      <c r="H143" s="25">
        <v>10526.6</v>
      </c>
    </row>
    <row r="144" spans="1:8" ht="15.75">
      <c r="A144" s="39" t="s">
        <v>502</v>
      </c>
      <c r="B144" s="30"/>
      <c r="C144" s="37" t="s">
        <v>134</v>
      </c>
      <c r="D144" s="37" t="s">
        <v>140</v>
      </c>
      <c r="E144" s="30"/>
      <c r="F144" s="30"/>
      <c r="G144" s="4">
        <f>SUM(G145,G150)</f>
        <v>16060.400000000001</v>
      </c>
      <c r="H144" s="4">
        <f>SUM(H145,H150)</f>
        <v>16060.2</v>
      </c>
    </row>
    <row r="145" spans="1:8" ht="47.25">
      <c r="A145" s="40" t="s">
        <v>770</v>
      </c>
      <c r="B145" s="6"/>
      <c r="C145" s="7" t="s">
        <v>134</v>
      </c>
      <c r="D145" s="7" t="s">
        <v>140</v>
      </c>
      <c r="E145" s="6" t="s">
        <v>262</v>
      </c>
      <c r="F145" s="6"/>
      <c r="G145" s="25">
        <f>SUM(G146)</f>
        <v>5460.3</v>
      </c>
      <c r="H145" s="25">
        <f>SUM(H146)</f>
        <v>5460.2</v>
      </c>
    </row>
    <row r="146" spans="1:8" ht="31.5">
      <c r="A146" s="40" t="s">
        <v>96</v>
      </c>
      <c r="B146" s="6"/>
      <c r="C146" s="7" t="s">
        <v>134</v>
      </c>
      <c r="D146" s="7" t="s">
        <v>140</v>
      </c>
      <c r="E146" s="6" t="s">
        <v>267</v>
      </c>
      <c r="F146" s="6"/>
      <c r="G146" s="25">
        <f>SUM(G148)</f>
        <v>5460.3</v>
      </c>
      <c r="H146" s="25">
        <f>SUM(H148)</f>
        <v>5460.2</v>
      </c>
    </row>
    <row r="147" spans="1:8" ht="31.5">
      <c r="A147" s="40" t="s">
        <v>269</v>
      </c>
      <c r="B147" s="6"/>
      <c r="C147" s="7" t="s">
        <v>134</v>
      </c>
      <c r="D147" s="7" t="s">
        <v>140</v>
      </c>
      <c r="E147" s="6" t="s">
        <v>268</v>
      </c>
      <c r="F147" s="6"/>
      <c r="G147" s="25">
        <f>SUM(G149)</f>
        <v>5460.3</v>
      </c>
      <c r="H147" s="25">
        <f>SUM(H149)</f>
        <v>5460.2</v>
      </c>
    </row>
    <row r="148" spans="1:8" ht="15.75">
      <c r="A148" s="40" t="s">
        <v>97</v>
      </c>
      <c r="B148" s="6"/>
      <c r="C148" s="7" t="s">
        <v>134</v>
      </c>
      <c r="D148" s="7" t="s">
        <v>140</v>
      </c>
      <c r="E148" s="6" t="s">
        <v>270</v>
      </c>
      <c r="F148" s="6"/>
      <c r="G148" s="25">
        <f>SUM(G149)</f>
        <v>5460.3</v>
      </c>
      <c r="H148" s="25">
        <f>SUM(H149)</f>
        <v>5460.2</v>
      </c>
    </row>
    <row r="149" spans="1:8" ht="31.5">
      <c r="A149" s="41" t="s">
        <v>483</v>
      </c>
      <c r="B149" s="6"/>
      <c r="C149" s="7" t="s">
        <v>134</v>
      </c>
      <c r="D149" s="7" t="s">
        <v>140</v>
      </c>
      <c r="E149" s="6" t="s">
        <v>270</v>
      </c>
      <c r="F149" s="6">
        <v>200</v>
      </c>
      <c r="G149" s="25">
        <v>5460.3</v>
      </c>
      <c r="H149" s="25">
        <v>5460.2</v>
      </c>
    </row>
    <row r="150" spans="1:8" ht="47.25">
      <c r="A150" s="40" t="s">
        <v>769</v>
      </c>
      <c r="B150" s="6"/>
      <c r="C150" s="7" t="s">
        <v>134</v>
      </c>
      <c r="D150" s="7" t="s">
        <v>140</v>
      </c>
      <c r="E150" s="6" t="s">
        <v>261</v>
      </c>
      <c r="F150" s="6"/>
      <c r="G150" s="25">
        <f>SUM(G151,G154)</f>
        <v>10600.1</v>
      </c>
      <c r="H150" s="25">
        <f>SUM(H151,H154)</f>
        <v>10600</v>
      </c>
    </row>
    <row r="151" spans="1:8" ht="15.75">
      <c r="A151" s="40" t="s">
        <v>272</v>
      </c>
      <c r="B151" s="6"/>
      <c r="C151" s="7" t="s">
        <v>134</v>
      </c>
      <c r="D151" s="7" t="s">
        <v>140</v>
      </c>
      <c r="E151" s="6" t="s">
        <v>271</v>
      </c>
      <c r="F151" s="6"/>
      <c r="G151" s="25">
        <f>SUM(G152)</f>
        <v>10570.1</v>
      </c>
      <c r="H151" s="25">
        <f>SUM(H152)</f>
        <v>10570</v>
      </c>
    </row>
    <row r="152" spans="1:8" ht="47.25">
      <c r="A152" s="40" t="s">
        <v>98</v>
      </c>
      <c r="B152" s="6"/>
      <c r="C152" s="7" t="s">
        <v>134</v>
      </c>
      <c r="D152" s="7" t="s">
        <v>140</v>
      </c>
      <c r="E152" s="6" t="s">
        <v>273</v>
      </c>
      <c r="F152" s="6"/>
      <c r="G152" s="25">
        <f>SUM(G153)</f>
        <v>10570.1</v>
      </c>
      <c r="H152" s="25">
        <f>SUM(H153)</f>
        <v>10570</v>
      </c>
    </row>
    <row r="153" spans="1:8" ht="31.5">
      <c r="A153" s="41" t="s">
        <v>483</v>
      </c>
      <c r="B153" s="6"/>
      <c r="C153" s="7" t="s">
        <v>134</v>
      </c>
      <c r="D153" s="7" t="s">
        <v>140</v>
      </c>
      <c r="E153" s="6" t="s">
        <v>273</v>
      </c>
      <c r="F153" s="6">
        <v>200</v>
      </c>
      <c r="G153" s="25">
        <v>10570.1</v>
      </c>
      <c r="H153" s="25">
        <v>10570</v>
      </c>
    </row>
    <row r="154" spans="1:8" ht="47.25">
      <c r="A154" s="40" t="s">
        <v>524</v>
      </c>
      <c r="B154" s="100"/>
      <c r="C154" s="6" t="s">
        <v>134</v>
      </c>
      <c r="D154" s="6" t="s">
        <v>140</v>
      </c>
      <c r="E154" s="6" t="s">
        <v>638</v>
      </c>
      <c r="F154" s="6"/>
      <c r="G154" s="25">
        <f>G155</f>
        <v>30</v>
      </c>
      <c r="H154" s="25">
        <f>H155</f>
        <v>30</v>
      </c>
    </row>
    <row r="155" spans="1:8" ht="31.5">
      <c r="A155" s="40" t="s">
        <v>523</v>
      </c>
      <c r="B155" s="100"/>
      <c r="C155" s="6" t="s">
        <v>134</v>
      </c>
      <c r="D155" s="6" t="s">
        <v>140</v>
      </c>
      <c r="E155" s="6" t="s">
        <v>520</v>
      </c>
      <c r="F155" s="6"/>
      <c r="G155" s="25">
        <f>G156</f>
        <v>30</v>
      </c>
      <c r="H155" s="25">
        <f>H156</f>
        <v>30</v>
      </c>
    </row>
    <row r="156" spans="1:8" ht="31.5">
      <c r="A156" s="41" t="s">
        <v>483</v>
      </c>
      <c r="B156" s="101"/>
      <c r="C156" s="6" t="s">
        <v>134</v>
      </c>
      <c r="D156" s="6" t="s">
        <v>140</v>
      </c>
      <c r="E156" s="6" t="s">
        <v>520</v>
      </c>
      <c r="F156" s="6">
        <v>200</v>
      </c>
      <c r="G156" s="25">
        <v>30</v>
      </c>
      <c r="H156" s="25">
        <v>30</v>
      </c>
    </row>
    <row r="157" spans="1:8" ht="15.75">
      <c r="A157" s="39" t="s">
        <v>99</v>
      </c>
      <c r="B157" s="30"/>
      <c r="C157" s="37" t="s">
        <v>134</v>
      </c>
      <c r="D157" s="37">
        <v>12</v>
      </c>
      <c r="E157" s="30"/>
      <c r="F157" s="30"/>
      <c r="G157" s="4">
        <f>SUM(G158,G163,G182)</f>
        <v>58597.6</v>
      </c>
      <c r="H157" s="4">
        <f>SUM(H158,H163,H182)</f>
        <v>58570.4</v>
      </c>
    </row>
    <row r="158" spans="1:8" ht="47.25">
      <c r="A158" s="40" t="s">
        <v>770</v>
      </c>
      <c r="B158" s="6"/>
      <c r="C158" s="7" t="s">
        <v>134</v>
      </c>
      <c r="D158" s="7" t="s">
        <v>2</v>
      </c>
      <c r="E158" s="6" t="s">
        <v>262</v>
      </c>
      <c r="F158" s="6"/>
      <c r="G158" s="25">
        <f>SUM(G159)</f>
        <v>900</v>
      </c>
      <c r="H158" s="25">
        <f>SUM(H159)</f>
        <v>900</v>
      </c>
    </row>
    <row r="159" spans="1:8" ht="15.75">
      <c r="A159" s="40" t="s">
        <v>183</v>
      </c>
      <c r="B159" s="6"/>
      <c r="C159" s="7" t="s">
        <v>134</v>
      </c>
      <c r="D159" s="7" t="s">
        <v>2</v>
      </c>
      <c r="E159" s="6" t="s">
        <v>274</v>
      </c>
      <c r="F159" s="6"/>
      <c r="G159" s="25">
        <f>SUM(G160)</f>
        <v>900</v>
      </c>
      <c r="H159" s="25">
        <f>SUM(H160)</f>
        <v>900</v>
      </c>
    </row>
    <row r="160" spans="1:8" ht="15.75">
      <c r="A160" s="40" t="s">
        <v>276</v>
      </c>
      <c r="B160" s="6"/>
      <c r="C160" s="7" t="s">
        <v>134</v>
      </c>
      <c r="D160" s="7" t="s">
        <v>2</v>
      </c>
      <c r="E160" s="6" t="s">
        <v>275</v>
      </c>
      <c r="F160" s="6"/>
      <c r="G160" s="25">
        <f>SUM(G162)</f>
        <v>900</v>
      </c>
      <c r="H160" s="25">
        <f>SUM(H162)</f>
        <v>900</v>
      </c>
    </row>
    <row r="161" spans="1:8" ht="15.75">
      <c r="A161" s="40" t="s">
        <v>181</v>
      </c>
      <c r="B161" s="6"/>
      <c r="C161" s="7" t="s">
        <v>134</v>
      </c>
      <c r="D161" s="7" t="s">
        <v>2</v>
      </c>
      <c r="E161" s="6" t="s">
        <v>277</v>
      </c>
      <c r="F161" s="6"/>
      <c r="G161" s="25">
        <f>SUM(G162)</f>
        <v>900</v>
      </c>
      <c r="H161" s="25">
        <f>SUM(H162)</f>
        <v>900</v>
      </c>
    </row>
    <row r="162" spans="1:8" ht="31.5">
      <c r="A162" s="41" t="s">
        <v>483</v>
      </c>
      <c r="B162" s="6"/>
      <c r="C162" s="7" t="s">
        <v>134</v>
      </c>
      <c r="D162" s="7" t="s">
        <v>2</v>
      </c>
      <c r="E162" s="6" t="s">
        <v>277</v>
      </c>
      <c r="F162" s="6">
        <v>200</v>
      </c>
      <c r="G162" s="25">
        <v>900</v>
      </c>
      <c r="H162" s="25">
        <v>900</v>
      </c>
    </row>
    <row r="163" spans="1:8" ht="47.25">
      <c r="A163" s="40" t="s">
        <v>804</v>
      </c>
      <c r="B163" s="167"/>
      <c r="C163" s="7" t="s">
        <v>134</v>
      </c>
      <c r="D163" s="7">
        <v>12</v>
      </c>
      <c r="E163" s="6" t="s">
        <v>315</v>
      </c>
      <c r="F163" s="6"/>
      <c r="G163" s="25">
        <f>SUM(G164,G170,G176)</f>
        <v>49984.6</v>
      </c>
      <c r="H163" s="25">
        <f>SUM(H164,H170,H176)</f>
        <v>49957.9</v>
      </c>
    </row>
    <row r="164" spans="1:8" ht="31.5">
      <c r="A164" s="40" t="s">
        <v>319</v>
      </c>
      <c r="B164" s="167"/>
      <c r="C164" s="7" t="s">
        <v>134</v>
      </c>
      <c r="D164" s="7" t="s">
        <v>2</v>
      </c>
      <c r="E164" s="6" t="s">
        <v>316</v>
      </c>
      <c r="F164" s="6"/>
      <c r="G164" s="25">
        <f>G165</f>
        <v>11663.300000000001</v>
      </c>
      <c r="H164" s="25">
        <f>H165</f>
        <v>11660.2</v>
      </c>
    </row>
    <row r="165" spans="1:8" ht="31.5">
      <c r="A165" s="40" t="s">
        <v>321</v>
      </c>
      <c r="B165" s="167"/>
      <c r="C165" s="7" t="s">
        <v>134</v>
      </c>
      <c r="D165" s="7" t="s">
        <v>2</v>
      </c>
      <c r="E165" s="6" t="s">
        <v>320</v>
      </c>
      <c r="F165" s="6"/>
      <c r="G165" s="25">
        <f>G167+G169</f>
        <v>11663.300000000001</v>
      </c>
      <c r="H165" s="25">
        <f>H167+H169</f>
        <v>11660.2</v>
      </c>
    </row>
    <row r="166" spans="1:8" ht="31.5">
      <c r="A166" s="163" t="s">
        <v>805</v>
      </c>
      <c r="B166" s="167"/>
      <c r="C166" s="7" t="s">
        <v>134</v>
      </c>
      <c r="D166" s="7" t="s">
        <v>2</v>
      </c>
      <c r="E166" s="6" t="s">
        <v>534</v>
      </c>
      <c r="F166" s="6"/>
      <c r="G166" s="25">
        <f>G167</f>
        <v>11543.6</v>
      </c>
      <c r="H166" s="25">
        <f>H167</f>
        <v>11543.6</v>
      </c>
    </row>
    <row r="167" spans="1:8" ht="15.75">
      <c r="A167" s="40" t="s">
        <v>184</v>
      </c>
      <c r="B167" s="167"/>
      <c r="C167" s="7" t="s">
        <v>134</v>
      </c>
      <c r="D167" s="7" t="s">
        <v>2</v>
      </c>
      <c r="E167" s="6" t="s">
        <v>534</v>
      </c>
      <c r="F167" s="6">
        <v>800</v>
      </c>
      <c r="G167" s="25">
        <v>11543.6</v>
      </c>
      <c r="H167" s="25">
        <v>11543.6</v>
      </c>
    </row>
    <row r="168" spans="1:8" ht="47.25">
      <c r="A168" s="163" t="s">
        <v>806</v>
      </c>
      <c r="B168" s="167"/>
      <c r="C168" s="7" t="s">
        <v>134</v>
      </c>
      <c r="D168" s="7" t="s">
        <v>807</v>
      </c>
      <c r="E168" s="6" t="s">
        <v>808</v>
      </c>
      <c r="F168" s="6"/>
      <c r="G168" s="25">
        <f>G169</f>
        <v>119.7</v>
      </c>
      <c r="H168" s="25">
        <f>H169</f>
        <v>116.6</v>
      </c>
    </row>
    <row r="169" spans="1:8" ht="15.75">
      <c r="A169" s="40" t="s">
        <v>184</v>
      </c>
      <c r="B169" s="167"/>
      <c r="C169" s="7" t="s">
        <v>134</v>
      </c>
      <c r="D169" s="7" t="s">
        <v>2</v>
      </c>
      <c r="E169" s="6" t="s">
        <v>808</v>
      </c>
      <c r="F169" s="6">
        <v>800</v>
      </c>
      <c r="G169" s="25">
        <v>119.7</v>
      </c>
      <c r="H169" s="25">
        <v>116.6</v>
      </c>
    </row>
    <row r="170" spans="1:8" ht="47.25">
      <c r="A170" s="40" t="s">
        <v>691</v>
      </c>
      <c r="B170" s="167"/>
      <c r="C170" s="7" t="s">
        <v>134</v>
      </c>
      <c r="D170" s="7">
        <v>12</v>
      </c>
      <c r="E170" s="6" t="s">
        <v>322</v>
      </c>
      <c r="F170" s="6"/>
      <c r="G170" s="25">
        <f>SUM(G171)</f>
        <v>38161.299999999996</v>
      </c>
      <c r="H170" s="25">
        <f>SUM(H171)</f>
        <v>38161.299999999996</v>
      </c>
    </row>
    <row r="171" spans="1:8" ht="47.25">
      <c r="A171" s="40" t="s">
        <v>695</v>
      </c>
      <c r="B171" s="6"/>
      <c r="C171" s="7" t="s">
        <v>134</v>
      </c>
      <c r="D171" s="7">
        <v>12</v>
      </c>
      <c r="E171" s="6" t="s">
        <v>323</v>
      </c>
      <c r="F171" s="6"/>
      <c r="G171" s="25">
        <f>SUM(G172,G174)</f>
        <v>38161.299999999996</v>
      </c>
      <c r="H171" s="25">
        <f>SUM(H172,H174)</f>
        <v>38161.299999999996</v>
      </c>
    </row>
    <row r="172" spans="1:8" ht="31.5">
      <c r="A172" s="40" t="s">
        <v>593</v>
      </c>
      <c r="B172" s="6"/>
      <c r="C172" s="7" t="s">
        <v>134</v>
      </c>
      <c r="D172" s="7">
        <v>12</v>
      </c>
      <c r="E172" s="6" t="s">
        <v>324</v>
      </c>
      <c r="F172" s="6"/>
      <c r="G172" s="25">
        <f>SUM(G173)</f>
        <v>37779.6</v>
      </c>
      <c r="H172" s="25">
        <f>SUM(H173)</f>
        <v>37779.6</v>
      </c>
    </row>
    <row r="173" spans="1:8" ht="15.75">
      <c r="A173" s="40" t="s">
        <v>184</v>
      </c>
      <c r="B173" s="167"/>
      <c r="C173" s="7" t="s">
        <v>134</v>
      </c>
      <c r="D173" s="7">
        <v>12</v>
      </c>
      <c r="E173" s="6" t="s">
        <v>324</v>
      </c>
      <c r="F173" s="6">
        <v>800</v>
      </c>
      <c r="G173" s="25">
        <v>37779.6</v>
      </c>
      <c r="H173" s="25">
        <v>37779.6</v>
      </c>
    </row>
    <row r="174" spans="1:8" ht="63">
      <c r="A174" s="40" t="s">
        <v>527</v>
      </c>
      <c r="B174" s="6"/>
      <c r="C174" s="7" t="s">
        <v>134</v>
      </c>
      <c r="D174" s="7">
        <v>12</v>
      </c>
      <c r="E174" s="6" t="s">
        <v>526</v>
      </c>
      <c r="F174" s="6"/>
      <c r="G174" s="25">
        <f>SUM(G175)</f>
        <v>381.7</v>
      </c>
      <c r="H174" s="25">
        <f>SUM(H175)</f>
        <v>381.7</v>
      </c>
    </row>
    <row r="175" spans="1:8" ht="15.75">
      <c r="A175" s="40" t="s">
        <v>184</v>
      </c>
      <c r="B175" s="167"/>
      <c r="C175" s="7" t="s">
        <v>134</v>
      </c>
      <c r="D175" s="7">
        <v>12</v>
      </c>
      <c r="E175" s="6" t="s">
        <v>526</v>
      </c>
      <c r="F175" s="6">
        <v>800</v>
      </c>
      <c r="G175" s="25">
        <v>381.7</v>
      </c>
      <c r="H175" s="25">
        <v>381.7</v>
      </c>
    </row>
    <row r="176" spans="1:8" ht="31.5">
      <c r="A176" s="40" t="s">
        <v>546</v>
      </c>
      <c r="B176" s="167"/>
      <c r="C176" s="7" t="s">
        <v>134</v>
      </c>
      <c r="D176" s="7">
        <v>12</v>
      </c>
      <c r="E176" s="6" t="s">
        <v>545</v>
      </c>
      <c r="F176" s="6"/>
      <c r="G176" s="25">
        <f>SUM(G177)</f>
        <v>160</v>
      </c>
      <c r="H176" s="25">
        <f>SUM(H177)</f>
        <v>136.4</v>
      </c>
    </row>
    <row r="177" spans="1:8" ht="31.5">
      <c r="A177" s="40" t="s">
        <v>547</v>
      </c>
      <c r="B177" s="6"/>
      <c r="C177" s="7" t="s">
        <v>134</v>
      </c>
      <c r="D177" s="7">
        <v>12</v>
      </c>
      <c r="E177" s="6" t="s">
        <v>549</v>
      </c>
      <c r="F177" s="6"/>
      <c r="G177" s="25">
        <f>SUM(G178,G180)</f>
        <v>160</v>
      </c>
      <c r="H177" s="25">
        <f>SUM(H178,H180)</f>
        <v>136.4</v>
      </c>
    </row>
    <row r="178" spans="1:8" ht="31.5">
      <c r="A178" s="40" t="s">
        <v>548</v>
      </c>
      <c r="B178" s="6"/>
      <c r="C178" s="7" t="s">
        <v>134</v>
      </c>
      <c r="D178" s="7">
        <v>12</v>
      </c>
      <c r="E178" s="6" t="s">
        <v>550</v>
      </c>
      <c r="F178" s="6"/>
      <c r="G178" s="25">
        <f>SUM(G179)</f>
        <v>158.4</v>
      </c>
      <c r="H178" s="25">
        <f>SUM(H179)</f>
        <v>135</v>
      </c>
    </row>
    <row r="179" spans="1:8" ht="15.75">
      <c r="A179" s="40" t="s">
        <v>184</v>
      </c>
      <c r="B179" s="167"/>
      <c r="C179" s="7" t="s">
        <v>134</v>
      </c>
      <c r="D179" s="7">
        <v>12</v>
      </c>
      <c r="E179" s="6" t="s">
        <v>550</v>
      </c>
      <c r="F179" s="6">
        <v>800</v>
      </c>
      <c r="G179" s="25">
        <v>158.4</v>
      </c>
      <c r="H179" s="25">
        <v>135</v>
      </c>
    </row>
    <row r="180" spans="1:8" ht="47.25">
      <c r="A180" s="40" t="s">
        <v>552</v>
      </c>
      <c r="B180" s="6"/>
      <c r="C180" s="7" t="s">
        <v>134</v>
      </c>
      <c r="D180" s="7">
        <v>12</v>
      </c>
      <c r="E180" s="6" t="s">
        <v>551</v>
      </c>
      <c r="F180" s="6"/>
      <c r="G180" s="25">
        <f>SUM(G181)</f>
        <v>1.6</v>
      </c>
      <c r="H180" s="25">
        <f>SUM(H181)</f>
        <v>1.4</v>
      </c>
    </row>
    <row r="181" spans="1:8" ht="15.75">
      <c r="A181" s="40" t="s">
        <v>184</v>
      </c>
      <c r="B181" s="167"/>
      <c r="C181" s="7" t="s">
        <v>134</v>
      </c>
      <c r="D181" s="7">
        <v>12</v>
      </c>
      <c r="E181" s="6" t="s">
        <v>551</v>
      </c>
      <c r="F181" s="6">
        <v>800</v>
      </c>
      <c r="G181" s="25">
        <v>1.6</v>
      </c>
      <c r="H181" s="25">
        <v>1.4</v>
      </c>
    </row>
    <row r="182" spans="1:8" ht="15.75">
      <c r="A182" s="40" t="s">
        <v>248</v>
      </c>
      <c r="B182" s="100"/>
      <c r="C182" s="7" t="s">
        <v>134</v>
      </c>
      <c r="D182" s="7" t="s">
        <v>2</v>
      </c>
      <c r="E182" s="7" t="s">
        <v>247</v>
      </c>
      <c r="F182" s="7"/>
      <c r="G182" s="25">
        <f>G183</f>
        <v>7713</v>
      </c>
      <c r="H182" s="25">
        <f>H183</f>
        <v>7712.5</v>
      </c>
    </row>
    <row r="183" spans="1:8" ht="15.75">
      <c r="A183" s="40" t="s">
        <v>250</v>
      </c>
      <c r="B183" s="100"/>
      <c r="C183" s="7" t="s">
        <v>134</v>
      </c>
      <c r="D183" s="7" t="s">
        <v>2</v>
      </c>
      <c r="E183" s="7" t="s">
        <v>249</v>
      </c>
      <c r="F183" s="7"/>
      <c r="G183" s="25">
        <f>SUM(G184,G186,G188)</f>
        <v>7713</v>
      </c>
      <c r="H183" s="25">
        <f>SUM(H184,H186,H188)</f>
        <v>7712.5</v>
      </c>
    </row>
    <row r="184" spans="1:8" ht="15.75">
      <c r="A184" s="40" t="s">
        <v>313</v>
      </c>
      <c r="B184" s="161"/>
      <c r="C184" s="7" t="s">
        <v>134</v>
      </c>
      <c r="D184" s="7" t="s">
        <v>2</v>
      </c>
      <c r="E184" s="7" t="s">
        <v>314</v>
      </c>
      <c r="F184" s="7"/>
      <c r="G184" s="25">
        <f>G185</f>
        <v>3155.7</v>
      </c>
      <c r="H184" s="25">
        <f>H185</f>
        <v>3155.4</v>
      </c>
    </row>
    <row r="185" spans="1:8" ht="15.75">
      <c r="A185" s="41" t="s">
        <v>184</v>
      </c>
      <c r="B185" s="161"/>
      <c r="C185" s="7" t="s">
        <v>134</v>
      </c>
      <c r="D185" s="7" t="s">
        <v>2</v>
      </c>
      <c r="E185" s="7" t="s">
        <v>314</v>
      </c>
      <c r="F185" s="6">
        <v>800</v>
      </c>
      <c r="G185" s="25">
        <v>3155.7</v>
      </c>
      <c r="H185" s="25">
        <v>3155.4</v>
      </c>
    </row>
    <row r="186" spans="1:8" ht="47.25">
      <c r="A186" s="40" t="s">
        <v>537</v>
      </c>
      <c r="B186" s="6"/>
      <c r="C186" s="7" t="s">
        <v>134</v>
      </c>
      <c r="D186" s="7">
        <v>12</v>
      </c>
      <c r="E186" s="6" t="s">
        <v>536</v>
      </c>
      <c r="F186" s="158"/>
      <c r="G186" s="25">
        <f>SUM(G187)</f>
        <v>4552.5</v>
      </c>
      <c r="H186" s="25">
        <f>SUM(H187)</f>
        <v>4552.5</v>
      </c>
    </row>
    <row r="187" spans="1:8" ht="15.75">
      <c r="A187" s="40" t="s">
        <v>184</v>
      </c>
      <c r="B187" s="6"/>
      <c r="C187" s="7" t="s">
        <v>134</v>
      </c>
      <c r="D187" s="7">
        <v>12</v>
      </c>
      <c r="E187" s="6" t="s">
        <v>536</v>
      </c>
      <c r="F187" s="6">
        <v>800</v>
      </c>
      <c r="G187" s="25">
        <v>4552.5</v>
      </c>
      <c r="H187" s="25">
        <v>4552.5</v>
      </c>
    </row>
    <row r="188" spans="1:8" ht="78.75">
      <c r="A188" s="40" t="s">
        <v>539</v>
      </c>
      <c r="B188" s="6"/>
      <c r="C188" s="7" t="s">
        <v>134</v>
      </c>
      <c r="D188" s="7">
        <v>12</v>
      </c>
      <c r="E188" s="6" t="s">
        <v>538</v>
      </c>
      <c r="F188" s="158"/>
      <c r="G188" s="25">
        <f>SUM(G189)</f>
        <v>4.8</v>
      </c>
      <c r="H188" s="25">
        <f>SUM(H189)</f>
        <v>4.6</v>
      </c>
    </row>
    <row r="189" spans="1:8" ht="15.75">
      <c r="A189" s="40" t="s">
        <v>184</v>
      </c>
      <c r="B189" s="6"/>
      <c r="C189" s="7" t="s">
        <v>134</v>
      </c>
      <c r="D189" s="7">
        <v>12</v>
      </c>
      <c r="E189" s="6" t="s">
        <v>538</v>
      </c>
      <c r="F189" s="6">
        <v>800</v>
      </c>
      <c r="G189" s="25">
        <v>4.8</v>
      </c>
      <c r="H189" s="25">
        <v>4.6</v>
      </c>
    </row>
    <row r="190" spans="1:9" ht="15.75">
      <c r="A190" s="39" t="s">
        <v>100</v>
      </c>
      <c r="B190" s="30"/>
      <c r="C190" s="37" t="s">
        <v>135</v>
      </c>
      <c r="D190" s="37" t="s">
        <v>138</v>
      </c>
      <c r="E190" s="30"/>
      <c r="F190" s="30"/>
      <c r="G190" s="4">
        <f>SUM(G191,G211,G232,G252)</f>
        <v>270080.7</v>
      </c>
      <c r="H190" s="4">
        <f>SUM(H191,H211,H232,H252)</f>
        <v>250380.7</v>
      </c>
      <c r="I190" s="29"/>
    </row>
    <row r="191" spans="1:8" ht="15.75">
      <c r="A191" s="39" t="s">
        <v>101</v>
      </c>
      <c r="B191" s="30"/>
      <c r="C191" s="37" t="s">
        <v>135</v>
      </c>
      <c r="D191" s="37" t="s">
        <v>131</v>
      </c>
      <c r="E191" s="30"/>
      <c r="F191" s="30"/>
      <c r="G191" s="4">
        <f>SUM(G192)</f>
        <v>179363.2</v>
      </c>
      <c r="H191" s="4">
        <f>SUM(H192)</f>
        <v>164353.2</v>
      </c>
    </row>
    <row r="192" spans="1:8" ht="47.25">
      <c r="A192" s="40" t="s">
        <v>769</v>
      </c>
      <c r="B192" s="6"/>
      <c r="C192" s="7" t="s">
        <v>135</v>
      </c>
      <c r="D192" s="7" t="s">
        <v>131</v>
      </c>
      <c r="E192" s="6" t="s">
        <v>261</v>
      </c>
      <c r="F192" s="30"/>
      <c r="G192" s="25">
        <f>SUM(G193,G196,G199,G201,G206)</f>
        <v>179363.2</v>
      </c>
      <c r="H192" s="25">
        <f>SUM(H193,H196,H199,H201,H206)</f>
        <v>164353.2</v>
      </c>
    </row>
    <row r="193" spans="1:8" ht="31.5">
      <c r="A193" s="40" t="s">
        <v>279</v>
      </c>
      <c r="B193" s="6"/>
      <c r="C193" s="7" t="s">
        <v>135</v>
      </c>
      <c r="D193" s="7" t="s">
        <v>131</v>
      </c>
      <c r="E193" s="6" t="s">
        <v>278</v>
      </c>
      <c r="F193" s="30"/>
      <c r="G193" s="25">
        <f>SUM(G194)</f>
        <v>2925.5</v>
      </c>
      <c r="H193" s="25">
        <f>SUM(H194)</f>
        <v>2925.5</v>
      </c>
    </row>
    <row r="194" spans="1:8" ht="15.75">
      <c r="A194" s="40" t="s">
        <v>103</v>
      </c>
      <c r="B194" s="6"/>
      <c r="C194" s="7" t="s">
        <v>135</v>
      </c>
      <c r="D194" s="7" t="s">
        <v>131</v>
      </c>
      <c r="E194" s="6" t="s">
        <v>280</v>
      </c>
      <c r="F194" s="6"/>
      <c r="G194" s="25">
        <f>SUM(G195)</f>
        <v>2925.5</v>
      </c>
      <c r="H194" s="25">
        <f>SUM(H195)</f>
        <v>2925.5</v>
      </c>
    </row>
    <row r="195" spans="1:8" ht="31.5">
      <c r="A195" s="40" t="s">
        <v>483</v>
      </c>
      <c r="B195" s="6"/>
      <c r="C195" s="7" t="s">
        <v>135</v>
      </c>
      <c r="D195" s="7" t="s">
        <v>131</v>
      </c>
      <c r="E195" s="6" t="s">
        <v>280</v>
      </c>
      <c r="F195" s="6">
        <v>200</v>
      </c>
      <c r="G195" s="25">
        <v>2925.5</v>
      </c>
      <c r="H195" s="25">
        <v>2925.5</v>
      </c>
    </row>
    <row r="196" spans="1:8" ht="31.5">
      <c r="A196" s="41" t="s">
        <v>528</v>
      </c>
      <c r="B196" s="6"/>
      <c r="C196" s="7" t="s">
        <v>135</v>
      </c>
      <c r="D196" s="7" t="s">
        <v>131</v>
      </c>
      <c r="E196" s="6" t="s">
        <v>529</v>
      </c>
      <c r="F196" s="6"/>
      <c r="G196" s="25">
        <f>G197</f>
        <v>7429</v>
      </c>
      <c r="H196" s="25">
        <f>H197</f>
        <v>7419.2</v>
      </c>
    </row>
    <row r="197" spans="1:8" ht="31.5">
      <c r="A197" s="41" t="s">
        <v>530</v>
      </c>
      <c r="B197" s="6"/>
      <c r="C197" s="7" t="s">
        <v>135</v>
      </c>
      <c r="D197" s="7" t="s">
        <v>131</v>
      </c>
      <c r="E197" s="6" t="s">
        <v>531</v>
      </c>
      <c r="F197" s="6"/>
      <c r="G197" s="25">
        <f>G198</f>
        <v>7429</v>
      </c>
      <c r="H197" s="25">
        <f>H198</f>
        <v>7419.2</v>
      </c>
    </row>
    <row r="198" spans="1:8" ht="31.5">
      <c r="A198" s="40" t="s">
        <v>483</v>
      </c>
      <c r="B198" s="6"/>
      <c r="C198" s="7" t="s">
        <v>135</v>
      </c>
      <c r="D198" s="7" t="s">
        <v>131</v>
      </c>
      <c r="E198" s="6" t="s">
        <v>531</v>
      </c>
      <c r="F198" s="6">
        <v>200</v>
      </c>
      <c r="G198" s="25">
        <v>7429</v>
      </c>
      <c r="H198" s="25">
        <v>7419.2</v>
      </c>
    </row>
    <row r="199" spans="1:8" ht="31.5">
      <c r="A199" s="40" t="s">
        <v>771</v>
      </c>
      <c r="B199" s="6"/>
      <c r="C199" s="7" t="s">
        <v>135</v>
      </c>
      <c r="D199" s="7" t="s">
        <v>131</v>
      </c>
      <c r="E199" s="6" t="s">
        <v>772</v>
      </c>
      <c r="F199" s="6"/>
      <c r="G199" s="25">
        <f>SUM(G200)</f>
        <v>33018</v>
      </c>
      <c r="H199" s="25">
        <f>SUM(H200)</f>
        <v>18017.9</v>
      </c>
    </row>
    <row r="200" spans="1:8" ht="31.5">
      <c r="A200" s="40" t="s">
        <v>483</v>
      </c>
      <c r="B200" s="6"/>
      <c r="C200" s="7" t="s">
        <v>135</v>
      </c>
      <c r="D200" s="7" t="s">
        <v>131</v>
      </c>
      <c r="E200" s="6" t="s">
        <v>772</v>
      </c>
      <c r="F200" s="6">
        <v>200</v>
      </c>
      <c r="G200" s="25">
        <v>33018</v>
      </c>
      <c r="H200" s="25">
        <v>18017.9</v>
      </c>
    </row>
    <row r="201" spans="1:8" ht="31.5">
      <c r="A201" s="40" t="s">
        <v>699</v>
      </c>
      <c r="B201" s="6"/>
      <c r="C201" s="7" t="s">
        <v>135</v>
      </c>
      <c r="D201" s="7" t="s">
        <v>131</v>
      </c>
      <c r="E201" s="6" t="s">
        <v>697</v>
      </c>
      <c r="F201" s="6"/>
      <c r="G201" s="25">
        <f>SUM(G202,G204)</f>
        <v>117817.5</v>
      </c>
      <c r="H201" s="25">
        <f>SUM(H202,H204)</f>
        <v>117817.40000000001</v>
      </c>
    </row>
    <row r="202" spans="1:8" ht="31.5">
      <c r="A202" s="40" t="s">
        <v>773</v>
      </c>
      <c r="B202" s="6"/>
      <c r="C202" s="7" t="s">
        <v>135</v>
      </c>
      <c r="D202" s="7" t="s">
        <v>131</v>
      </c>
      <c r="E202" s="6" t="s">
        <v>698</v>
      </c>
      <c r="F202" s="6"/>
      <c r="G202" s="25">
        <f>SUM(G203)</f>
        <v>117699.6</v>
      </c>
      <c r="H202" s="25">
        <f>SUM(H203)</f>
        <v>117699.6</v>
      </c>
    </row>
    <row r="203" spans="1:8" ht="47.25">
      <c r="A203" s="40" t="s">
        <v>700</v>
      </c>
      <c r="B203" s="6"/>
      <c r="C203" s="7" t="s">
        <v>135</v>
      </c>
      <c r="D203" s="7" t="s">
        <v>131</v>
      </c>
      <c r="E203" s="6" t="s">
        <v>698</v>
      </c>
      <c r="F203" s="6">
        <v>400</v>
      </c>
      <c r="G203" s="25">
        <v>117699.6</v>
      </c>
      <c r="H203" s="25">
        <v>117699.6</v>
      </c>
    </row>
    <row r="204" spans="1:8" ht="63">
      <c r="A204" s="40" t="s">
        <v>774</v>
      </c>
      <c r="B204" s="6"/>
      <c r="C204" s="7" t="s">
        <v>135</v>
      </c>
      <c r="D204" s="7" t="s">
        <v>131</v>
      </c>
      <c r="E204" s="6" t="s">
        <v>701</v>
      </c>
      <c r="F204" s="6"/>
      <c r="G204" s="25">
        <f>SUM(G205)</f>
        <v>117.9</v>
      </c>
      <c r="H204" s="25">
        <f>SUM(H205)</f>
        <v>117.8</v>
      </c>
    </row>
    <row r="205" spans="1:8" ht="47.25">
      <c r="A205" s="40" t="s">
        <v>700</v>
      </c>
      <c r="B205" s="6"/>
      <c r="C205" s="7" t="s">
        <v>135</v>
      </c>
      <c r="D205" s="7" t="s">
        <v>131</v>
      </c>
      <c r="E205" s="6" t="s">
        <v>701</v>
      </c>
      <c r="F205" s="6">
        <v>400</v>
      </c>
      <c r="G205" s="25">
        <v>117.9</v>
      </c>
      <c r="H205" s="25">
        <v>117.8</v>
      </c>
    </row>
    <row r="206" spans="1:8" ht="63">
      <c r="A206" s="40" t="s">
        <v>775</v>
      </c>
      <c r="B206" s="6"/>
      <c r="C206" s="7" t="s">
        <v>135</v>
      </c>
      <c r="D206" s="7" t="s">
        <v>131</v>
      </c>
      <c r="E206" s="6" t="s">
        <v>776</v>
      </c>
      <c r="F206" s="6"/>
      <c r="G206" s="25">
        <f>G207+G209</f>
        <v>18173.2</v>
      </c>
      <c r="H206" s="25">
        <f>H207+H209</f>
        <v>18173.2</v>
      </c>
    </row>
    <row r="207" spans="1:8" ht="63">
      <c r="A207" s="40" t="s">
        <v>777</v>
      </c>
      <c r="B207" s="6"/>
      <c r="C207" s="7" t="s">
        <v>135</v>
      </c>
      <c r="D207" s="7" t="s">
        <v>131</v>
      </c>
      <c r="E207" s="6" t="s">
        <v>778</v>
      </c>
      <c r="F207" s="6"/>
      <c r="G207" s="25">
        <f>G208</f>
        <v>18155</v>
      </c>
      <c r="H207" s="25">
        <f>H208</f>
        <v>18155</v>
      </c>
    </row>
    <row r="208" spans="1:8" ht="31.5">
      <c r="A208" s="40" t="s">
        <v>483</v>
      </c>
      <c r="B208" s="6"/>
      <c r="C208" s="7" t="s">
        <v>135</v>
      </c>
      <c r="D208" s="7" t="s">
        <v>131</v>
      </c>
      <c r="E208" s="6" t="s">
        <v>778</v>
      </c>
      <c r="F208" s="6">
        <v>200</v>
      </c>
      <c r="G208" s="25">
        <v>18155</v>
      </c>
      <c r="H208" s="25">
        <v>18155</v>
      </c>
    </row>
    <row r="209" spans="1:8" ht="63">
      <c r="A209" s="40" t="s">
        <v>779</v>
      </c>
      <c r="B209" s="6"/>
      <c r="C209" s="7" t="s">
        <v>135</v>
      </c>
      <c r="D209" s="7" t="s">
        <v>131</v>
      </c>
      <c r="E209" s="6" t="s">
        <v>780</v>
      </c>
      <c r="F209" s="6"/>
      <c r="G209" s="25">
        <f>G210</f>
        <v>18.2</v>
      </c>
      <c r="H209" s="25">
        <f>H210</f>
        <v>18.2</v>
      </c>
    </row>
    <row r="210" spans="1:8" ht="31.5">
      <c r="A210" s="40" t="s">
        <v>483</v>
      </c>
      <c r="B210" s="6"/>
      <c r="C210" s="7" t="s">
        <v>135</v>
      </c>
      <c r="D210" s="7" t="s">
        <v>131</v>
      </c>
      <c r="E210" s="6" t="s">
        <v>780</v>
      </c>
      <c r="F210" s="6">
        <v>200</v>
      </c>
      <c r="G210" s="25">
        <v>18.2</v>
      </c>
      <c r="H210" s="25">
        <v>18.2</v>
      </c>
    </row>
    <row r="211" spans="1:8" ht="15.75">
      <c r="A211" s="39" t="s">
        <v>104</v>
      </c>
      <c r="B211" s="30"/>
      <c r="C211" s="37" t="s">
        <v>135</v>
      </c>
      <c r="D211" s="37" t="s">
        <v>132</v>
      </c>
      <c r="E211" s="30"/>
      <c r="F211" s="30"/>
      <c r="G211" s="4">
        <f>SUM(G212,G228)</f>
        <v>58376.3</v>
      </c>
      <c r="H211" s="4">
        <f>SUM(H212,H228)</f>
        <v>58373</v>
      </c>
    </row>
    <row r="212" spans="1:8" ht="47.25">
      <c r="A212" s="40" t="s">
        <v>781</v>
      </c>
      <c r="B212" s="6"/>
      <c r="C212" s="7" t="s">
        <v>135</v>
      </c>
      <c r="D212" s="7" t="s">
        <v>132</v>
      </c>
      <c r="E212" s="6" t="s">
        <v>281</v>
      </c>
      <c r="F212" s="6"/>
      <c r="G212" s="25">
        <f>SUM(G213,G217,G221)</f>
        <v>48878.4</v>
      </c>
      <c r="H212" s="25">
        <f>SUM(H213,H217,H221)</f>
        <v>48875.6</v>
      </c>
    </row>
    <row r="213" spans="1:8" ht="31.5">
      <c r="A213" s="40" t="s">
        <v>92</v>
      </c>
      <c r="B213" s="6"/>
      <c r="C213" s="7" t="s">
        <v>135</v>
      </c>
      <c r="D213" s="7" t="s">
        <v>132</v>
      </c>
      <c r="E213" s="6" t="s">
        <v>282</v>
      </c>
      <c r="F213" s="6"/>
      <c r="G213" s="25">
        <f aca="true" t="shared" si="5" ref="G213:H215">SUM(G214)</f>
        <v>10184.5</v>
      </c>
      <c r="H213" s="25">
        <f t="shared" si="5"/>
        <v>10184.4</v>
      </c>
    </row>
    <row r="214" spans="1:8" ht="15.75">
      <c r="A214" s="40" t="s">
        <v>284</v>
      </c>
      <c r="B214" s="6"/>
      <c r="C214" s="7" t="s">
        <v>135</v>
      </c>
      <c r="D214" s="7" t="s">
        <v>132</v>
      </c>
      <c r="E214" s="6" t="s">
        <v>283</v>
      </c>
      <c r="F214" s="6"/>
      <c r="G214" s="25">
        <f t="shared" si="5"/>
        <v>10184.5</v>
      </c>
      <c r="H214" s="25">
        <f t="shared" si="5"/>
        <v>10184.4</v>
      </c>
    </row>
    <row r="215" spans="1:8" ht="15.75">
      <c r="A215" s="40" t="s">
        <v>20</v>
      </c>
      <c r="B215" s="6"/>
      <c r="C215" s="7" t="s">
        <v>135</v>
      </c>
      <c r="D215" s="7" t="s">
        <v>132</v>
      </c>
      <c r="E215" s="6" t="s">
        <v>285</v>
      </c>
      <c r="F215" s="30"/>
      <c r="G215" s="25">
        <f t="shared" si="5"/>
        <v>10184.5</v>
      </c>
      <c r="H215" s="25">
        <f t="shared" si="5"/>
        <v>10184.4</v>
      </c>
    </row>
    <row r="216" spans="1:8" ht="15.75">
      <c r="A216" s="40" t="s">
        <v>184</v>
      </c>
      <c r="B216" s="6"/>
      <c r="C216" s="7" t="s">
        <v>135</v>
      </c>
      <c r="D216" s="7" t="s">
        <v>132</v>
      </c>
      <c r="E216" s="6" t="s">
        <v>285</v>
      </c>
      <c r="F216" s="6">
        <v>800</v>
      </c>
      <c r="G216" s="25">
        <v>10184.5</v>
      </c>
      <c r="H216" s="25">
        <v>10184.4</v>
      </c>
    </row>
    <row r="217" spans="1:8" ht="31.5">
      <c r="A217" s="40" t="s">
        <v>102</v>
      </c>
      <c r="B217" s="6"/>
      <c r="C217" s="7" t="s">
        <v>135</v>
      </c>
      <c r="D217" s="7" t="s">
        <v>132</v>
      </c>
      <c r="E217" s="6" t="s">
        <v>286</v>
      </c>
      <c r="F217" s="6"/>
      <c r="G217" s="25">
        <f aca="true" t="shared" si="6" ref="G217:H219">SUM(G218)</f>
        <v>37119.5</v>
      </c>
      <c r="H217" s="25">
        <f t="shared" si="6"/>
        <v>37119.5</v>
      </c>
    </row>
    <row r="218" spans="1:8" ht="15.75">
      <c r="A218" s="40" t="s">
        <v>288</v>
      </c>
      <c r="B218" s="6"/>
      <c r="C218" s="7" t="s">
        <v>135</v>
      </c>
      <c r="D218" s="7" t="s">
        <v>132</v>
      </c>
      <c r="E218" s="6" t="s">
        <v>287</v>
      </c>
      <c r="F218" s="6"/>
      <c r="G218" s="25">
        <f t="shared" si="6"/>
        <v>37119.5</v>
      </c>
      <c r="H218" s="25">
        <f t="shared" si="6"/>
        <v>37119.5</v>
      </c>
    </row>
    <row r="219" spans="1:8" ht="15.75">
      <c r="A219" s="40" t="s">
        <v>20</v>
      </c>
      <c r="B219" s="6"/>
      <c r="C219" s="7" t="s">
        <v>135</v>
      </c>
      <c r="D219" s="7" t="s">
        <v>132</v>
      </c>
      <c r="E219" s="6" t="s">
        <v>289</v>
      </c>
      <c r="F219" s="30"/>
      <c r="G219" s="25">
        <f t="shared" si="6"/>
        <v>37119.5</v>
      </c>
      <c r="H219" s="25">
        <f t="shared" si="6"/>
        <v>37119.5</v>
      </c>
    </row>
    <row r="220" spans="1:8" ht="15.75">
      <c r="A220" s="40" t="s">
        <v>184</v>
      </c>
      <c r="B220" s="6"/>
      <c r="C220" s="7" t="s">
        <v>135</v>
      </c>
      <c r="D220" s="7" t="s">
        <v>132</v>
      </c>
      <c r="E220" s="6" t="s">
        <v>289</v>
      </c>
      <c r="F220" s="6">
        <v>800</v>
      </c>
      <c r="G220" s="25">
        <v>37119.5</v>
      </c>
      <c r="H220" s="25">
        <v>37119.5</v>
      </c>
    </row>
    <row r="221" spans="1:8" ht="31.5">
      <c r="A221" s="9" t="s">
        <v>782</v>
      </c>
      <c r="B221" s="6"/>
      <c r="C221" s="7" t="s">
        <v>135</v>
      </c>
      <c r="D221" s="7" t="s">
        <v>132</v>
      </c>
      <c r="E221" s="6" t="s">
        <v>783</v>
      </c>
      <c r="F221" s="6"/>
      <c r="G221" s="25">
        <f>G222+G225</f>
        <v>1574.4</v>
      </c>
      <c r="H221" s="25">
        <f>H222+H225</f>
        <v>1571.7</v>
      </c>
    </row>
    <row r="222" spans="1:8" ht="63">
      <c r="A222" s="9" t="s">
        <v>784</v>
      </c>
      <c r="B222" s="6"/>
      <c r="C222" s="7" t="s">
        <v>135</v>
      </c>
      <c r="D222" s="7" t="s">
        <v>132</v>
      </c>
      <c r="E222" s="6" t="s">
        <v>785</v>
      </c>
      <c r="F222" s="6"/>
      <c r="G222" s="25">
        <f>G223</f>
        <v>921.7</v>
      </c>
      <c r="H222" s="25">
        <f>H223</f>
        <v>919</v>
      </c>
    </row>
    <row r="223" spans="1:8" ht="31.5">
      <c r="A223" s="9" t="s">
        <v>786</v>
      </c>
      <c r="B223" s="6"/>
      <c r="C223" s="7" t="s">
        <v>135</v>
      </c>
      <c r="D223" s="7" t="s">
        <v>132</v>
      </c>
      <c r="E223" s="6" t="s">
        <v>787</v>
      </c>
      <c r="F223" s="6"/>
      <c r="G223" s="25">
        <f>G224</f>
        <v>921.7</v>
      </c>
      <c r="H223" s="25">
        <f>H224</f>
        <v>919</v>
      </c>
    </row>
    <row r="224" spans="1:8" ht="31.5">
      <c r="A224" s="9" t="s">
        <v>483</v>
      </c>
      <c r="B224" s="6"/>
      <c r="C224" s="7" t="s">
        <v>135</v>
      </c>
      <c r="D224" s="7" t="s">
        <v>132</v>
      </c>
      <c r="E224" s="6" t="s">
        <v>787</v>
      </c>
      <c r="F224" s="6">
        <v>200</v>
      </c>
      <c r="G224" s="25">
        <v>921.7</v>
      </c>
      <c r="H224" s="25">
        <v>919</v>
      </c>
    </row>
    <row r="225" spans="1:8" ht="47.25">
      <c r="A225" s="9" t="s">
        <v>788</v>
      </c>
      <c r="B225" s="6"/>
      <c r="C225" s="7" t="s">
        <v>789</v>
      </c>
      <c r="D225" s="7" t="s">
        <v>132</v>
      </c>
      <c r="E225" s="6" t="s">
        <v>790</v>
      </c>
      <c r="F225" s="6"/>
      <c r="G225" s="25">
        <f>G226</f>
        <v>652.7</v>
      </c>
      <c r="H225" s="25">
        <f>H226</f>
        <v>652.7</v>
      </c>
    </row>
    <row r="226" spans="1:8" ht="31.5">
      <c r="A226" s="9" t="s">
        <v>786</v>
      </c>
      <c r="B226" s="6"/>
      <c r="C226" s="7" t="s">
        <v>135</v>
      </c>
      <c r="D226" s="7" t="s">
        <v>132</v>
      </c>
      <c r="E226" s="6" t="s">
        <v>791</v>
      </c>
      <c r="F226" s="6"/>
      <c r="G226" s="25">
        <f>G227</f>
        <v>652.7</v>
      </c>
      <c r="H226" s="25">
        <f>H227</f>
        <v>652.7</v>
      </c>
    </row>
    <row r="227" spans="1:8" ht="31.5">
      <c r="A227" s="9" t="s">
        <v>483</v>
      </c>
      <c r="B227" s="6"/>
      <c r="C227" s="7" t="s">
        <v>135</v>
      </c>
      <c r="D227" s="7" t="s">
        <v>132</v>
      </c>
      <c r="E227" s="6" t="s">
        <v>791</v>
      </c>
      <c r="F227" s="6">
        <v>200</v>
      </c>
      <c r="G227" s="25">
        <v>652.7</v>
      </c>
      <c r="H227" s="25">
        <v>652.7</v>
      </c>
    </row>
    <row r="228" spans="1:8" ht="47.25">
      <c r="A228" s="102" t="s">
        <v>769</v>
      </c>
      <c r="B228" s="6"/>
      <c r="C228" s="7" t="s">
        <v>135</v>
      </c>
      <c r="D228" s="7" t="s">
        <v>132</v>
      </c>
      <c r="E228" s="6" t="s">
        <v>261</v>
      </c>
      <c r="F228" s="6"/>
      <c r="G228" s="25">
        <f>G229</f>
        <v>9497.9</v>
      </c>
      <c r="H228" s="25">
        <f>H229</f>
        <v>9497.4</v>
      </c>
    </row>
    <row r="229" spans="1:8" ht="31.5">
      <c r="A229" s="40" t="s">
        <v>660</v>
      </c>
      <c r="B229" s="6"/>
      <c r="C229" s="7" t="s">
        <v>135</v>
      </c>
      <c r="D229" s="7" t="s">
        <v>132</v>
      </c>
      <c r="E229" s="6" t="s">
        <v>659</v>
      </c>
      <c r="F229" s="6"/>
      <c r="G229" s="25">
        <f>SUM(G230)</f>
        <v>9497.9</v>
      </c>
      <c r="H229" s="25">
        <f>SUM(H230)</f>
        <v>9497.4</v>
      </c>
    </row>
    <row r="230" spans="1:8" ht="31.5">
      <c r="A230" s="40" t="s">
        <v>522</v>
      </c>
      <c r="B230" s="6"/>
      <c r="C230" s="7" t="s">
        <v>135</v>
      </c>
      <c r="D230" s="7" t="s">
        <v>132</v>
      </c>
      <c r="E230" s="6" t="s">
        <v>521</v>
      </c>
      <c r="F230" s="6"/>
      <c r="G230" s="25">
        <f>G231</f>
        <v>9497.9</v>
      </c>
      <c r="H230" s="25">
        <f>H231</f>
        <v>9497.4</v>
      </c>
    </row>
    <row r="231" spans="1:8" ht="31.5">
      <c r="A231" s="9" t="s">
        <v>483</v>
      </c>
      <c r="B231" s="6"/>
      <c r="C231" s="7" t="s">
        <v>135</v>
      </c>
      <c r="D231" s="7" t="s">
        <v>132</v>
      </c>
      <c r="E231" s="6" t="s">
        <v>521</v>
      </c>
      <c r="F231" s="6">
        <v>200</v>
      </c>
      <c r="G231" s="25">
        <v>9497.9</v>
      </c>
      <c r="H231" s="25">
        <v>9497.4</v>
      </c>
    </row>
    <row r="232" spans="1:8" ht="15.75">
      <c r="A232" s="39" t="s">
        <v>105</v>
      </c>
      <c r="B232" s="30"/>
      <c r="C232" s="37" t="s">
        <v>135</v>
      </c>
      <c r="D232" s="37" t="s">
        <v>133</v>
      </c>
      <c r="E232" s="30"/>
      <c r="F232" s="30"/>
      <c r="G232" s="4">
        <f>SUM(G233)</f>
        <v>23835.5</v>
      </c>
      <c r="H232" s="4">
        <f>SUM(H233)</f>
        <v>23443.5</v>
      </c>
    </row>
    <row r="233" spans="1:8" ht="47.25">
      <c r="A233" s="40" t="s">
        <v>769</v>
      </c>
      <c r="B233" s="6"/>
      <c r="C233" s="7" t="s">
        <v>135</v>
      </c>
      <c r="D233" s="7" t="s">
        <v>133</v>
      </c>
      <c r="E233" s="6" t="s">
        <v>261</v>
      </c>
      <c r="F233" s="6"/>
      <c r="G233" s="25">
        <f>SUM(G234,G237,G240,G243,G246,G249)</f>
        <v>23835.5</v>
      </c>
      <c r="H233" s="25">
        <f>SUM(H234,H237,H240,H243,H246,H249)</f>
        <v>23443.5</v>
      </c>
    </row>
    <row r="234" spans="1:8" ht="15.75">
      <c r="A234" s="40" t="s">
        <v>291</v>
      </c>
      <c r="B234" s="6"/>
      <c r="C234" s="7" t="s">
        <v>135</v>
      </c>
      <c r="D234" s="7" t="s">
        <v>133</v>
      </c>
      <c r="E234" s="6" t="s">
        <v>290</v>
      </c>
      <c r="F234" s="30"/>
      <c r="G234" s="25">
        <f>SUM(G235)</f>
        <v>3167.4</v>
      </c>
      <c r="H234" s="25">
        <f>SUM(H235)</f>
        <v>2785</v>
      </c>
    </row>
    <row r="235" spans="1:8" ht="15.75">
      <c r="A235" s="40" t="s">
        <v>106</v>
      </c>
      <c r="B235" s="6"/>
      <c r="C235" s="7" t="s">
        <v>135</v>
      </c>
      <c r="D235" s="7" t="s">
        <v>133</v>
      </c>
      <c r="E235" s="6" t="s">
        <v>292</v>
      </c>
      <c r="F235" s="6"/>
      <c r="G235" s="25">
        <f>SUM(G236)</f>
        <v>3167.4</v>
      </c>
      <c r="H235" s="25">
        <f>SUM(H236)</f>
        <v>2785</v>
      </c>
    </row>
    <row r="236" spans="1:8" ht="31.5">
      <c r="A236" s="40" t="s">
        <v>483</v>
      </c>
      <c r="B236" s="6"/>
      <c r="C236" s="7" t="s">
        <v>135</v>
      </c>
      <c r="D236" s="7" t="s">
        <v>133</v>
      </c>
      <c r="E236" s="6" t="s">
        <v>292</v>
      </c>
      <c r="F236" s="6">
        <v>200</v>
      </c>
      <c r="G236" s="25">
        <v>3167.4</v>
      </c>
      <c r="H236" s="25">
        <v>2785</v>
      </c>
    </row>
    <row r="237" spans="1:8" ht="15.75">
      <c r="A237" s="40" t="s">
        <v>294</v>
      </c>
      <c r="B237" s="6"/>
      <c r="C237" s="7" t="s">
        <v>135</v>
      </c>
      <c r="D237" s="7" t="s">
        <v>133</v>
      </c>
      <c r="E237" s="6" t="s">
        <v>293</v>
      </c>
      <c r="F237" s="30"/>
      <c r="G237" s="25">
        <f>SUM(G238)</f>
        <v>0</v>
      </c>
      <c r="H237" s="25">
        <f>SUM(H238)</f>
        <v>0</v>
      </c>
    </row>
    <row r="238" spans="1:8" ht="15.75">
      <c r="A238" s="40" t="s">
        <v>178</v>
      </c>
      <c r="B238" s="6"/>
      <c r="C238" s="7" t="s">
        <v>135</v>
      </c>
      <c r="D238" s="7" t="s">
        <v>133</v>
      </c>
      <c r="E238" s="6" t="s">
        <v>295</v>
      </c>
      <c r="F238" s="6"/>
      <c r="G238" s="25">
        <f>SUM(G239)</f>
        <v>0</v>
      </c>
      <c r="H238" s="25">
        <f>SUM(H239)</f>
        <v>0</v>
      </c>
    </row>
    <row r="239" spans="1:8" ht="31.5">
      <c r="A239" s="40" t="s">
        <v>483</v>
      </c>
      <c r="B239" s="6"/>
      <c r="C239" s="7" t="s">
        <v>135</v>
      </c>
      <c r="D239" s="7" t="s">
        <v>133</v>
      </c>
      <c r="E239" s="6" t="s">
        <v>295</v>
      </c>
      <c r="F239" s="6">
        <v>200</v>
      </c>
      <c r="G239" s="25">
        <v>0</v>
      </c>
      <c r="H239" s="25">
        <v>0</v>
      </c>
    </row>
    <row r="240" spans="1:8" ht="31.5">
      <c r="A240" s="40" t="s">
        <v>297</v>
      </c>
      <c r="B240" s="6"/>
      <c r="C240" s="7" t="s">
        <v>135</v>
      </c>
      <c r="D240" s="7" t="s">
        <v>133</v>
      </c>
      <c r="E240" s="6" t="s">
        <v>296</v>
      </c>
      <c r="F240" s="30"/>
      <c r="G240" s="25">
        <f>SUM(G241)</f>
        <v>0</v>
      </c>
      <c r="H240" s="25">
        <f>SUM(H241)</f>
        <v>0</v>
      </c>
    </row>
    <row r="241" spans="1:8" ht="15.75">
      <c r="A241" s="42" t="s">
        <v>172</v>
      </c>
      <c r="B241" s="6"/>
      <c r="C241" s="7" t="s">
        <v>135</v>
      </c>
      <c r="D241" s="7" t="s">
        <v>133</v>
      </c>
      <c r="E241" s="6" t="s">
        <v>298</v>
      </c>
      <c r="F241" s="6"/>
      <c r="G241" s="25">
        <f>G242</f>
        <v>0</v>
      </c>
      <c r="H241" s="25">
        <f>H242</f>
        <v>0</v>
      </c>
    </row>
    <row r="242" spans="1:8" ht="31.5">
      <c r="A242" s="40" t="s">
        <v>483</v>
      </c>
      <c r="B242" s="6"/>
      <c r="C242" s="7" t="s">
        <v>135</v>
      </c>
      <c r="D242" s="7" t="s">
        <v>133</v>
      </c>
      <c r="E242" s="6" t="s">
        <v>298</v>
      </c>
      <c r="F242" s="6">
        <v>200</v>
      </c>
      <c r="G242" s="25">
        <v>0</v>
      </c>
      <c r="H242" s="25">
        <v>0</v>
      </c>
    </row>
    <row r="243" spans="1:8" ht="31.5">
      <c r="A243" s="40" t="s">
        <v>300</v>
      </c>
      <c r="B243" s="6"/>
      <c r="C243" s="7" t="s">
        <v>135</v>
      </c>
      <c r="D243" s="7" t="s">
        <v>133</v>
      </c>
      <c r="E243" s="6" t="s">
        <v>299</v>
      </c>
      <c r="F243" s="30"/>
      <c r="G243" s="25">
        <f>SUM(G244)</f>
        <v>5475.2</v>
      </c>
      <c r="H243" s="25">
        <f>SUM(H244)</f>
        <v>5465.6</v>
      </c>
    </row>
    <row r="244" spans="1:8" ht="31.5">
      <c r="A244" s="40" t="s">
        <v>107</v>
      </c>
      <c r="B244" s="6"/>
      <c r="C244" s="7" t="s">
        <v>135</v>
      </c>
      <c r="D244" s="7" t="s">
        <v>133</v>
      </c>
      <c r="E244" s="6" t="s">
        <v>301</v>
      </c>
      <c r="F244" s="6"/>
      <c r="G244" s="25">
        <f>SUM(G245)</f>
        <v>5475.2</v>
      </c>
      <c r="H244" s="25">
        <f>SUM(H245)</f>
        <v>5465.6</v>
      </c>
    </row>
    <row r="245" spans="1:8" ht="31.5">
      <c r="A245" s="40" t="s">
        <v>483</v>
      </c>
      <c r="B245" s="6"/>
      <c r="C245" s="7" t="s">
        <v>135</v>
      </c>
      <c r="D245" s="7" t="s">
        <v>133</v>
      </c>
      <c r="E245" s="6" t="s">
        <v>301</v>
      </c>
      <c r="F245" s="6">
        <v>200</v>
      </c>
      <c r="G245" s="25">
        <v>5475.2</v>
      </c>
      <c r="H245" s="25">
        <v>5465.6</v>
      </c>
    </row>
    <row r="246" spans="1:8" ht="31.5">
      <c r="A246" s="40" t="s">
        <v>303</v>
      </c>
      <c r="B246" s="6"/>
      <c r="C246" s="7" t="s">
        <v>135</v>
      </c>
      <c r="D246" s="7" t="s">
        <v>133</v>
      </c>
      <c r="E246" s="6" t="s">
        <v>302</v>
      </c>
      <c r="F246" s="30"/>
      <c r="G246" s="25">
        <f>SUM(G247)</f>
        <v>0</v>
      </c>
      <c r="H246" s="25">
        <f>SUM(H247)</f>
        <v>0</v>
      </c>
    </row>
    <row r="247" spans="1:8" ht="15.75">
      <c r="A247" s="42" t="s">
        <v>182</v>
      </c>
      <c r="B247" s="6"/>
      <c r="C247" s="7" t="s">
        <v>135</v>
      </c>
      <c r="D247" s="7" t="s">
        <v>133</v>
      </c>
      <c r="E247" s="6" t="s">
        <v>304</v>
      </c>
      <c r="F247" s="6"/>
      <c r="G247" s="25">
        <f>G248</f>
        <v>0</v>
      </c>
      <c r="H247" s="25">
        <f>H248</f>
        <v>0</v>
      </c>
    </row>
    <row r="248" spans="1:8" ht="31.5">
      <c r="A248" s="40" t="s">
        <v>483</v>
      </c>
      <c r="B248" s="6"/>
      <c r="C248" s="7" t="s">
        <v>135</v>
      </c>
      <c r="D248" s="7" t="s">
        <v>133</v>
      </c>
      <c r="E248" s="6" t="s">
        <v>304</v>
      </c>
      <c r="F248" s="6">
        <v>200</v>
      </c>
      <c r="G248" s="25">
        <v>0</v>
      </c>
      <c r="H248" s="25">
        <v>0</v>
      </c>
    </row>
    <row r="249" spans="1:8" ht="47.25">
      <c r="A249" s="9" t="s">
        <v>792</v>
      </c>
      <c r="B249" s="6"/>
      <c r="C249" s="7" t="s">
        <v>135</v>
      </c>
      <c r="D249" s="7" t="s">
        <v>133</v>
      </c>
      <c r="E249" s="6" t="s">
        <v>793</v>
      </c>
      <c r="F249" s="6"/>
      <c r="G249" s="25">
        <f>SUM(G250)</f>
        <v>15192.9</v>
      </c>
      <c r="H249" s="25">
        <f>SUM(H250)</f>
        <v>15192.9</v>
      </c>
    </row>
    <row r="250" spans="1:8" ht="31.5">
      <c r="A250" s="9" t="s">
        <v>794</v>
      </c>
      <c r="B250" s="6"/>
      <c r="C250" s="7" t="s">
        <v>135</v>
      </c>
      <c r="D250" s="7" t="s">
        <v>133</v>
      </c>
      <c r="E250" s="6" t="s">
        <v>795</v>
      </c>
      <c r="F250" s="6"/>
      <c r="G250" s="25">
        <f>SUM(G251)</f>
        <v>15192.9</v>
      </c>
      <c r="H250" s="25">
        <f>SUM(H251)</f>
        <v>15192.9</v>
      </c>
    </row>
    <row r="251" spans="1:8" ht="15.75">
      <c r="A251" s="40" t="s">
        <v>184</v>
      </c>
      <c r="B251" s="6"/>
      <c r="C251" s="7" t="s">
        <v>135</v>
      </c>
      <c r="D251" s="7" t="s">
        <v>133</v>
      </c>
      <c r="E251" s="6" t="s">
        <v>795</v>
      </c>
      <c r="F251" s="6">
        <v>800</v>
      </c>
      <c r="G251" s="25">
        <v>15192.9</v>
      </c>
      <c r="H251" s="25">
        <v>15192.9</v>
      </c>
    </row>
    <row r="252" spans="1:8" ht="31.5">
      <c r="A252" s="39" t="s">
        <v>179</v>
      </c>
      <c r="B252" s="30"/>
      <c r="C252" s="37" t="s">
        <v>135</v>
      </c>
      <c r="D252" s="37" t="s">
        <v>135</v>
      </c>
      <c r="E252" s="30"/>
      <c r="F252" s="30"/>
      <c r="G252" s="4">
        <f>SUM(G253,G258)</f>
        <v>8505.7</v>
      </c>
      <c r="H252" s="4">
        <f>SUM(H253,H258)</f>
        <v>4211</v>
      </c>
    </row>
    <row r="253" spans="1:8" ht="47.25">
      <c r="A253" s="40" t="s">
        <v>781</v>
      </c>
      <c r="B253" s="6"/>
      <c r="C253" s="7" t="s">
        <v>135</v>
      </c>
      <c r="D253" s="7" t="s">
        <v>135</v>
      </c>
      <c r="E253" s="6" t="s">
        <v>281</v>
      </c>
      <c r="F253" s="6"/>
      <c r="G253" s="25">
        <f aca="true" t="shared" si="7" ref="G253:H256">SUM(G254)</f>
        <v>4211</v>
      </c>
      <c r="H253" s="25">
        <f t="shared" si="7"/>
        <v>4211</v>
      </c>
    </row>
    <row r="254" spans="1:8" ht="31.5">
      <c r="A254" s="40" t="s">
        <v>102</v>
      </c>
      <c r="B254" s="6"/>
      <c r="C254" s="7" t="s">
        <v>135</v>
      </c>
      <c r="D254" s="7" t="s">
        <v>135</v>
      </c>
      <c r="E254" s="6" t="s">
        <v>286</v>
      </c>
      <c r="F254" s="6"/>
      <c r="G254" s="25">
        <f t="shared" si="7"/>
        <v>4211</v>
      </c>
      <c r="H254" s="25">
        <f t="shared" si="7"/>
        <v>4211</v>
      </c>
    </row>
    <row r="255" spans="1:8" ht="15.75">
      <c r="A255" s="40" t="s">
        <v>307</v>
      </c>
      <c r="B255" s="6"/>
      <c r="C255" s="7" t="s">
        <v>135</v>
      </c>
      <c r="D255" s="7" t="s">
        <v>135</v>
      </c>
      <c r="E255" s="6" t="s">
        <v>305</v>
      </c>
      <c r="F255" s="6"/>
      <c r="G255" s="25">
        <f t="shared" si="7"/>
        <v>4211</v>
      </c>
      <c r="H255" s="25">
        <f t="shared" si="7"/>
        <v>4211</v>
      </c>
    </row>
    <row r="256" spans="1:8" ht="15.75">
      <c r="A256" s="40" t="s">
        <v>20</v>
      </c>
      <c r="B256" s="6"/>
      <c r="C256" s="7" t="s">
        <v>135</v>
      </c>
      <c r="D256" s="7" t="s">
        <v>135</v>
      </c>
      <c r="E256" s="6" t="s">
        <v>306</v>
      </c>
      <c r="F256" s="30"/>
      <c r="G256" s="25">
        <f t="shared" si="7"/>
        <v>4211</v>
      </c>
      <c r="H256" s="25">
        <f t="shared" si="7"/>
        <v>4211</v>
      </c>
    </row>
    <row r="257" spans="1:8" ht="15.75">
      <c r="A257" s="40" t="s">
        <v>184</v>
      </c>
      <c r="B257" s="6"/>
      <c r="C257" s="7" t="s">
        <v>135</v>
      </c>
      <c r="D257" s="7" t="s">
        <v>135</v>
      </c>
      <c r="E257" s="6" t="s">
        <v>306</v>
      </c>
      <c r="F257" s="6">
        <v>800</v>
      </c>
      <c r="G257" s="25">
        <v>4211</v>
      </c>
      <c r="H257" s="25">
        <v>4211</v>
      </c>
    </row>
    <row r="258" spans="1:8" ht="47.25">
      <c r="A258" s="9" t="s">
        <v>769</v>
      </c>
      <c r="B258" s="6"/>
      <c r="C258" s="7" t="s">
        <v>135</v>
      </c>
      <c r="D258" s="7" t="s">
        <v>135</v>
      </c>
      <c r="E258" s="6" t="s">
        <v>261</v>
      </c>
      <c r="F258" s="6"/>
      <c r="G258" s="25">
        <f>SUM(G259)</f>
        <v>4294.700000000001</v>
      </c>
      <c r="H258" s="25">
        <f>SUM(H259)</f>
        <v>0</v>
      </c>
    </row>
    <row r="259" spans="1:8" ht="47.25">
      <c r="A259" s="9" t="s">
        <v>796</v>
      </c>
      <c r="B259" s="6"/>
      <c r="C259" s="7" t="s">
        <v>135</v>
      </c>
      <c r="D259" s="7" t="s">
        <v>135</v>
      </c>
      <c r="E259" s="6" t="s">
        <v>797</v>
      </c>
      <c r="F259" s="6"/>
      <c r="G259" s="25">
        <f>SUM(G260,G262)</f>
        <v>4294.700000000001</v>
      </c>
      <c r="H259" s="25">
        <f>SUM(H260,H262)</f>
        <v>0</v>
      </c>
    </row>
    <row r="260" spans="1:8" ht="31.5">
      <c r="A260" s="9" t="s">
        <v>798</v>
      </c>
      <c r="B260" s="6"/>
      <c r="C260" s="7" t="s">
        <v>135</v>
      </c>
      <c r="D260" s="7" t="s">
        <v>135</v>
      </c>
      <c r="E260" s="6" t="s">
        <v>799</v>
      </c>
      <c r="F260" s="6"/>
      <c r="G260" s="25">
        <f>SUM(G261)</f>
        <v>4251.6</v>
      </c>
      <c r="H260" s="25">
        <f>SUM(H261)</f>
        <v>0</v>
      </c>
    </row>
    <row r="261" spans="1:8" ht="31.5">
      <c r="A261" s="40" t="s">
        <v>483</v>
      </c>
      <c r="B261" s="6"/>
      <c r="C261" s="7" t="s">
        <v>135</v>
      </c>
      <c r="D261" s="7" t="s">
        <v>135</v>
      </c>
      <c r="E261" s="6" t="s">
        <v>799</v>
      </c>
      <c r="F261" s="6">
        <v>200</v>
      </c>
      <c r="G261" s="25">
        <v>4251.6</v>
      </c>
      <c r="H261" s="25">
        <v>0</v>
      </c>
    </row>
    <row r="262" spans="1:8" ht="47.25">
      <c r="A262" s="9" t="s">
        <v>800</v>
      </c>
      <c r="B262" s="6"/>
      <c r="C262" s="7" t="s">
        <v>135</v>
      </c>
      <c r="D262" s="7" t="s">
        <v>135</v>
      </c>
      <c r="E262" s="6" t="s">
        <v>801</v>
      </c>
      <c r="F262" s="6"/>
      <c r="G262" s="25">
        <f>SUM(G263)</f>
        <v>43.1</v>
      </c>
      <c r="H262" s="25">
        <f>SUM(H263)</f>
        <v>0</v>
      </c>
    </row>
    <row r="263" spans="1:8" ht="31.5">
      <c r="A263" s="40" t="s">
        <v>483</v>
      </c>
      <c r="B263" s="6"/>
      <c r="C263" s="7" t="s">
        <v>135</v>
      </c>
      <c r="D263" s="7" t="s">
        <v>135</v>
      </c>
      <c r="E263" s="6" t="s">
        <v>801</v>
      </c>
      <c r="F263" s="6">
        <v>200</v>
      </c>
      <c r="G263" s="25">
        <v>43.1</v>
      </c>
      <c r="H263" s="25">
        <v>0</v>
      </c>
    </row>
    <row r="264" spans="1:8" ht="15.75">
      <c r="A264" s="39" t="s">
        <v>108</v>
      </c>
      <c r="B264" s="30"/>
      <c r="C264" s="37" t="s">
        <v>136</v>
      </c>
      <c r="D264" s="37" t="s">
        <v>138</v>
      </c>
      <c r="E264" s="30"/>
      <c r="F264" s="30"/>
      <c r="G264" s="4">
        <f>SUM(G265,G284,G307,G331,G345)</f>
        <v>624491.5</v>
      </c>
      <c r="H264" s="4">
        <f>SUM(H265,H284,H307,H331,H345)</f>
        <v>617358.6</v>
      </c>
    </row>
    <row r="265" spans="1:8" ht="15.75">
      <c r="A265" s="39" t="s">
        <v>109</v>
      </c>
      <c r="B265" s="30"/>
      <c r="C265" s="37" t="s">
        <v>136</v>
      </c>
      <c r="D265" s="37" t="s">
        <v>131</v>
      </c>
      <c r="E265" s="30"/>
      <c r="F265" s="30"/>
      <c r="G265" s="4">
        <f>SUM(G266,G280)</f>
        <v>63393.7</v>
      </c>
      <c r="H265" s="4">
        <f>SUM(H266,H280)</f>
        <v>62838.5</v>
      </c>
    </row>
    <row r="266" spans="1:8" ht="47.25">
      <c r="A266" s="40" t="s">
        <v>328</v>
      </c>
      <c r="B266" s="6"/>
      <c r="C266" s="7" t="s">
        <v>136</v>
      </c>
      <c r="D266" s="7" t="s">
        <v>131</v>
      </c>
      <c r="E266" s="6" t="s">
        <v>327</v>
      </c>
      <c r="F266" s="6"/>
      <c r="G266" s="25">
        <f>SUM(G267,G277)</f>
        <v>63393.7</v>
      </c>
      <c r="H266" s="25">
        <f>SUM(H267,H277)</f>
        <v>62838.5</v>
      </c>
    </row>
    <row r="267" spans="1:8" ht="47.25">
      <c r="A267" s="40" t="s">
        <v>110</v>
      </c>
      <c r="B267" s="6"/>
      <c r="C267" s="7" t="s">
        <v>136</v>
      </c>
      <c r="D267" s="7" t="s">
        <v>131</v>
      </c>
      <c r="E267" s="6" t="s">
        <v>329</v>
      </c>
      <c r="F267" s="6"/>
      <c r="G267" s="25">
        <f>SUM(G268,G271,G274)</f>
        <v>52570.6</v>
      </c>
      <c r="H267" s="25">
        <f>SUM(H268,H271,H274)</f>
        <v>52570.5</v>
      </c>
    </row>
    <row r="268" spans="1:8" ht="141.75">
      <c r="A268" s="40" t="s">
        <v>331</v>
      </c>
      <c r="B268" s="6"/>
      <c r="C268" s="7" t="s">
        <v>136</v>
      </c>
      <c r="D268" s="7" t="s">
        <v>131</v>
      </c>
      <c r="E268" s="6" t="s">
        <v>330</v>
      </c>
      <c r="F268" s="6"/>
      <c r="G268" s="25">
        <f>SUM(G269)</f>
        <v>50401</v>
      </c>
      <c r="H268" s="25">
        <f>SUM(H269)</f>
        <v>50401</v>
      </c>
    </row>
    <row r="269" spans="1:8" ht="31.5">
      <c r="A269" s="40" t="s">
        <v>595</v>
      </c>
      <c r="B269" s="6"/>
      <c r="C269" s="7" t="s">
        <v>136</v>
      </c>
      <c r="D269" s="7" t="s">
        <v>131</v>
      </c>
      <c r="E269" s="6" t="s">
        <v>594</v>
      </c>
      <c r="F269" s="6"/>
      <c r="G269" s="25">
        <f>SUM(G270)</f>
        <v>50401</v>
      </c>
      <c r="H269" s="25">
        <f>SUM(H270)</f>
        <v>50401</v>
      </c>
    </row>
    <row r="270" spans="1:8" ht="31.5">
      <c r="A270" s="41" t="s">
        <v>185</v>
      </c>
      <c r="B270" s="6"/>
      <c r="C270" s="7" t="s">
        <v>136</v>
      </c>
      <c r="D270" s="7" t="s">
        <v>131</v>
      </c>
      <c r="E270" s="6" t="s">
        <v>594</v>
      </c>
      <c r="F270" s="6">
        <v>600</v>
      </c>
      <c r="G270" s="25">
        <v>50401</v>
      </c>
      <c r="H270" s="25">
        <v>50401</v>
      </c>
    </row>
    <row r="271" spans="1:8" ht="47.25">
      <c r="A271" s="40" t="s">
        <v>386</v>
      </c>
      <c r="B271" s="6"/>
      <c r="C271" s="7" t="s">
        <v>136</v>
      </c>
      <c r="D271" s="7" t="s">
        <v>131</v>
      </c>
      <c r="E271" s="6" t="s">
        <v>333</v>
      </c>
      <c r="F271" s="6"/>
      <c r="G271" s="25">
        <f>SUM(G272)</f>
        <v>2043.6</v>
      </c>
      <c r="H271" s="25">
        <f>SUM(H272)</f>
        <v>2043.6</v>
      </c>
    </row>
    <row r="272" spans="1:8" ht="18.75">
      <c r="A272" s="40" t="s">
        <v>590</v>
      </c>
      <c r="B272" s="6"/>
      <c r="C272" s="7" t="s">
        <v>136</v>
      </c>
      <c r="D272" s="7" t="s">
        <v>131</v>
      </c>
      <c r="E272" s="6" t="s">
        <v>332</v>
      </c>
      <c r="F272" s="158"/>
      <c r="G272" s="25">
        <f>SUM(G273)</f>
        <v>2043.6</v>
      </c>
      <c r="H272" s="25">
        <f>SUM(H273)</f>
        <v>2043.6</v>
      </c>
    </row>
    <row r="273" spans="1:8" ht="31.5">
      <c r="A273" s="41" t="s">
        <v>185</v>
      </c>
      <c r="B273" s="6"/>
      <c r="C273" s="7" t="s">
        <v>136</v>
      </c>
      <c r="D273" s="7" t="s">
        <v>131</v>
      </c>
      <c r="E273" s="6" t="s">
        <v>332</v>
      </c>
      <c r="F273" s="6">
        <v>600</v>
      </c>
      <c r="G273" s="25">
        <v>2043.6</v>
      </c>
      <c r="H273" s="25">
        <v>2043.6</v>
      </c>
    </row>
    <row r="274" spans="1:8" ht="31.5">
      <c r="A274" s="40" t="s">
        <v>513</v>
      </c>
      <c r="B274" s="161"/>
      <c r="C274" s="7" t="s">
        <v>136</v>
      </c>
      <c r="D274" s="7" t="s">
        <v>131</v>
      </c>
      <c r="E274" s="7" t="s">
        <v>511</v>
      </c>
      <c r="F274" s="43"/>
      <c r="G274" s="25">
        <f>G275</f>
        <v>126</v>
      </c>
      <c r="H274" s="25">
        <f>H275</f>
        <v>125.9</v>
      </c>
    </row>
    <row r="275" spans="1:8" ht="15.75">
      <c r="A275" s="40" t="s">
        <v>592</v>
      </c>
      <c r="B275" s="161"/>
      <c r="C275" s="7" t="s">
        <v>136</v>
      </c>
      <c r="D275" s="7" t="s">
        <v>131</v>
      </c>
      <c r="E275" s="7" t="s">
        <v>514</v>
      </c>
      <c r="F275" s="43"/>
      <c r="G275" s="25">
        <f>G276</f>
        <v>126</v>
      </c>
      <c r="H275" s="25">
        <f>H276</f>
        <v>125.9</v>
      </c>
    </row>
    <row r="276" spans="1:8" ht="31.5">
      <c r="A276" s="40" t="s">
        <v>185</v>
      </c>
      <c r="B276" s="161"/>
      <c r="C276" s="7" t="s">
        <v>136</v>
      </c>
      <c r="D276" s="7" t="s">
        <v>131</v>
      </c>
      <c r="E276" s="7" t="s">
        <v>514</v>
      </c>
      <c r="F276" s="161">
        <v>600</v>
      </c>
      <c r="G276" s="25">
        <v>126</v>
      </c>
      <c r="H276" s="25">
        <v>125.9</v>
      </c>
    </row>
    <row r="277" spans="1:8" ht="47.25">
      <c r="A277" s="40" t="s">
        <v>111</v>
      </c>
      <c r="B277" s="6"/>
      <c r="C277" s="7" t="s">
        <v>136</v>
      </c>
      <c r="D277" s="7" t="s">
        <v>131</v>
      </c>
      <c r="E277" s="6" t="s">
        <v>334</v>
      </c>
      <c r="F277" s="6"/>
      <c r="G277" s="25">
        <f>SUM(G278)</f>
        <v>10823.1</v>
      </c>
      <c r="H277" s="25">
        <f>SUM(H278)</f>
        <v>10268</v>
      </c>
    </row>
    <row r="278" spans="1:8" ht="31.5">
      <c r="A278" s="41" t="s">
        <v>189</v>
      </c>
      <c r="B278" s="6"/>
      <c r="C278" s="7" t="s">
        <v>136</v>
      </c>
      <c r="D278" s="7" t="s">
        <v>131</v>
      </c>
      <c r="E278" s="6" t="s">
        <v>596</v>
      </c>
      <c r="F278" s="6"/>
      <c r="G278" s="25">
        <f>SUM(G279)</f>
        <v>10823.1</v>
      </c>
      <c r="H278" s="25">
        <f>SUM(H279)</f>
        <v>10268</v>
      </c>
    </row>
    <row r="279" spans="1:8" ht="31.5">
      <c r="A279" s="41" t="s">
        <v>185</v>
      </c>
      <c r="B279" s="6"/>
      <c r="C279" s="7" t="s">
        <v>136</v>
      </c>
      <c r="D279" s="7" t="s">
        <v>131</v>
      </c>
      <c r="E279" s="6" t="s">
        <v>596</v>
      </c>
      <c r="F279" s="6">
        <v>600</v>
      </c>
      <c r="G279" s="25">
        <v>10823.1</v>
      </c>
      <c r="H279" s="25">
        <v>10268</v>
      </c>
    </row>
    <row r="280" spans="1:8" ht="15.75">
      <c r="A280" s="40" t="s">
        <v>248</v>
      </c>
      <c r="B280" s="6"/>
      <c r="C280" s="103" t="s">
        <v>136</v>
      </c>
      <c r="D280" s="103" t="s">
        <v>131</v>
      </c>
      <c r="E280" s="103" t="s">
        <v>247</v>
      </c>
      <c r="F280" s="121"/>
      <c r="G280" s="25">
        <f>G281</f>
        <v>0</v>
      </c>
      <c r="H280" s="25">
        <f>H281</f>
        <v>0</v>
      </c>
    </row>
    <row r="281" spans="1:8" ht="15.75">
      <c r="A281" s="40" t="s">
        <v>250</v>
      </c>
      <c r="B281" s="6"/>
      <c r="C281" s="103" t="s">
        <v>136</v>
      </c>
      <c r="D281" s="103" t="s">
        <v>131</v>
      </c>
      <c r="E281" s="103" t="s">
        <v>249</v>
      </c>
      <c r="F281" s="121"/>
      <c r="G281" s="25">
        <f>G282</f>
        <v>0</v>
      </c>
      <c r="H281" s="25">
        <f>H282</f>
        <v>0</v>
      </c>
    </row>
    <row r="282" spans="1:8" ht="15.75">
      <c r="A282" s="40" t="s">
        <v>313</v>
      </c>
      <c r="B282" s="6"/>
      <c r="C282" s="103" t="s">
        <v>136</v>
      </c>
      <c r="D282" s="103" t="s">
        <v>131</v>
      </c>
      <c r="E282" s="103" t="s">
        <v>314</v>
      </c>
      <c r="F282" s="121"/>
      <c r="G282" s="25">
        <f>SUM(G283)</f>
        <v>0</v>
      </c>
      <c r="H282" s="25">
        <f>SUM(H283)</f>
        <v>0</v>
      </c>
    </row>
    <row r="283" spans="1:8" ht="31.5">
      <c r="A283" s="41" t="s">
        <v>185</v>
      </c>
      <c r="B283" s="6"/>
      <c r="C283" s="103" t="s">
        <v>136</v>
      </c>
      <c r="D283" s="103" t="s">
        <v>131</v>
      </c>
      <c r="E283" s="103" t="s">
        <v>314</v>
      </c>
      <c r="F283" s="6">
        <v>600</v>
      </c>
      <c r="G283" s="25">
        <v>0</v>
      </c>
      <c r="H283" s="25">
        <v>0</v>
      </c>
    </row>
    <row r="284" spans="1:8" ht="15.75">
      <c r="A284" s="39" t="s">
        <v>112</v>
      </c>
      <c r="B284" s="30"/>
      <c r="C284" s="37" t="s">
        <v>136</v>
      </c>
      <c r="D284" s="37" t="s">
        <v>132</v>
      </c>
      <c r="E284" s="30"/>
      <c r="F284" s="30"/>
      <c r="G284" s="4">
        <f>SUM(G285,G303)</f>
        <v>459205.19999999995</v>
      </c>
      <c r="H284" s="4">
        <f>SUM(H285,H303)</f>
        <v>453508.3</v>
      </c>
    </row>
    <row r="285" spans="1:8" ht="47.25">
      <c r="A285" s="40" t="s">
        <v>328</v>
      </c>
      <c r="B285" s="6"/>
      <c r="C285" s="7" t="s">
        <v>136</v>
      </c>
      <c r="D285" s="7" t="s">
        <v>132</v>
      </c>
      <c r="E285" s="6" t="s">
        <v>327</v>
      </c>
      <c r="F285" s="6"/>
      <c r="G285" s="25">
        <f>SUM(G286,G298)</f>
        <v>459156.6</v>
      </c>
      <c r="H285" s="25">
        <f>SUM(H286,H298)</f>
        <v>453459.7</v>
      </c>
    </row>
    <row r="286" spans="1:8" ht="47.25">
      <c r="A286" s="40" t="s">
        <v>110</v>
      </c>
      <c r="B286" s="6"/>
      <c r="C286" s="7" t="s">
        <v>136</v>
      </c>
      <c r="D286" s="7" t="s">
        <v>132</v>
      </c>
      <c r="E286" s="6" t="s">
        <v>329</v>
      </c>
      <c r="F286" s="6"/>
      <c r="G286" s="25">
        <f>SUM(G287,G292,G295)</f>
        <v>348435.6</v>
      </c>
      <c r="H286" s="25">
        <f>SUM(H287,H292,H295)</f>
        <v>348428.7</v>
      </c>
    </row>
    <row r="287" spans="1:8" ht="141.75">
      <c r="A287" s="40" t="s">
        <v>331</v>
      </c>
      <c r="B287" s="6"/>
      <c r="C287" s="7" t="s">
        <v>136</v>
      </c>
      <c r="D287" s="7" t="s">
        <v>132</v>
      </c>
      <c r="E287" s="6" t="s">
        <v>330</v>
      </c>
      <c r="F287" s="6"/>
      <c r="G287" s="25">
        <f>SUM(G288,G290)</f>
        <v>334351.8</v>
      </c>
      <c r="H287" s="25">
        <f>SUM(H288,H290)</f>
        <v>334351.8</v>
      </c>
    </row>
    <row r="288" spans="1:8" ht="47.25">
      <c r="A288" s="40" t="s">
        <v>598</v>
      </c>
      <c r="B288" s="6"/>
      <c r="C288" s="7" t="s">
        <v>136</v>
      </c>
      <c r="D288" s="7" t="s">
        <v>132</v>
      </c>
      <c r="E288" s="6" t="s">
        <v>597</v>
      </c>
      <c r="F288" s="6"/>
      <c r="G288" s="25">
        <f>SUM(G289)</f>
        <v>293199</v>
      </c>
      <c r="H288" s="25">
        <f>SUM(H289)</f>
        <v>293199</v>
      </c>
    </row>
    <row r="289" spans="1:8" ht="31.5">
      <c r="A289" s="41" t="s">
        <v>185</v>
      </c>
      <c r="B289" s="6"/>
      <c r="C289" s="7" t="s">
        <v>136</v>
      </c>
      <c r="D289" s="7" t="s">
        <v>132</v>
      </c>
      <c r="E289" s="6" t="s">
        <v>597</v>
      </c>
      <c r="F289" s="6">
        <v>600</v>
      </c>
      <c r="G289" s="25">
        <v>293199</v>
      </c>
      <c r="H289" s="25">
        <v>293199</v>
      </c>
    </row>
    <row r="290" spans="1:8" ht="47.25">
      <c r="A290" s="40" t="s">
        <v>600</v>
      </c>
      <c r="B290" s="6"/>
      <c r="C290" s="7" t="s">
        <v>136</v>
      </c>
      <c r="D290" s="7" t="s">
        <v>132</v>
      </c>
      <c r="E290" s="6" t="s">
        <v>599</v>
      </c>
      <c r="F290" s="6"/>
      <c r="G290" s="25">
        <f>SUM(G291)</f>
        <v>41152.8</v>
      </c>
      <c r="H290" s="25">
        <f>SUM(H291)</f>
        <v>41152.8</v>
      </c>
    </row>
    <row r="291" spans="1:8" ht="31.5">
      <c r="A291" s="41" t="s">
        <v>185</v>
      </c>
      <c r="B291" s="6"/>
      <c r="C291" s="7" t="s">
        <v>136</v>
      </c>
      <c r="D291" s="7" t="s">
        <v>132</v>
      </c>
      <c r="E291" s="6" t="s">
        <v>599</v>
      </c>
      <c r="F291" s="6">
        <v>600</v>
      </c>
      <c r="G291" s="25">
        <v>41152.8</v>
      </c>
      <c r="H291" s="25">
        <v>41152.8</v>
      </c>
    </row>
    <row r="292" spans="1:8" ht="47.25">
      <c r="A292" s="40" t="s">
        <v>386</v>
      </c>
      <c r="B292" s="6"/>
      <c r="C292" s="7" t="s">
        <v>136</v>
      </c>
      <c r="D292" s="7" t="s">
        <v>132</v>
      </c>
      <c r="E292" s="6" t="s">
        <v>333</v>
      </c>
      <c r="F292" s="6"/>
      <c r="G292" s="25">
        <f>SUM(G293)</f>
        <v>12430.6</v>
      </c>
      <c r="H292" s="25">
        <f>SUM(H293)</f>
        <v>12423.7</v>
      </c>
    </row>
    <row r="293" spans="1:8" ht="18.75">
      <c r="A293" s="40" t="s">
        <v>590</v>
      </c>
      <c r="B293" s="6"/>
      <c r="C293" s="7" t="s">
        <v>136</v>
      </c>
      <c r="D293" s="7" t="s">
        <v>132</v>
      </c>
      <c r="E293" s="6" t="s">
        <v>332</v>
      </c>
      <c r="F293" s="158"/>
      <c r="G293" s="25">
        <f>SUM(G294)</f>
        <v>12430.6</v>
      </c>
      <c r="H293" s="25">
        <f>SUM(H294)</f>
        <v>12423.7</v>
      </c>
    </row>
    <row r="294" spans="1:8" ht="31.5">
      <c r="A294" s="41" t="s">
        <v>185</v>
      </c>
      <c r="B294" s="6"/>
      <c r="C294" s="7" t="s">
        <v>136</v>
      </c>
      <c r="D294" s="7" t="s">
        <v>132</v>
      </c>
      <c r="E294" s="6" t="s">
        <v>332</v>
      </c>
      <c r="F294" s="6">
        <v>600</v>
      </c>
      <c r="G294" s="25">
        <v>12430.6</v>
      </c>
      <c r="H294" s="25">
        <v>12423.7</v>
      </c>
    </row>
    <row r="295" spans="1:8" ht="31.5">
      <c r="A295" s="41" t="s">
        <v>513</v>
      </c>
      <c r="B295" s="6"/>
      <c r="C295" s="7" t="s">
        <v>136</v>
      </c>
      <c r="D295" s="7" t="s">
        <v>132</v>
      </c>
      <c r="E295" s="6" t="s">
        <v>511</v>
      </c>
      <c r="F295" s="6"/>
      <c r="G295" s="25">
        <f>SUM(G296)</f>
        <v>1653.2</v>
      </c>
      <c r="H295" s="25">
        <f>SUM(H296)</f>
        <v>1653.2</v>
      </c>
    </row>
    <row r="296" spans="1:8" ht="15.75">
      <c r="A296" s="41" t="s">
        <v>592</v>
      </c>
      <c r="B296" s="6"/>
      <c r="C296" s="7" t="s">
        <v>136</v>
      </c>
      <c r="D296" s="7" t="s">
        <v>132</v>
      </c>
      <c r="E296" s="6" t="s">
        <v>514</v>
      </c>
      <c r="F296" s="6"/>
      <c r="G296" s="25">
        <f>SUM(G297)</f>
        <v>1653.2</v>
      </c>
      <c r="H296" s="25">
        <f>SUM(H297)</f>
        <v>1653.2</v>
      </c>
    </row>
    <row r="297" spans="1:8" ht="31.5">
      <c r="A297" s="41" t="s">
        <v>185</v>
      </c>
      <c r="B297" s="6"/>
      <c r="C297" s="7" t="s">
        <v>136</v>
      </c>
      <c r="D297" s="7" t="s">
        <v>132</v>
      </c>
      <c r="E297" s="6" t="s">
        <v>514</v>
      </c>
      <c r="F297" s="6">
        <v>600</v>
      </c>
      <c r="G297" s="25">
        <v>1653.2</v>
      </c>
      <c r="H297" s="25">
        <v>1653.2</v>
      </c>
    </row>
    <row r="298" spans="1:8" ht="47.25">
      <c r="A298" s="40" t="s">
        <v>111</v>
      </c>
      <c r="B298" s="6"/>
      <c r="C298" s="7" t="s">
        <v>136</v>
      </c>
      <c r="D298" s="7" t="s">
        <v>132</v>
      </c>
      <c r="E298" s="6" t="s">
        <v>334</v>
      </c>
      <c r="F298" s="6"/>
      <c r="G298" s="25">
        <f>SUM(G299,G301)</f>
        <v>110721</v>
      </c>
      <c r="H298" s="25">
        <f>SUM(H299,H301)</f>
        <v>105031</v>
      </c>
    </row>
    <row r="299" spans="1:8" ht="31.5">
      <c r="A299" s="41" t="s">
        <v>602</v>
      </c>
      <c r="B299" s="6"/>
      <c r="C299" s="7" t="s">
        <v>136</v>
      </c>
      <c r="D299" s="7" t="s">
        <v>132</v>
      </c>
      <c r="E299" s="6" t="s">
        <v>601</v>
      </c>
      <c r="F299" s="6"/>
      <c r="G299" s="25">
        <f>SUM(G300:G300)</f>
        <v>97223.6</v>
      </c>
      <c r="H299" s="25">
        <f>SUM(H300:H300)</f>
        <v>91833</v>
      </c>
    </row>
    <row r="300" spans="1:8" ht="31.5">
      <c r="A300" s="41" t="s">
        <v>185</v>
      </c>
      <c r="B300" s="6"/>
      <c r="C300" s="7" t="s">
        <v>136</v>
      </c>
      <c r="D300" s="7" t="s">
        <v>132</v>
      </c>
      <c r="E300" s="6" t="s">
        <v>601</v>
      </c>
      <c r="F300" s="6">
        <v>600</v>
      </c>
      <c r="G300" s="25">
        <v>97223.6</v>
      </c>
      <c r="H300" s="25">
        <v>91833</v>
      </c>
    </row>
    <row r="301" spans="1:8" ht="47.25">
      <c r="A301" s="41" t="s">
        <v>604</v>
      </c>
      <c r="B301" s="6"/>
      <c r="C301" s="7" t="s">
        <v>136</v>
      </c>
      <c r="D301" s="7" t="s">
        <v>132</v>
      </c>
      <c r="E301" s="6" t="s">
        <v>603</v>
      </c>
      <c r="F301" s="6"/>
      <c r="G301" s="25">
        <f>SUM(G302)</f>
        <v>13497.4</v>
      </c>
      <c r="H301" s="25">
        <f>SUM(H302)</f>
        <v>13198</v>
      </c>
    </row>
    <row r="302" spans="1:8" ht="31.5">
      <c r="A302" s="41" t="s">
        <v>185</v>
      </c>
      <c r="B302" s="6"/>
      <c r="C302" s="7" t="s">
        <v>136</v>
      </c>
      <c r="D302" s="7" t="s">
        <v>132</v>
      </c>
      <c r="E302" s="6" t="s">
        <v>603</v>
      </c>
      <c r="F302" s="6">
        <v>600</v>
      </c>
      <c r="G302" s="25">
        <v>13497.4</v>
      </c>
      <c r="H302" s="25">
        <v>13198</v>
      </c>
    </row>
    <row r="303" spans="1:8" ht="15.75">
      <c r="A303" s="102" t="s">
        <v>248</v>
      </c>
      <c r="B303" s="104"/>
      <c r="C303" s="105" t="s">
        <v>136</v>
      </c>
      <c r="D303" s="105" t="s">
        <v>132</v>
      </c>
      <c r="E303" s="105" t="s">
        <v>247</v>
      </c>
      <c r="F303" s="169"/>
      <c r="G303" s="127">
        <f>G304</f>
        <v>48.6</v>
      </c>
      <c r="H303" s="127">
        <f>H304</f>
        <v>48.6</v>
      </c>
    </row>
    <row r="304" spans="1:8" ht="15.75">
      <c r="A304" s="102" t="s">
        <v>250</v>
      </c>
      <c r="B304" s="104"/>
      <c r="C304" s="105" t="s">
        <v>136</v>
      </c>
      <c r="D304" s="105" t="s">
        <v>132</v>
      </c>
      <c r="E304" s="105" t="s">
        <v>249</v>
      </c>
      <c r="F304" s="169"/>
      <c r="G304" s="127">
        <f>G305</f>
        <v>48.6</v>
      </c>
      <c r="H304" s="127">
        <f>H305</f>
        <v>48.6</v>
      </c>
    </row>
    <row r="305" spans="1:8" ht="15.75">
      <c r="A305" s="40" t="s">
        <v>313</v>
      </c>
      <c r="B305" s="6"/>
      <c r="C305" s="103" t="s">
        <v>136</v>
      </c>
      <c r="D305" s="103" t="s">
        <v>132</v>
      </c>
      <c r="E305" s="103" t="s">
        <v>314</v>
      </c>
      <c r="F305" s="121"/>
      <c r="G305" s="25">
        <f>SUM(G306)</f>
        <v>48.6</v>
      </c>
      <c r="H305" s="25">
        <f>SUM(H306)</f>
        <v>48.6</v>
      </c>
    </row>
    <row r="306" spans="1:8" ht="31.5">
      <c r="A306" s="41" t="s">
        <v>185</v>
      </c>
      <c r="B306" s="6"/>
      <c r="C306" s="103" t="s">
        <v>136</v>
      </c>
      <c r="D306" s="103" t="s">
        <v>132</v>
      </c>
      <c r="E306" s="103" t="s">
        <v>314</v>
      </c>
      <c r="F306" s="6">
        <v>600</v>
      </c>
      <c r="G306" s="25">
        <v>48.6</v>
      </c>
      <c r="H306" s="25">
        <v>48.6</v>
      </c>
    </row>
    <row r="307" spans="1:8" ht="15.75">
      <c r="A307" s="39" t="s">
        <v>587</v>
      </c>
      <c r="B307" s="30"/>
      <c r="C307" s="37" t="s">
        <v>136</v>
      </c>
      <c r="D307" s="37" t="s">
        <v>133</v>
      </c>
      <c r="E307" s="30"/>
      <c r="F307" s="30"/>
      <c r="G307" s="4">
        <f>SUM(G308,G327)</f>
        <v>86244.9</v>
      </c>
      <c r="H307" s="4">
        <f>SUM(H308,H327)</f>
        <v>85542.9</v>
      </c>
    </row>
    <row r="308" spans="1:8" ht="47.25">
      <c r="A308" s="40" t="s">
        <v>328</v>
      </c>
      <c r="B308" s="6"/>
      <c r="C308" s="7" t="s">
        <v>136</v>
      </c>
      <c r="D308" s="7" t="s">
        <v>133</v>
      </c>
      <c r="E308" s="6" t="s">
        <v>327</v>
      </c>
      <c r="F308" s="6"/>
      <c r="G308" s="25">
        <f>SUM(G309,G324)</f>
        <v>86033.59999999999</v>
      </c>
      <c r="H308" s="25">
        <f>SUM(H309,H324)</f>
        <v>85331.7</v>
      </c>
    </row>
    <row r="309" spans="1:8" ht="47.25">
      <c r="A309" s="40" t="s">
        <v>110</v>
      </c>
      <c r="B309" s="6"/>
      <c r="C309" s="7" t="s">
        <v>136</v>
      </c>
      <c r="D309" s="7" t="s">
        <v>133</v>
      </c>
      <c r="E309" s="6" t="s">
        <v>329</v>
      </c>
      <c r="F309" s="6"/>
      <c r="G309" s="25">
        <f>SUM(G310,G313,G316,G319)</f>
        <v>75145.7</v>
      </c>
      <c r="H309" s="25">
        <f>SUM(H310,H313,H316,H319)</f>
        <v>75145.7</v>
      </c>
    </row>
    <row r="310" spans="1:8" ht="141.75">
      <c r="A310" s="40" t="s">
        <v>331</v>
      </c>
      <c r="B310" s="6"/>
      <c r="C310" s="7" t="s">
        <v>136</v>
      </c>
      <c r="D310" s="7" t="s">
        <v>133</v>
      </c>
      <c r="E310" s="6" t="s">
        <v>330</v>
      </c>
      <c r="F310" s="6"/>
      <c r="G310" s="25">
        <f>SUM(G311)</f>
        <v>67119.9</v>
      </c>
      <c r="H310" s="25">
        <f>SUM(H311)</f>
        <v>67119.9</v>
      </c>
    </row>
    <row r="311" spans="1:8" ht="47.25">
      <c r="A311" s="40" t="s">
        <v>606</v>
      </c>
      <c r="B311" s="6"/>
      <c r="C311" s="7" t="s">
        <v>136</v>
      </c>
      <c r="D311" s="7" t="s">
        <v>133</v>
      </c>
      <c r="E311" s="6" t="s">
        <v>605</v>
      </c>
      <c r="F311" s="6"/>
      <c r="G311" s="25">
        <f>SUM(G312)</f>
        <v>67119.9</v>
      </c>
      <c r="H311" s="25">
        <f>SUM(H312)</f>
        <v>67119.9</v>
      </c>
    </row>
    <row r="312" spans="1:8" ht="31.5">
      <c r="A312" s="41" t="s">
        <v>185</v>
      </c>
      <c r="B312" s="6"/>
      <c r="C312" s="7" t="s">
        <v>136</v>
      </c>
      <c r="D312" s="7" t="s">
        <v>133</v>
      </c>
      <c r="E312" s="6" t="s">
        <v>605</v>
      </c>
      <c r="F312" s="6">
        <v>600</v>
      </c>
      <c r="G312" s="25">
        <v>67119.9</v>
      </c>
      <c r="H312" s="25">
        <v>67119.9</v>
      </c>
    </row>
    <row r="313" spans="1:8" ht="47.25">
      <c r="A313" s="40" t="s">
        <v>386</v>
      </c>
      <c r="B313" s="6"/>
      <c r="C313" s="7" t="s">
        <v>136</v>
      </c>
      <c r="D313" s="7" t="s">
        <v>133</v>
      </c>
      <c r="E313" s="6" t="s">
        <v>333</v>
      </c>
      <c r="F313" s="6"/>
      <c r="G313" s="25">
        <f>SUM(G314)</f>
        <v>2608.6</v>
      </c>
      <c r="H313" s="25">
        <f>SUM(H314)</f>
        <v>2608.6</v>
      </c>
    </row>
    <row r="314" spans="1:8" ht="18.75">
      <c r="A314" s="40" t="s">
        <v>590</v>
      </c>
      <c r="B314" s="6"/>
      <c r="C314" s="7" t="s">
        <v>136</v>
      </c>
      <c r="D314" s="7" t="s">
        <v>133</v>
      </c>
      <c r="E314" s="6" t="s">
        <v>332</v>
      </c>
      <c r="F314" s="158"/>
      <c r="G314" s="25">
        <f>SUM(G315)</f>
        <v>2608.6</v>
      </c>
      <c r="H314" s="25">
        <f>SUM(H315)</f>
        <v>2608.6</v>
      </c>
    </row>
    <row r="315" spans="1:8" ht="31.5">
      <c r="A315" s="41" t="s">
        <v>185</v>
      </c>
      <c r="B315" s="6"/>
      <c r="C315" s="7" t="s">
        <v>136</v>
      </c>
      <c r="D315" s="7" t="s">
        <v>133</v>
      </c>
      <c r="E315" s="6" t="s">
        <v>332</v>
      </c>
      <c r="F315" s="6">
        <v>600</v>
      </c>
      <c r="G315" s="25">
        <v>2608.6</v>
      </c>
      <c r="H315" s="25">
        <v>2608.6</v>
      </c>
    </row>
    <row r="316" spans="1:8" ht="31.5">
      <c r="A316" s="41" t="s">
        <v>513</v>
      </c>
      <c r="B316" s="6"/>
      <c r="C316" s="7" t="s">
        <v>136</v>
      </c>
      <c r="D316" s="7" t="s">
        <v>133</v>
      </c>
      <c r="E316" s="6" t="s">
        <v>511</v>
      </c>
      <c r="F316" s="6"/>
      <c r="G316" s="25">
        <f>SUM(G317)</f>
        <v>366.7</v>
      </c>
      <c r="H316" s="25">
        <f>SUM(H317)</f>
        <v>366.7</v>
      </c>
    </row>
    <row r="317" spans="1:8" ht="15.75">
      <c r="A317" s="41" t="s">
        <v>592</v>
      </c>
      <c r="B317" s="6"/>
      <c r="C317" s="7" t="s">
        <v>136</v>
      </c>
      <c r="D317" s="7" t="s">
        <v>133</v>
      </c>
      <c r="E317" s="6" t="s">
        <v>514</v>
      </c>
      <c r="F317" s="6"/>
      <c r="G317" s="25">
        <f>SUM(G318)</f>
        <v>366.7</v>
      </c>
      <c r="H317" s="25">
        <f>SUM(H318)</f>
        <v>366.7</v>
      </c>
    </row>
    <row r="318" spans="1:8" ht="31.5">
      <c r="A318" s="41" t="s">
        <v>185</v>
      </c>
      <c r="B318" s="6"/>
      <c r="C318" s="7" t="s">
        <v>136</v>
      </c>
      <c r="D318" s="7" t="s">
        <v>133</v>
      </c>
      <c r="E318" s="6" t="s">
        <v>514</v>
      </c>
      <c r="F318" s="6">
        <v>600</v>
      </c>
      <c r="G318" s="25">
        <v>366.7</v>
      </c>
      <c r="H318" s="25">
        <v>366.7</v>
      </c>
    </row>
    <row r="319" spans="1:8" ht="31.5">
      <c r="A319" s="163" t="s">
        <v>809</v>
      </c>
      <c r="B319" s="6"/>
      <c r="C319" s="7" t="s">
        <v>136</v>
      </c>
      <c r="D319" s="7" t="s">
        <v>133</v>
      </c>
      <c r="E319" s="6" t="s">
        <v>810</v>
      </c>
      <c r="F319" s="6"/>
      <c r="G319" s="25">
        <f>SUM(G320,G322)</f>
        <v>5050.5</v>
      </c>
      <c r="H319" s="25">
        <f>SUM(H320,H322)</f>
        <v>5050.5</v>
      </c>
    </row>
    <row r="320" spans="1:8" ht="31.5">
      <c r="A320" s="163" t="s">
        <v>811</v>
      </c>
      <c r="B320" s="6"/>
      <c r="C320" s="7" t="s">
        <v>136</v>
      </c>
      <c r="D320" s="7" t="s">
        <v>133</v>
      </c>
      <c r="E320" s="6" t="s">
        <v>812</v>
      </c>
      <c r="F320" s="6"/>
      <c r="G320" s="25">
        <f>SUM(G321)</f>
        <v>5000</v>
      </c>
      <c r="H320" s="25">
        <f>SUM(H321)</f>
        <v>5000</v>
      </c>
    </row>
    <row r="321" spans="1:8" ht="31.5">
      <c r="A321" s="41" t="s">
        <v>185</v>
      </c>
      <c r="B321" s="6"/>
      <c r="C321" s="7" t="s">
        <v>136</v>
      </c>
      <c r="D321" s="7" t="s">
        <v>133</v>
      </c>
      <c r="E321" s="6" t="s">
        <v>812</v>
      </c>
      <c r="F321" s="6">
        <v>600</v>
      </c>
      <c r="G321" s="25">
        <v>5000</v>
      </c>
      <c r="H321" s="25">
        <v>5000</v>
      </c>
    </row>
    <row r="322" spans="1:8" ht="31.5">
      <c r="A322" s="41" t="s">
        <v>813</v>
      </c>
      <c r="B322" s="6"/>
      <c r="C322" s="7" t="s">
        <v>136</v>
      </c>
      <c r="D322" s="7" t="s">
        <v>133</v>
      </c>
      <c r="E322" s="6" t="s">
        <v>814</v>
      </c>
      <c r="F322" s="6"/>
      <c r="G322" s="25">
        <f>SUM(G323)</f>
        <v>50.5</v>
      </c>
      <c r="H322" s="25">
        <f>SUM(H323)</f>
        <v>50.5</v>
      </c>
    </row>
    <row r="323" spans="1:8" ht="31.5">
      <c r="A323" s="41" t="s">
        <v>185</v>
      </c>
      <c r="B323" s="6"/>
      <c r="C323" s="7" t="s">
        <v>136</v>
      </c>
      <c r="D323" s="7" t="s">
        <v>133</v>
      </c>
      <c r="E323" s="6" t="s">
        <v>814</v>
      </c>
      <c r="F323" s="6">
        <v>600</v>
      </c>
      <c r="G323" s="25">
        <v>50.5</v>
      </c>
      <c r="H323" s="25">
        <v>50.5</v>
      </c>
    </row>
    <row r="324" spans="1:8" ht="47.25">
      <c r="A324" s="40" t="s">
        <v>111</v>
      </c>
      <c r="B324" s="6"/>
      <c r="C324" s="7" t="s">
        <v>136</v>
      </c>
      <c r="D324" s="7" t="s">
        <v>133</v>
      </c>
      <c r="E324" s="6" t="s">
        <v>334</v>
      </c>
      <c r="F324" s="6"/>
      <c r="G324" s="25">
        <f>SUM(G325)</f>
        <v>10887.9</v>
      </c>
      <c r="H324" s="25">
        <f>SUM(H325)</f>
        <v>10186</v>
      </c>
    </row>
    <row r="325" spans="1:8" ht="31.5">
      <c r="A325" s="41" t="s">
        <v>608</v>
      </c>
      <c r="B325" s="6"/>
      <c r="C325" s="7" t="s">
        <v>136</v>
      </c>
      <c r="D325" s="7" t="s">
        <v>133</v>
      </c>
      <c r="E325" s="6" t="s">
        <v>607</v>
      </c>
      <c r="F325" s="6"/>
      <c r="G325" s="25">
        <f>SUM(G326)</f>
        <v>10887.9</v>
      </c>
      <c r="H325" s="25">
        <f>SUM(H326)</f>
        <v>10186</v>
      </c>
    </row>
    <row r="326" spans="1:8" ht="31.5">
      <c r="A326" s="41" t="s">
        <v>185</v>
      </c>
      <c r="B326" s="6"/>
      <c r="C326" s="7" t="s">
        <v>136</v>
      </c>
      <c r="D326" s="7" t="s">
        <v>133</v>
      </c>
      <c r="E326" s="6" t="s">
        <v>607</v>
      </c>
      <c r="F326" s="6">
        <v>600</v>
      </c>
      <c r="G326" s="25">
        <v>10887.9</v>
      </c>
      <c r="H326" s="25">
        <v>10186</v>
      </c>
    </row>
    <row r="327" spans="1:8" ht="15.75">
      <c r="A327" s="40" t="s">
        <v>248</v>
      </c>
      <c r="B327" s="6"/>
      <c r="C327" s="103" t="s">
        <v>136</v>
      </c>
      <c r="D327" s="103" t="s">
        <v>133</v>
      </c>
      <c r="E327" s="103" t="s">
        <v>247</v>
      </c>
      <c r="F327" s="121"/>
      <c r="G327" s="25">
        <f>G328</f>
        <v>211.3</v>
      </c>
      <c r="H327" s="25">
        <f>H328</f>
        <v>211.2</v>
      </c>
    </row>
    <row r="328" spans="1:8" ht="15.75">
      <c r="A328" s="40" t="s">
        <v>250</v>
      </c>
      <c r="B328" s="6"/>
      <c r="C328" s="103" t="s">
        <v>136</v>
      </c>
      <c r="D328" s="103" t="s">
        <v>133</v>
      </c>
      <c r="E328" s="103" t="s">
        <v>249</v>
      </c>
      <c r="F328" s="121"/>
      <c r="G328" s="25">
        <f>G329</f>
        <v>211.3</v>
      </c>
      <c r="H328" s="25">
        <f>H329</f>
        <v>211.2</v>
      </c>
    </row>
    <row r="329" spans="1:8" ht="15.75">
      <c r="A329" s="40" t="s">
        <v>313</v>
      </c>
      <c r="B329" s="6"/>
      <c r="C329" s="103" t="s">
        <v>136</v>
      </c>
      <c r="D329" s="103" t="s">
        <v>133</v>
      </c>
      <c r="E329" s="103" t="s">
        <v>314</v>
      </c>
      <c r="F329" s="121"/>
      <c r="G329" s="25">
        <f>SUM(G330)</f>
        <v>211.3</v>
      </c>
      <c r="H329" s="25">
        <f>SUM(H330)</f>
        <v>211.2</v>
      </c>
    </row>
    <row r="330" spans="1:8" ht="31.5">
      <c r="A330" s="41" t="s">
        <v>185</v>
      </c>
      <c r="B330" s="6"/>
      <c r="C330" s="103" t="s">
        <v>136</v>
      </c>
      <c r="D330" s="103" t="s">
        <v>133</v>
      </c>
      <c r="E330" s="103" t="s">
        <v>314</v>
      </c>
      <c r="F330" s="6">
        <v>600</v>
      </c>
      <c r="G330" s="25">
        <v>211.3</v>
      </c>
      <c r="H330" s="25">
        <v>211.2</v>
      </c>
    </row>
    <row r="331" spans="1:8" ht="15.75">
      <c r="A331" s="39" t="s">
        <v>630</v>
      </c>
      <c r="B331" s="30"/>
      <c r="C331" s="37" t="s">
        <v>136</v>
      </c>
      <c r="D331" s="37" t="s">
        <v>136</v>
      </c>
      <c r="E331" s="30"/>
      <c r="F331" s="30"/>
      <c r="G331" s="4">
        <f>SUM(G332)</f>
        <v>9934.400000000001</v>
      </c>
      <c r="H331" s="4">
        <f>SUM(H332)</f>
        <v>9934.300000000001</v>
      </c>
    </row>
    <row r="332" spans="1:8" ht="47.25">
      <c r="A332" s="40" t="s">
        <v>328</v>
      </c>
      <c r="B332" s="6"/>
      <c r="C332" s="7" t="s">
        <v>136</v>
      </c>
      <c r="D332" s="7" t="s">
        <v>136</v>
      </c>
      <c r="E332" s="6" t="s">
        <v>327</v>
      </c>
      <c r="F332" s="6"/>
      <c r="G332" s="25">
        <f>SUM(G333)</f>
        <v>9934.400000000001</v>
      </c>
      <c r="H332" s="25">
        <f>SUM(H333)</f>
        <v>9934.300000000001</v>
      </c>
    </row>
    <row r="333" spans="1:8" ht="47.25">
      <c r="A333" s="40" t="s">
        <v>110</v>
      </c>
      <c r="B333" s="6"/>
      <c r="C333" s="7" t="s">
        <v>136</v>
      </c>
      <c r="D333" s="7" t="s">
        <v>136</v>
      </c>
      <c r="E333" s="6" t="s">
        <v>329</v>
      </c>
      <c r="F333" s="6"/>
      <c r="G333" s="25">
        <f>SUM(G334,G340)</f>
        <v>9934.400000000001</v>
      </c>
      <c r="H333" s="25">
        <f>SUM(H334,H340)</f>
        <v>9934.300000000001</v>
      </c>
    </row>
    <row r="334" spans="1:8" ht="31.5">
      <c r="A334" s="40" t="s">
        <v>336</v>
      </c>
      <c r="B334" s="6"/>
      <c r="C334" s="7" t="s">
        <v>136</v>
      </c>
      <c r="D334" s="7" t="s">
        <v>136</v>
      </c>
      <c r="E334" s="6" t="s">
        <v>335</v>
      </c>
      <c r="F334" s="6"/>
      <c r="G334" s="25">
        <f>SUM(G335)</f>
        <v>6142.6</v>
      </c>
      <c r="H334" s="25">
        <f>SUM(H335)</f>
        <v>6142.6</v>
      </c>
    </row>
    <row r="335" spans="1:8" ht="31.5">
      <c r="A335" s="40" t="s">
        <v>337</v>
      </c>
      <c r="B335" s="6"/>
      <c r="C335" s="7" t="s">
        <v>136</v>
      </c>
      <c r="D335" s="7" t="s">
        <v>136</v>
      </c>
      <c r="E335" s="6" t="s">
        <v>338</v>
      </c>
      <c r="F335" s="6"/>
      <c r="G335" s="25">
        <f>SUM(G336:G339)</f>
        <v>6142.6</v>
      </c>
      <c r="H335" s="25">
        <f>SUM(H336:H339)</f>
        <v>6142.6</v>
      </c>
    </row>
    <row r="336" spans="1:8" ht="63">
      <c r="A336" s="41" t="s">
        <v>187</v>
      </c>
      <c r="B336" s="6"/>
      <c r="C336" s="7" t="s">
        <v>136</v>
      </c>
      <c r="D336" s="7" t="s">
        <v>136</v>
      </c>
      <c r="E336" s="6" t="s">
        <v>338</v>
      </c>
      <c r="F336" s="6">
        <v>100</v>
      </c>
      <c r="G336" s="25">
        <v>53</v>
      </c>
      <c r="H336" s="25">
        <v>53</v>
      </c>
    </row>
    <row r="337" spans="1:8" ht="31.5">
      <c r="A337" s="41" t="s">
        <v>483</v>
      </c>
      <c r="B337" s="6"/>
      <c r="C337" s="7" t="s">
        <v>136</v>
      </c>
      <c r="D337" s="7" t="s">
        <v>136</v>
      </c>
      <c r="E337" s="6" t="s">
        <v>338</v>
      </c>
      <c r="F337" s="6">
        <v>200</v>
      </c>
      <c r="G337" s="25">
        <v>84</v>
      </c>
      <c r="H337" s="25">
        <v>84</v>
      </c>
    </row>
    <row r="338" spans="1:8" ht="15.75">
      <c r="A338" s="41" t="s">
        <v>186</v>
      </c>
      <c r="B338" s="6"/>
      <c r="C338" s="7" t="s">
        <v>136</v>
      </c>
      <c r="D338" s="7" t="s">
        <v>136</v>
      </c>
      <c r="E338" s="6" t="s">
        <v>338</v>
      </c>
      <c r="F338" s="6">
        <v>300</v>
      </c>
      <c r="G338" s="25">
        <v>58</v>
      </c>
      <c r="H338" s="25">
        <v>58</v>
      </c>
    </row>
    <row r="339" spans="1:8" ht="31.5">
      <c r="A339" s="41" t="s">
        <v>185</v>
      </c>
      <c r="B339" s="6"/>
      <c r="C339" s="7" t="s">
        <v>136</v>
      </c>
      <c r="D339" s="7" t="s">
        <v>136</v>
      </c>
      <c r="E339" s="6" t="s">
        <v>338</v>
      </c>
      <c r="F339" s="6">
        <v>600</v>
      </c>
      <c r="G339" s="25">
        <v>5947.6</v>
      </c>
      <c r="H339" s="25">
        <v>5947.6</v>
      </c>
    </row>
    <row r="340" spans="1:8" ht="47.25">
      <c r="A340" s="40" t="s">
        <v>340</v>
      </c>
      <c r="B340" s="6"/>
      <c r="C340" s="7" t="s">
        <v>136</v>
      </c>
      <c r="D340" s="7" t="s">
        <v>136</v>
      </c>
      <c r="E340" s="6" t="s">
        <v>339</v>
      </c>
      <c r="F340" s="6"/>
      <c r="G340" s="25">
        <f>SUM(G341,G343)</f>
        <v>3791.8</v>
      </c>
      <c r="H340" s="25">
        <f>SUM(H341,H343)</f>
        <v>3791.7000000000003</v>
      </c>
    </row>
    <row r="341" spans="1:8" ht="31.5">
      <c r="A341" s="40" t="s">
        <v>610</v>
      </c>
      <c r="B341" s="6"/>
      <c r="C341" s="7" t="s">
        <v>136</v>
      </c>
      <c r="D341" s="7" t="s">
        <v>136</v>
      </c>
      <c r="E341" s="6" t="s">
        <v>609</v>
      </c>
      <c r="F341" s="6"/>
      <c r="G341" s="25">
        <f>SUM(G342)</f>
        <v>3753.8</v>
      </c>
      <c r="H341" s="25">
        <f>SUM(H342)</f>
        <v>3753.8</v>
      </c>
    </row>
    <row r="342" spans="1:8" ht="31.5">
      <c r="A342" s="41" t="s">
        <v>185</v>
      </c>
      <c r="B342" s="6"/>
      <c r="C342" s="7" t="s">
        <v>136</v>
      </c>
      <c r="D342" s="7" t="s">
        <v>136</v>
      </c>
      <c r="E342" s="6" t="s">
        <v>609</v>
      </c>
      <c r="F342" s="6">
        <v>600</v>
      </c>
      <c r="G342" s="25">
        <v>3753.8</v>
      </c>
      <c r="H342" s="25">
        <v>3753.8</v>
      </c>
    </row>
    <row r="343" spans="1:8" ht="47.25">
      <c r="A343" s="40" t="s">
        <v>692</v>
      </c>
      <c r="B343" s="6"/>
      <c r="C343" s="7" t="s">
        <v>136</v>
      </c>
      <c r="D343" s="7" t="s">
        <v>136</v>
      </c>
      <c r="E343" s="6" t="s">
        <v>611</v>
      </c>
      <c r="F343" s="6"/>
      <c r="G343" s="25">
        <f>SUM(G344)</f>
        <v>38</v>
      </c>
      <c r="H343" s="25">
        <f>SUM(H344)</f>
        <v>37.9</v>
      </c>
    </row>
    <row r="344" spans="1:8" ht="31.5">
      <c r="A344" s="41" t="s">
        <v>185</v>
      </c>
      <c r="B344" s="6"/>
      <c r="C344" s="7" t="s">
        <v>136</v>
      </c>
      <c r="D344" s="7" t="s">
        <v>136</v>
      </c>
      <c r="E344" s="6" t="s">
        <v>611</v>
      </c>
      <c r="F344" s="6">
        <v>600</v>
      </c>
      <c r="G344" s="25">
        <v>38</v>
      </c>
      <c r="H344" s="25">
        <v>37.9</v>
      </c>
    </row>
    <row r="345" spans="1:8" ht="15.75">
      <c r="A345" s="39" t="s">
        <v>113</v>
      </c>
      <c r="B345" s="30"/>
      <c r="C345" s="37" t="s">
        <v>136</v>
      </c>
      <c r="D345" s="37" t="s">
        <v>140</v>
      </c>
      <c r="E345" s="30"/>
      <c r="F345" s="30"/>
      <c r="G345" s="4">
        <f>SUM(G346)</f>
        <v>5713.3</v>
      </c>
      <c r="H345" s="4">
        <f>SUM(H346)</f>
        <v>5534.6</v>
      </c>
    </row>
    <row r="346" spans="1:8" ht="47.25">
      <c r="A346" s="40" t="s">
        <v>328</v>
      </c>
      <c r="B346" s="6"/>
      <c r="C346" s="7" t="s">
        <v>136</v>
      </c>
      <c r="D346" s="7" t="s">
        <v>140</v>
      </c>
      <c r="E346" s="6" t="s">
        <v>327</v>
      </c>
      <c r="F346" s="6"/>
      <c r="G346" s="25">
        <f>SUM(G347)</f>
        <v>5713.3</v>
      </c>
      <c r="H346" s="25">
        <f>SUM(H347)</f>
        <v>5534.6</v>
      </c>
    </row>
    <row r="347" spans="1:8" ht="47.25">
      <c r="A347" s="40" t="s">
        <v>110</v>
      </c>
      <c r="B347" s="6"/>
      <c r="C347" s="7" t="s">
        <v>136</v>
      </c>
      <c r="D347" s="7" t="s">
        <v>140</v>
      </c>
      <c r="E347" s="6" t="s">
        <v>329</v>
      </c>
      <c r="F347" s="6"/>
      <c r="G347" s="25">
        <f>SUM(G348,G351,G354,G357)</f>
        <v>5713.3</v>
      </c>
      <c r="H347" s="25">
        <f>SUM(H348,H351,H354,H357)</f>
        <v>5534.6</v>
      </c>
    </row>
    <row r="348" spans="1:8" ht="31.5">
      <c r="A348" s="9" t="s">
        <v>637</v>
      </c>
      <c r="B348" s="6"/>
      <c r="C348" s="7" t="s">
        <v>136</v>
      </c>
      <c r="D348" s="7" t="s">
        <v>140</v>
      </c>
      <c r="E348" s="6" t="s">
        <v>341</v>
      </c>
      <c r="F348" s="6"/>
      <c r="G348" s="25">
        <f>SUM(G349)</f>
        <v>50</v>
      </c>
      <c r="H348" s="25">
        <f>SUM(H349)</f>
        <v>50</v>
      </c>
    </row>
    <row r="349" spans="1:8" ht="31.5">
      <c r="A349" s="40" t="s">
        <v>815</v>
      </c>
      <c r="B349" s="6"/>
      <c r="C349" s="7" t="s">
        <v>136</v>
      </c>
      <c r="D349" s="7" t="s">
        <v>140</v>
      </c>
      <c r="E349" s="6" t="s">
        <v>342</v>
      </c>
      <c r="F349" s="6"/>
      <c r="G349" s="25">
        <f>SUM(G350)</f>
        <v>50</v>
      </c>
      <c r="H349" s="25">
        <f>SUM(H350)</f>
        <v>50</v>
      </c>
    </row>
    <row r="350" spans="1:8" ht="31.5">
      <c r="A350" s="41" t="s">
        <v>185</v>
      </c>
      <c r="B350" s="6"/>
      <c r="C350" s="7" t="s">
        <v>136</v>
      </c>
      <c r="D350" s="7" t="s">
        <v>140</v>
      </c>
      <c r="E350" s="6" t="s">
        <v>342</v>
      </c>
      <c r="F350" s="6">
        <v>600</v>
      </c>
      <c r="G350" s="25">
        <v>50</v>
      </c>
      <c r="H350" s="25">
        <v>50</v>
      </c>
    </row>
    <row r="351" spans="1:8" ht="31.5">
      <c r="A351" s="40" t="s">
        <v>346</v>
      </c>
      <c r="B351" s="6"/>
      <c r="C351" s="7" t="s">
        <v>136</v>
      </c>
      <c r="D351" s="7" t="s">
        <v>140</v>
      </c>
      <c r="E351" s="6" t="s">
        <v>343</v>
      </c>
      <c r="F351" s="6"/>
      <c r="G351" s="25">
        <f>SUM(G352)</f>
        <v>109.4</v>
      </c>
      <c r="H351" s="25">
        <f>SUM(H352)</f>
        <v>109.3</v>
      </c>
    </row>
    <row r="352" spans="1:8" ht="15.75">
      <c r="A352" s="40" t="s">
        <v>114</v>
      </c>
      <c r="B352" s="6"/>
      <c r="C352" s="7" t="s">
        <v>136</v>
      </c>
      <c r="D352" s="7" t="s">
        <v>140</v>
      </c>
      <c r="E352" s="6" t="s">
        <v>345</v>
      </c>
      <c r="F352" s="6"/>
      <c r="G352" s="25">
        <f>SUM(G353)</f>
        <v>109.4</v>
      </c>
      <c r="H352" s="25">
        <f>SUM(H353)</f>
        <v>109.3</v>
      </c>
    </row>
    <row r="353" spans="1:8" ht="31.5">
      <c r="A353" s="41" t="s">
        <v>185</v>
      </c>
      <c r="B353" s="6"/>
      <c r="C353" s="7" t="s">
        <v>136</v>
      </c>
      <c r="D353" s="7" t="s">
        <v>140</v>
      </c>
      <c r="E353" s="6" t="s">
        <v>345</v>
      </c>
      <c r="F353" s="6">
        <v>600</v>
      </c>
      <c r="G353" s="25">
        <v>109.4</v>
      </c>
      <c r="H353" s="25">
        <v>109.3</v>
      </c>
    </row>
    <row r="354" spans="1:8" ht="31.5">
      <c r="A354" s="40" t="s">
        <v>693</v>
      </c>
      <c r="B354" s="6"/>
      <c r="C354" s="7" t="s">
        <v>136</v>
      </c>
      <c r="D354" s="7" t="s">
        <v>140</v>
      </c>
      <c r="E354" s="6" t="s">
        <v>347</v>
      </c>
      <c r="F354" s="6"/>
      <c r="G354" s="25">
        <f>SUM(G355)</f>
        <v>239.7</v>
      </c>
      <c r="H354" s="25">
        <f>SUM(H355)</f>
        <v>239.7</v>
      </c>
    </row>
    <row r="355" spans="1:8" ht="31.5">
      <c r="A355" s="40" t="s">
        <v>694</v>
      </c>
      <c r="B355" s="6"/>
      <c r="C355" s="7" t="s">
        <v>136</v>
      </c>
      <c r="D355" s="7" t="s">
        <v>140</v>
      </c>
      <c r="E355" s="6" t="s">
        <v>348</v>
      </c>
      <c r="F355" s="6"/>
      <c r="G355" s="25">
        <f>SUM(G356)</f>
        <v>239.7</v>
      </c>
      <c r="H355" s="25">
        <f>SUM(H356)</f>
        <v>239.7</v>
      </c>
    </row>
    <row r="356" spans="1:8" ht="31.5">
      <c r="A356" s="41" t="s">
        <v>185</v>
      </c>
      <c r="B356" s="6"/>
      <c r="C356" s="7" t="s">
        <v>136</v>
      </c>
      <c r="D356" s="7" t="s">
        <v>140</v>
      </c>
      <c r="E356" s="6" t="s">
        <v>348</v>
      </c>
      <c r="F356" s="6">
        <v>600</v>
      </c>
      <c r="G356" s="25">
        <v>239.7</v>
      </c>
      <c r="H356" s="25">
        <v>239.7</v>
      </c>
    </row>
    <row r="357" spans="1:8" ht="94.5">
      <c r="A357" s="40" t="s">
        <v>355</v>
      </c>
      <c r="B357" s="6"/>
      <c r="C357" s="7" t="s">
        <v>136</v>
      </c>
      <c r="D357" s="7" t="s">
        <v>140</v>
      </c>
      <c r="E357" s="6" t="s">
        <v>354</v>
      </c>
      <c r="F357" s="6"/>
      <c r="G357" s="25">
        <f>SUM(G358)</f>
        <v>5314.2</v>
      </c>
      <c r="H357" s="25">
        <f>SUM(H358)</f>
        <v>5135.6</v>
      </c>
    </row>
    <row r="358" spans="1:8" ht="126">
      <c r="A358" s="40" t="s">
        <v>612</v>
      </c>
      <c r="B358" s="6"/>
      <c r="C358" s="7" t="s">
        <v>136</v>
      </c>
      <c r="D358" s="7" t="s">
        <v>140</v>
      </c>
      <c r="E358" s="6" t="s">
        <v>356</v>
      </c>
      <c r="F358" s="6"/>
      <c r="G358" s="25">
        <f>SUM(G359)</f>
        <v>5314.2</v>
      </c>
      <c r="H358" s="25">
        <f>SUM(H359)</f>
        <v>5135.6</v>
      </c>
    </row>
    <row r="359" spans="1:8" ht="31.5">
      <c r="A359" s="41" t="s">
        <v>185</v>
      </c>
      <c r="B359" s="6"/>
      <c r="C359" s="7" t="s">
        <v>136</v>
      </c>
      <c r="D359" s="7" t="s">
        <v>140</v>
      </c>
      <c r="E359" s="6" t="s">
        <v>356</v>
      </c>
      <c r="F359" s="6">
        <v>600</v>
      </c>
      <c r="G359" s="25">
        <v>5314.2</v>
      </c>
      <c r="H359" s="25">
        <v>5135.6</v>
      </c>
    </row>
    <row r="360" spans="1:8" ht="15.75">
      <c r="A360" s="39" t="s">
        <v>503</v>
      </c>
      <c r="B360" s="30"/>
      <c r="C360" s="37" t="s">
        <v>137</v>
      </c>
      <c r="D360" s="37" t="s">
        <v>138</v>
      </c>
      <c r="E360" s="30"/>
      <c r="F360" s="30"/>
      <c r="G360" s="4">
        <f>SUM(G361)</f>
        <v>104408.20000000003</v>
      </c>
      <c r="H360" s="4">
        <f>SUM(H361)</f>
        <v>102219.1</v>
      </c>
    </row>
    <row r="361" spans="1:8" ht="15.75">
      <c r="A361" s="39" t="s">
        <v>115</v>
      </c>
      <c r="B361" s="30"/>
      <c r="C361" s="37" t="s">
        <v>137</v>
      </c>
      <c r="D361" s="37" t="s">
        <v>131</v>
      </c>
      <c r="E361" s="30"/>
      <c r="F361" s="30"/>
      <c r="G361" s="4">
        <f>SUM(G362,G385)</f>
        <v>104408.20000000003</v>
      </c>
      <c r="H361" s="4">
        <f>SUM(H362,H385)</f>
        <v>102219.1</v>
      </c>
    </row>
    <row r="362" spans="1:8" ht="47.25">
      <c r="A362" s="40" t="s">
        <v>328</v>
      </c>
      <c r="B362" s="6"/>
      <c r="C362" s="7" t="s">
        <v>137</v>
      </c>
      <c r="D362" s="7" t="s">
        <v>131</v>
      </c>
      <c r="E362" s="6" t="s">
        <v>327</v>
      </c>
      <c r="F362" s="6"/>
      <c r="G362" s="25">
        <f>SUM(G363,G378)</f>
        <v>103884.10000000002</v>
      </c>
      <c r="H362" s="25">
        <f>SUM(H363,H378)</f>
        <v>101695.1</v>
      </c>
    </row>
    <row r="363" spans="1:8" ht="47.25">
      <c r="A363" s="40" t="s">
        <v>110</v>
      </c>
      <c r="B363" s="6"/>
      <c r="C363" s="7" t="s">
        <v>137</v>
      </c>
      <c r="D363" s="7" t="s">
        <v>131</v>
      </c>
      <c r="E363" s="6" t="s">
        <v>329</v>
      </c>
      <c r="F363" s="6"/>
      <c r="G363" s="25">
        <f>SUM(G364,G367,G370,G373)</f>
        <v>6123.8</v>
      </c>
      <c r="H363" s="25">
        <f>SUM(H364,H367,H370,H373)</f>
        <v>5910.3</v>
      </c>
    </row>
    <row r="364" spans="1:8" ht="31.5">
      <c r="A364" s="40" t="s">
        <v>344</v>
      </c>
      <c r="B364" s="6"/>
      <c r="C364" s="7" t="s">
        <v>137</v>
      </c>
      <c r="D364" s="7" t="s">
        <v>131</v>
      </c>
      <c r="E364" s="6" t="s">
        <v>349</v>
      </c>
      <c r="F364" s="6"/>
      <c r="G364" s="25">
        <f>SUM(G365)</f>
        <v>857.5</v>
      </c>
      <c r="H364" s="25">
        <f>SUM(H365)</f>
        <v>857.5</v>
      </c>
    </row>
    <row r="365" spans="1:8" ht="15.75">
      <c r="A365" s="40" t="s">
        <v>116</v>
      </c>
      <c r="B365" s="6"/>
      <c r="C365" s="7" t="s">
        <v>137</v>
      </c>
      <c r="D365" s="7" t="s">
        <v>131</v>
      </c>
      <c r="E365" s="6" t="s">
        <v>350</v>
      </c>
      <c r="F365" s="6"/>
      <c r="G365" s="25">
        <f>SUM(G366:G366)</f>
        <v>857.5</v>
      </c>
      <c r="H365" s="25">
        <f>SUM(H366:H366)</f>
        <v>857.5</v>
      </c>
    </row>
    <row r="366" spans="1:8" ht="31.5">
      <c r="A366" s="41" t="s">
        <v>185</v>
      </c>
      <c r="B366" s="6"/>
      <c r="C366" s="7" t="s">
        <v>137</v>
      </c>
      <c r="D366" s="7" t="s">
        <v>131</v>
      </c>
      <c r="E366" s="6" t="s">
        <v>350</v>
      </c>
      <c r="F366" s="6">
        <v>600</v>
      </c>
      <c r="G366" s="25">
        <v>857.5</v>
      </c>
      <c r="H366" s="25">
        <v>857.5</v>
      </c>
    </row>
    <row r="367" spans="1:8" ht="31.5">
      <c r="A367" s="40" t="s">
        <v>352</v>
      </c>
      <c r="B367" s="6"/>
      <c r="C367" s="7" t="s">
        <v>137</v>
      </c>
      <c r="D367" s="7" t="s">
        <v>131</v>
      </c>
      <c r="E367" s="6" t="s">
        <v>351</v>
      </c>
      <c r="F367" s="6"/>
      <c r="G367" s="25">
        <f>SUM(G368)</f>
        <v>98.2</v>
      </c>
      <c r="H367" s="25">
        <f>SUM(H368)</f>
        <v>98.2</v>
      </c>
    </row>
    <row r="368" spans="1:8" ht="15.75">
      <c r="A368" s="40" t="s">
        <v>117</v>
      </c>
      <c r="B368" s="6"/>
      <c r="C368" s="7" t="s">
        <v>137</v>
      </c>
      <c r="D368" s="7" t="s">
        <v>131</v>
      </c>
      <c r="E368" s="6" t="s">
        <v>353</v>
      </c>
      <c r="F368" s="6"/>
      <c r="G368" s="25">
        <f>SUM(G369)</f>
        <v>98.2</v>
      </c>
      <c r="H368" s="25">
        <f>SUM(H369)</f>
        <v>98.2</v>
      </c>
    </row>
    <row r="369" spans="1:8" ht="31.5">
      <c r="A369" s="41" t="s">
        <v>185</v>
      </c>
      <c r="B369" s="6"/>
      <c r="C369" s="7" t="s">
        <v>137</v>
      </c>
      <c r="D369" s="7" t="s">
        <v>131</v>
      </c>
      <c r="E369" s="6" t="s">
        <v>353</v>
      </c>
      <c r="F369" s="6">
        <v>600</v>
      </c>
      <c r="G369" s="25">
        <v>98.2</v>
      </c>
      <c r="H369" s="25">
        <v>98.2</v>
      </c>
    </row>
    <row r="370" spans="1:8" ht="94.5">
      <c r="A370" s="41" t="s">
        <v>355</v>
      </c>
      <c r="B370" s="6"/>
      <c r="C370" s="7" t="s">
        <v>137</v>
      </c>
      <c r="D370" s="7" t="s">
        <v>131</v>
      </c>
      <c r="E370" s="6" t="s">
        <v>354</v>
      </c>
      <c r="F370" s="6"/>
      <c r="G370" s="25">
        <f>SUM(G371)</f>
        <v>1294.3</v>
      </c>
      <c r="H370" s="25">
        <f>SUM(H371)</f>
        <v>1080.9</v>
      </c>
    </row>
    <row r="371" spans="1:8" ht="126">
      <c r="A371" s="40" t="s">
        <v>612</v>
      </c>
      <c r="B371" s="6"/>
      <c r="C371" s="7" t="s">
        <v>137</v>
      </c>
      <c r="D371" s="7" t="s">
        <v>131</v>
      </c>
      <c r="E371" s="6" t="s">
        <v>356</v>
      </c>
      <c r="F371" s="6"/>
      <c r="G371" s="25">
        <f>SUM(G372)</f>
        <v>1294.3</v>
      </c>
      <c r="H371" s="25">
        <f>SUM(H372)</f>
        <v>1080.9</v>
      </c>
    </row>
    <row r="372" spans="1:8" ht="31.5">
      <c r="A372" s="41" t="s">
        <v>185</v>
      </c>
      <c r="B372" s="6"/>
      <c r="C372" s="7" t="s">
        <v>137</v>
      </c>
      <c r="D372" s="7" t="s">
        <v>131</v>
      </c>
      <c r="E372" s="6" t="s">
        <v>356</v>
      </c>
      <c r="F372" s="6">
        <v>600</v>
      </c>
      <c r="G372" s="25">
        <v>1294.3</v>
      </c>
      <c r="H372" s="25">
        <v>1080.9</v>
      </c>
    </row>
    <row r="373" spans="1:8" ht="47.25">
      <c r="A373" s="40" t="s">
        <v>386</v>
      </c>
      <c r="B373" s="6"/>
      <c r="C373" s="7" t="s">
        <v>137</v>
      </c>
      <c r="D373" s="7" t="s">
        <v>131</v>
      </c>
      <c r="E373" s="6" t="s">
        <v>333</v>
      </c>
      <c r="F373" s="6"/>
      <c r="G373" s="25">
        <f>SUM(G374,G376)</f>
        <v>3873.8</v>
      </c>
      <c r="H373" s="25">
        <f>SUM(H374,H376)</f>
        <v>3873.7000000000003</v>
      </c>
    </row>
    <row r="374" spans="1:8" ht="18.75">
      <c r="A374" s="40" t="s">
        <v>590</v>
      </c>
      <c r="B374" s="6"/>
      <c r="C374" s="7" t="s">
        <v>137</v>
      </c>
      <c r="D374" s="7" t="s">
        <v>131</v>
      </c>
      <c r="E374" s="6" t="s">
        <v>332</v>
      </c>
      <c r="F374" s="158"/>
      <c r="G374" s="25">
        <f>SUM(G375)</f>
        <v>3576.8</v>
      </c>
      <c r="H374" s="25">
        <f>SUM(H375)</f>
        <v>3576.8</v>
      </c>
    </row>
    <row r="375" spans="1:8" ht="31.5">
      <c r="A375" s="41" t="s">
        <v>185</v>
      </c>
      <c r="B375" s="6"/>
      <c r="C375" s="7" t="s">
        <v>137</v>
      </c>
      <c r="D375" s="7" t="s">
        <v>131</v>
      </c>
      <c r="E375" s="6" t="s">
        <v>332</v>
      </c>
      <c r="F375" s="6">
        <v>600</v>
      </c>
      <c r="G375" s="25">
        <v>3576.8</v>
      </c>
      <c r="H375" s="25">
        <v>3576.8</v>
      </c>
    </row>
    <row r="376" spans="1:8" ht="18.75">
      <c r="A376" s="41" t="s">
        <v>592</v>
      </c>
      <c r="B376" s="6"/>
      <c r="C376" s="7" t="s">
        <v>137</v>
      </c>
      <c r="D376" s="7" t="s">
        <v>131</v>
      </c>
      <c r="E376" s="6" t="s">
        <v>514</v>
      </c>
      <c r="F376" s="159"/>
      <c r="G376" s="25">
        <f>SUM(G377)</f>
        <v>297</v>
      </c>
      <c r="H376" s="25">
        <f>SUM(H377)</f>
        <v>296.9</v>
      </c>
    </row>
    <row r="377" spans="1:8" ht="31.5">
      <c r="A377" s="41" t="s">
        <v>185</v>
      </c>
      <c r="B377" s="6"/>
      <c r="C377" s="7" t="s">
        <v>137</v>
      </c>
      <c r="D377" s="7" t="s">
        <v>131</v>
      </c>
      <c r="E377" s="6" t="s">
        <v>514</v>
      </c>
      <c r="F377" s="6">
        <v>600</v>
      </c>
      <c r="G377" s="25">
        <v>297</v>
      </c>
      <c r="H377" s="25">
        <v>296.9</v>
      </c>
    </row>
    <row r="378" spans="1:8" ht="47.25">
      <c r="A378" s="40" t="s">
        <v>111</v>
      </c>
      <c r="B378" s="6"/>
      <c r="C378" s="7" t="s">
        <v>137</v>
      </c>
      <c r="D378" s="7" t="s">
        <v>131</v>
      </c>
      <c r="E378" s="6" t="s">
        <v>334</v>
      </c>
      <c r="F378" s="6"/>
      <c r="G378" s="25">
        <f>SUM(G379,G381,G383)</f>
        <v>97760.30000000002</v>
      </c>
      <c r="H378" s="25">
        <f>SUM(H379,H381,H383)</f>
        <v>95784.8</v>
      </c>
    </row>
    <row r="379" spans="1:8" ht="31.5">
      <c r="A379" s="41" t="s">
        <v>190</v>
      </c>
      <c r="B379" s="6"/>
      <c r="C379" s="7" t="s">
        <v>137</v>
      </c>
      <c r="D379" s="7" t="s">
        <v>131</v>
      </c>
      <c r="E379" s="6" t="s">
        <v>613</v>
      </c>
      <c r="F379" s="6"/>
      <c r="G379" s="25">
        <f>SUM(G380:G380)</f>
        <v>56309.8</v>
      </c>
      <c r="H379" s="25">
        <f>SUM(H380:H380)</f>
        <v>54603</v>
      </c>
    </row>
    <row r="380" spans="1:8" ht="31.5">
      <c r="A380" s="41" t="s">
        <v>185</v>
      </c>
      <c r="B380" s="6"/>
      <c r="C380" s="7" t="s">
        <v>137</v>
      </c>
      <c r="D380" s="7" t="s">
        <v>131</v>
      </c>
      <c r="E380" s="6" t="s">
        <v>613</v>
      </c>
      <c r="F380" s="6">
        <v>600</v>
      </c>
      <c r="G380" s="25">
        <v>56309.8</v>
      </c>
      <c r="H380" s="25">
        <v>54603</v>
      </c>
    </row>
    <row r="381" spans="1:8" ht="31.5">
      <c r="A381" s="41" t="s">
        <v>191</v>
      </c>
      <c r="B381" s="6"/>
      <c r="C381" s="7" t="s">
        <v>137</v>
      </c>
      <c r="D381" s="7" t="s">
        <v>131</v>
      </c>
      <c r="E381" s="6" t="s">
        <v>614</v>
      </c>
      <c r="F381" s="6"/>
      <c r="G381" s="25">
        <f>SUM(G382)</f>
        <v>14539.1</v>
      </c>
      <c r="H381" s="25">
        <f>SUM(H382)</f>
        <v>14479.5</v>
      </c>
    </row>
    <row r="382" spans="1:8" ht="31.5">
      <c r="A382" s="41" t="s">
        <v>185</v>
      </c>
      <c r="B382" s="6"/>
      <c r="C382" s="7" t="s">
        <v>137</v>
      </c>
      <c r="D382" s="7" t="s">
        <v>131</v>
      </c>
      <c r="E382" s="6" t="s">
        <v>614</v>
      </c>
      <c r="F382" s="6">
        <v>600</v>
      </c>
      <c r="G382" s="25">
        <v>14539.1</v>
      </c>
      <c r="H382" s="25">
        <v>14479.5</v>
      </c>
    </row>
    <row r="383" spans="1:8" ht="31.5">
      <c r="A383" s="41" t="s">
        <v>192</v>
      </c>
      <c r="B383" s="6"/>
      <c r="C383" s="7" t="s">
        <v>137</v>
      </c>
      <c r="D383" s="7" t="s">
        <v>131</v>
      </c>
      <c r="E383" s="6" t="s">
        <v>615</v>
      </c>
      <c r="F383" s="6"/>
      <c r="G383" s="25">
        <f>SUM(G384)</f>
        <v>26911.4</v>
      </c>
      <c r="H383" s="25">
        <f>SUM(H384)</f>
        <v>26702.3</v>
      </c>
    </row>
    <row r="384" spans="1:8" ht="31.5">
      <c r="A384" s="41" t="s">
        <v>185</v>
      </c>
      <c r="B384" s="6"/>
      <c r="C384" s="7" t="s">
        <v>137</v>
      </c>
      <c r="D384" s="7" t="s">
        <v>131</v>
      </c>
      <c r="E384" s="6" t="s">
        <v>615</v>
      </c>
      <c r="F384" s="6">
        <v>600</v>
      </c>
      <c r="G384" s="25">
        <v>26911.4</v>
      </c>
      <c r="H384" s="25">
        <v>26702.3</v>
      </c>
    </row>
    <row r="385" spans="1:8" ht="15.75">
      <c r="A385" s="41" t="s">
        <v>248</v>
      </c>
      <c r="B385" s="6"/>
      <c r="C385" s="7" t="s">
        <v>137</v>
      </c>
      <c r="D385" s="7" t="s">
        <v>131</v>
      </c>
      <c r="E385" s="6" t="s">
        <v>247</v>
      </c>
      <c r="F385" s="6"/>
      <c r="G385" s="3">
        <f aca="true" t="shared" si="8" ref="G385:H387">SUM(G386)</f>
        <v>524.1</v>
      </c>
      <c r="H385" s="3">
        <f t="shared" si="8"/>
        <v>524</v>
      </c>
    </row>
    <row r="386" spans="1:8" ht="15.75">
      <c r="A386" s="41" t="s">
        <v>250</v>
      </c>
      <c r="B386" s="6"/>
      <c r="C386" s="7" t="s">
        <v>137</v>
      </c>
      <c r="D386" s="7" t="s">
        <v>131</v>
      </c>
      <c r="E386" s="6" t="s">
        <v>249</v>
      </c>
      <c r="F386" s="6"/>
      <c r="G386" s="3">
        <f t="shared" si="8"/>
        <v>524.1</v>
      </c>
      <c r="H386" s="3">
        <f t="shared" si="8"/>
        <v>524</v>
      </c>
    </row>
    <row r="387" spans="1:8" ht="15.75">
      <c r="A387" s="41" t="s">
        <v>313</v>
      </c>
      <c r="B387" s="6"/>
      <c r="C387" s="7" t="s">
        <v>137</v>
      </c>
      <c r="D387" s="7" t="s">
        <v>131</v>
      </c>
      <c r="E387" s="6" t="s">
        <v>314</v>
      </c>
      <c r="F387" s="6"/>
      <c r="G387" s="3">
        <f t="shared" si="8"/>
        <v>524.1</v>
      </c>
      <c r="H387" s="3">
        <f t="shared" si="8"/>
        <v>524</v>
      </c>
    </row>
    <row r="388" spans="1:8" ht="31.5">
      <c r="A388" s="41" t="s">
        <v>185</v>
      </c>
      <c r="B388" s="6"/>
      <c r="C388" s="7" t="s">
        <v>137</v>
      </c>
      <c r="D388" s="7" t="s">
        <v>131</v>
      </c>
      <c r="E388" s="6" t="s">
        <v>314</v>
      </c>
      <c r="F388" s="6">
        <v>600</v>
      </c>
      <c r="G388" s="3">
        <v>524.1</v>
      </c>
      <c r="H388" s="3">
        <v>524</v>
      </c>
    </row>
    <row r="389" spans="1:8" ht="15.75">
      <c r="A389" s="39" t="s">
        <v>118</v>
      </c>
      <c r="B389" s="6"/>
      <c r="C389" s="37" t="s">
        <v>4</v>
      </c>
      <c r="D389" s="37" t="s">
        <v>138</v>
      </c>
      <c r="E389" s="6"/>
      <c r="F389" s="6"/>
      <c r="G389" s="4">
        <f>SUM(G390,G395,G400,G452,G412)</f>
        <v>63142.7</v>
      </c>
      <c r="H389" s="4">
        <f>SUM(H390,H395,H400,H452,H412)</f>
        <v>60885.4</v>
      </c>
    </row>
    <row r="390" spans="1:8" ht="15.75">
      <c r="A390" s="39" t="s">
        <v>119</v>
      </c>
      <c r="B390" s="168"/>
      <c r="C390" s="37">
        <v>10</v>
      </c>
      <c r="D390" s="37" t="s">
        <v>131</v>
      </c>
      <c r="E390" s="30"/>
      <c r="F390" s="30"/>
      <c r="G390" s="4">
        <f>SUM(G391)</f>
        <v>9827.7</v>
      </c>
      <c r="H390" s="4">
        <f>SUM(H391)</f>
        <v>9827.6</v>
      </c>
    </row>
    <row r="391" spans="1:8" ht="15.75">
      <c r="A391" s="40" t="s">
        <v>248</v>
      </c>
      <c r="B391" s="6"/>
      <c r="C391" s="7">
        <v>10</v>
      </c>
      <c r="D391" s="7" t="s">
        <v>131</v>
      </c>
      <c r="E391" s="6" t="s">
        <v>247</v>
      </c>
      <c r="F391" s="6"/>
      <c r="G391" s="25">
        <f>SUM(G393)</f>
        <v>9827.7</v>
      </c>
      <c r="H391" s="25">
        <f>SUM(H393)</f>
        <v>9827.6</v>
      </c>
    </row>
    <row r="392" spans="1:8" ht="15.75">
      <c r="A392" s="40" t="s">
        <v>469</v>
      </c>
      <c r="B392" s="6"/>
      <c r="C392" s="7" t="s">
        <v>4</v>
      </c>
      <c r="D392" s="7" t="s">
        <v>131</v>
      </c>
      <c r="E392" s="6" t="s">
        <v>468</v>
      </c>
      <c r="F392" s="6"/>
      <c r="G392" s="25">
        <f>G393</f>
        <v>9827.7</v>
      </c>
      <c r="H392" s="25">
        <f>H393</f>
        <v>9827.6</v>
      </c>
    </row>
    <row r="393" spans="1:8" ht="31.5">
      <c r="A393" s="40" t="s">
        <v>318</v>
      </c>
      <c r="B393" s="168"/>
      <c r="C393" s="7">
        <v>10</v>
      </c>
      <c r="D393" s="7" t="s">
        <v>131</v>
      </c>
      <c r="E393" s="6" t="s">
        <v>317</v>
      </c>
      <c r="F393" s="30"/>
      <c r="G393" s="25">
        <f>SUM(G394)</f>
        <v>9827.7</v>
      </c>
      <c r="H393" s="25">
        <f>SUM(H394)</f>
        <v>9827.6</v>
      </c>
    </row>
    <row r="394" spans="1:8" ht="15.75">
      <c r="A394" s="41" t="s">
        <v>186</v>
      </c>
      <c r="B394" s="167"/>
      <c r="C394" s="7">
        <v>10</v>
      </c>
      <c r="D394" s="7" t="s">
        <v>131</v>
      </c>
      <c r="E394" s="6" t="s">
        <v>317</v>
      </c>
      <c r="F394" s="6">
        <v>300</v>
      </c>
      <c r="G394" s="25">
        <v>9827.7</v>
      </c>
      <c r="H394" s="25">
        <v>9827.6</v>
      </c>
    </row>
    <row r="395" spans="1:8" ht="15.75">
      <c r="A395" s="39" t="s">
        <v>120</v>
      </c>
      <c r="B395" s="6"/>
      <c r="C395" s="37" t="s">
        <v>4</v>
      </c>
      <c r="D395" s="37" t="s">
        <v>133</v>
      </c>
      <c r="E395" s="6"/>
      <c r="F395" s="6"/>
      <c r="G395" s="4">
        <f aca="true" t="shared" si="9" ref="G395:H398">SUM(G396)</f>
        <v>2151.2</v>
      </c>
      <c r="H395" s="4">
        <f t="shared" si="9"/>
        <v>2151.1</v>
      </c>
    </row>
    <row r="396" spans="1:8" ht="15.75">
      <c r="A396" s="40" t="s">
        <v>248</v>
      </c>
      <c r="B396" s="6"/>
      <c r="C396" s="7" t="s">
        <v>4</v>
      </c>
      <c r="D396" s="7" t="s">
        <v>133</v>
      </c>
      <c r="E396" s="6" t="s">
        <v>247</v>
      </c>
      <c r="F396" s="6"/>
      <c r="G396" s="25">
        <f t="shared" si="9"/>
        <v>2151.2</v>
      </c>
      <c r="H396" s="25">
        <f t="shared" si="9"/>
        <v>2151.1</v>
      </c>
    </row>
    <row r="397" spans="1:8" ht="15.75">
      <c r="A397" s="40" t="s">
        <v>250</v>
      </c>
      <c r="B397" s="6"/>
      <c r="C397" s="7" t="s">
        <v>4</v>
      </c>
      <c r="D397" s="7" t="s">
        <v>133</v>
      </c>
      <c r="E397" s="6" t="s">
        <v>249</v>
      </c>
      <c r="F397" s="6"/>
      <c r="G397" s="25">
        <f t="shared" si="9"/>
        <v>2151.2</v>
      </c>
      <c r="H397" s="25">
        <f t="shared" si="9"/>
        <v>2151.1</v>
      </c>
    </row>
    <row r="398" spans="1:8" ht="15.75">
      <c r="A398" s="40" t="s">
        <v>313</v>
      </c>
      <c r="B398" s="6"/>
      <c r="C398" s="7" t="s">
        <v>4</v>
      </c>
      <c r="D398" s="7" t="s">
        <v>133</v>
      </c>
      <c r="E398" s="6" t="s">
        <v>314</v>
      </c>
      <c r="F398" s="6"/>
      <c r="G398" s="25">
        <f t="shared" si="9"/>
        <v>2151.2</v>
      </c>
      <c r="H398" s="25">
        <f t="shared" si="9"/>
        <v>2151.1</v>
      </c>
    </row>
    <row r="399" spans="1:8" ht="15.75">
      <c r="A399" s="41" t="s">
        <v>186</v>
      </c>
      <c r="B399" s="6"/>
      <c r="C399" s="7" t="s">
        <v>4</v>
      </c>
      <c r="D399" s="7" t="s">
        <v>133</v>
      </c>
      <c r="E399" s="6" t="s">
        <v>314</v>
      </c>
      <c r="F399" s="6">
        <v>300</v>
      </c>
      <c r="G399" s="25">
        <v>2151.2</v>
      </c>
      <c r="H399" s="25">
        <v>2151.1</v>
      </c>
    </row>
    <row r="400" spans="1:8" ht="15.75">
      <c r="A400" s="106" t="s">
        <v>121</v>
      </c>
      <c r="B400" s="107"/>
      <c r="C400" s="108">
        <v>10</v>
      </c>
      <c r="D400" s="108" t="s">
        <v>134</v>
      </c>
      <c r="E400" s="108"/>
      <c r="F400" s="108"/>
      <c r="G400" s="4">
        <f>SUM(G401,G406)</f>
        <v>6685.6</v>
      </c>
      <c r="H400" s="4">
        <f>SUM(H401,H406)</f>
        <v>4896.1</v>
      </c>
    </row>
    <row r="401" spans="1:8" ht="47.25">
      <c r="A401" s="40" t="s">
        <v>328</v>
      </c>
      <c r="B401" s="6"/>
      <c r="C401" s="7">
        <v>10</v>
      </c>
      <c r="D401" s="7" t="s">
        <v>134</v>
      </c>
      <c r="E401" s="6" t="s">
        <v>327</v>
      </c>
      <c r="F401" s="6"/>
      <c r="G401" s="25">
        <f aca="true" t="shared" si="10" ref="G401:H404">SUM(G402)</f>
        <v>1414.6</v>
      </c>
      <c r="H401" s="25">
        <f t="shared" si="10"/>
        <v>832.3</v>
      </c>
    </row>
    <row r="402" spans="1:8" ht="47.25">
      <c r="A402" s="40" t="s">
        <v>110</v>
      </c>
      <c r="B402" s="6"/>
      <c r="C402" s="7">
        <v>10</v>
      </c>
      <c r="D402" s="7" t="s">
        <v>134</v>
      </c>
      <c r="E402" s="6" t="s">
        <v>329</v>
      </c>
      <c r="F402" s="6"/>
      <c r="G402" s="25">
        <f t="shared" si="10"/>
        <v>1414.6</v>
      </c>
      <c r="H402" s="25">
        <f t="shared" si="10"/>
        <v>832.3</v>
      </c>
    </row>
    <row r="403" spans="1:8" ht="94.5">
      <c r="A403" s="40" t="s">
        <v>822</v>
      </c>
      <c r="B403" s="6"/>
      <c r="C403" s="7">
        <v>10</v>
      </c>
      <c r="D403" s="7" t="s">
        <v>134</v>
      </c>
      <c r="E403" s="6" t="s">
        <v>357</v>
      </c>
      <c r="F403" s="6"/>
      <c r="G403" s="25">
        <f t="shared" si="10"/>
        <v>1414.6</v>
      </c>
      <c r="H403" s="25">
        <f t="shared" si="10"/>
        <v>832.3</v>
      </c>
    </row>
    <row r="404" spans="1:8" ht="78.75">
      <c r="A404" s="40" t="s">
        <v>861</v>
      </c>
      <c r="B404" s="6"/>
      <c r="C404" s="7">
        <v>10</v>
      </c>
      <c r="D404" s="7" t="s">
        <v>134</v>
      </c>
      <c r="E404" s="6" t="s">
        <v>616</v>
      </c>
      <c r="F404" s="6"/>
      <c r="G404" s="25">
        <f t="shared" si="10"/>
        <v>1414.6</v>
      </c>
      <c r="H404" s="25">
        <f t="shared" si="10"/>
        <v>832.3</v>
      </c>
    </row>
    <row r="405" spans="1:8" ht="31.5">
      <c r="A405" s="41" t="s">
        <v>185</v>
      </c>
      <c r="B405" s="6"/>
      <c r="C405" s="7">
        <v>10</v>
      </c>
      <c r="D405" s="7" t="s">
        <v>134</v>
      </c>
      <c r="E405" s="6" t="s">
        <v>616</v>
      </c>
      <c r="F405" s="6">
        <v>600</v>
      </c>
      <c r="G405" s="3">
        <v>1414.6</v>
      </c>
      <c r="H405" s="3">
        <v>832.3</v>
      </c>
    </row>
    <row r="406" spans="1:8" ht="15.75">
      <c r="A406" s="109" t="s">
        <v>248</v>
      </c>
      <c r="B406" s="69"/>
      <c r="C406" s="70">
        <v>10</v>
      </c>
      <c r="D406" s="70" t="s">
        <v>134</v>
      </c>
      <c r="E406" s="70" t="s">
        <v>247</v>
      </c>
      <c r="F406" s="70"/>
      <c r="G406" s="25">
        <f>SUM(G407)</f>
        <v>5271</v>
      </c>
      <c r="H406" s="25">
        <f>SUM(H407)</f>
        <v>4063.8</v>
      </c>
    </row>
    <row r="407" spans="1:8" ht="15.75">
      <c r="A407" s="109" t="s">
        <v>250</v>
      </c>
      <c r="B407" s="69"/>
      <c r="C407" s="70">
        <v>10</v>
      </c>
      <c r="D407" s="70" t="s">
        <v>134</v>
      </c>
      <c r="E407" s="70" t="s">
        <v>249</v>
      </c>
      <c r="F407" s="70"/>
      <c r="G407" s="25">
        <f>SUM(G408,G410)</f>
        <v>5271</v>
      </c>
      <c r="H407" s="25">
        <f>SUM(H408,H410)</f>
        <v>4063.8</v>
      </c>
    </row>
    <row r="408" spans="1:8" ht="63">
      <c r="A408" s="109" t="s">
        <v>802</v>
      </c>
      <c r="B408" s="69"/>
      <c r="C408" s="162">
        <v>10</v>
      </c>
      <c r="D408" s="162" t="s">
        <v>134</v>
      </c>
      <c r="E408" s="162" t="s">
        <v>803</v>
      </c>
      <c r="F408" s="70"/>
      <c r="G408" s="25">
        <f>SUM(G409)</f>
        <v>3471.4</v>
      </c>
      <c r="H408" s="25">
        <f>SUM(H409)</f>
        <v>3471.4</v>
      </c>
    </row>
    <row r="409" spans="1:8" ht="31.5">
      <c r="A409" s="163" t="s">
        <v>670</v>
      </c>
      <c r="B409" s="69"/>
      <c r="C409" s="162">
        <v>10</v>
      </c>
      <c r="D409" s="162" t="s">
        <v>134</v>
      </c>
      <c r="E409" s="162" t="s">
        <v>803</v>
      </c>
      <c r="F409" s="70">
        <v>400</v>
      </c>
      <c r="G409" s="25">
        <v>3471.4</v>
      </c>
      <c r="H409" s="25">
        <v>3471.4</v>
      </c>
    </row>
    <row r="410" spans="1:8" ht="63">
      <c r="A410" s="109" t="s">
        <v>661</v>
      </c>
      <c r="B410" s="69"/>
      <c r="C410" s="70">
        <v>10</v>
      </c>
      <c r="D410" s="70" t="s">
        <v>134</v>
      </c>
      <c r="E410" s="70" t="s">
        <v>662</v>
      </c>
      <c r="F410" s="70"/>
      <c r="G410" s="25">
        <f>SUM(G411)</f>
        <v>1799.6</v>
      </c>
      <c r="H410" s="25">
        <f>SUM(H411)</f>
        <v>592.4</v>
      </c>
    </row>
    <row r="411" spans="1:8" ht="31.5">
      <c r="A411" s="163" t="s">
        <v>670</v>
      </c>
      <c r="B411" s="69"/>
      <c r="C411" s="70">
        <v>10</v>
      </c>
      <c r="D411" s="70" t="s">
        <v>134</v>
      </c>
      <c r="E411" s="70" t="s">
        <v>662</v>
      </c>
      <c r="F411" s="70">
        <v>400</v>
      </c>
      <c r="G411" s="151">
        <v>1799.6</v>
      </c>
      <c r="H411" s="151">
        <v>592.4</v>
      </c>
    </row>
    <row r="412" spans="1:8" ht="15.75">
      <c r="A412" s="39" t="s">
        <v>122</v>
      </c>
      <c r="B412" s="30"/>
      <c r="C412" s="37">
        <v>10</v>
      </c>
      <c r="D412" s="37" t="s">
        <v>139</v>
      </c>
      <c r="E412" s="30"/>
      <c r="F412" s="30"/>
      <c r="G412" s="4">
        <f>SUM(G413)</f>
        <v>44478.2</v>
      </c>
      <c r="H412" s="4">
        <f>SUM(H413)</f>
        <v>44010.6</v>
      </c>
    </row>
    <row r="413" spans="1:8" ht="31.5">
      <c r="A413" s="40" t="s">
        <v>243</v>
      </c>
      <c r="B413" s="6"/>
      <c r="C413" s="7">
        <v>10</v>
      </c>
      <c r="D413" s="7" t="s">
        <v>139</v>
      </c>
      <c r="E413" s="6" t="s">
        <v>241</v>
      </c>
      <c r="F413" s="159"/>
      <c r="G413" s="25">
        <f>SUM(G414,G423)</f>
        <v>44478.2</v>
      </c>
      <c r="H413" s="25">
        <f>SUM(H414,H423)</f>
        <v>44010.6</v>
      </c>
    </row>
    <row r="414" spans="1:8" ht="31.5">
      <c r="A414" s="40" t="s">
        <v>244</v>
      </c>
      <c r="B414" s="6"/>
      <c r="C414" s="7">
        <v>10</v>
      </c>
      <c r="D414" s="7" t="s">
        <v>139</v>
      </c>
      <c r="E414" s="6" t="s">
        <v>242</v>
      </c>
      <c r="F414" s="159"/>
      <c r="G414" s="25">
        <f>SUM(G415,G418,G421)</f>
        <v>15760.699999999999</v>
      </c>
      <c r="H414" s="25">
        <f>SUM(H415,H418,H421)</f>
        <v>15754.199999999999</v>
      </c>
    </row>
    <row r="415" spans="1:8" ht="31.5">
      <c r="A415" s="41" t="s">
        <v>309</v>
      </c>
      <c r="B415" s="6"/>
      <c r="C415" s="7">
        <v>10</v>
      </c>
      <c r="D415" s="7" t="s">
        <v>139</v>
      </c>
      <c r="E415" s="6" t="s">
        <v>308</v>
      </c>
      <c r="F415" s="159"/>
      <c r="G415" s="25">
        <f>SUM(G416:G417)</f>
        <v>12278.199999999999</v>
      </c>
      <c r="H415" s="25">
        <f>SUM(H416:H417)</f>
        <v>12272.8</v>
      </c>
    </row>
    <row r="416" spans="1:8" ht="63">
      <c r="A416" s="41" t="s">
        <v>187</v>
      </c>
      <c r="B416" s="6"/>
      <c r="C416" s="7">
        <v>10</v>
      </c>
      <c r="D416" s="7" t="s">
        <v>139</v>
      </c>
      <c r="E416" s="6" t="s">
        <v>308</v>
      </c>
      <c r="F416" s="6">
        <v>100</v>
      </c>
      <c r="G416" s="25">
        <v>12066.3</v>
      </c>
      <c r="H416" s="25">
        <v>12066</v>
      </c>
    </row>
    <row r="417" spans="1:8" ht="31.5">
      <c r="A417" s="41" t="s">
        <v>483</v>
      </c>
      <c r="B417" s="6"/>
      <c r="C417" s="7">
        <v>10</v>
      </c>
      <c r="D417" s="7" t="s">
        <v>139</v>
      </c>
      <c r="E417" s="6" t="s">
        <v>308</v>
      </c>
      <c r="F417" s="6">
        <v>200</v>
      </c>
      <c r="G417" s="25">
        <v>211.9</v>
      </c>
      <c r="H417" s="25">
        <v>206.8</v>
      </c>
    </row>
    <row r="418" spans="1:8" ht="63">
      <c r="A418" s="41" t="s">
        <v>690</v>
      </c>
      <c r="B418" s="6"/>
      <c r="C418" s="7" t="s">
        <v>4</v>
      </c>
      <c r="D418" s="7" t="s">
        <v>139</v>
      </c>
      <c r="E418" s="6" t="s">
        <v>310</v>
      </c>
      <c r="F418" s="6"/>
      <c r="G418" s="25">
        <f>SUM(G419:G420)</f>
        <v>2974</v>
      </c>
      <c r="H418" s="25">
        <f>SUM(H419:H420)</f>
        <v>2973</v>
      </c>
    </row>
    <row r="419" spans="1:8" ht="63">
      <c r="A419" s="41" t="s">
        <v>187</v>
      </c>
      <c r="B419" s="6"/>
      <c r="C419" s="7" t="s">
        <v>4</v>
      </c>
      <c r="D419" s="7" t="s">
        <v>139</v>
      </c>
      <c r="E419" s="6" t="s">
        <v>310</v>
      </c>
      <c r="F419" s="6">
        <v>100</v>
      </c>
      <c r="G419" s="25">
        <v>2597.8</v>
      </c>
      <c r="H419" s="25">
        <v>2596.9</v>
      </c>
    </row>
    <row r="420" spans="1:8" ht="31.5">
      <c r="A420" s="41" t="s">
        <v>483</v>
      </c>
      <c r="B420" s="6"/>
      <c r="C420" s="7" t="s">
        <v>4</v>
      </c>
      <c r="D420" s="7" t="s">
        <v>139</v>
      </c>
      <c r="E420" s="6" t="s">
        <v>310</v>
      </c>
      <c r="F420" s="6">
        <v>200</v>
      </c>
      <c r="G420" s="25">
        <v>376.2</v>
      </c>
      <c r="H420" s="25">
        <v>376.1</v>
      </c>
    </row>
    <row r="421" spans="1:8" ht="18.75">
      <c r="A421" s="40" t="s">
        <v>590</v>
      </c>
      <c r="B421" s="6"/>
      <c r="C421" s="7">
        <v>10</v>
      </c>
      <c r="D421" s="7" t="s">
        <v>139</v>
      </c>
      <c r="E421" s="6" t="s">
        <v>311</v>
      </c>
      <c r="F421" s="158"/>
      <c r="G421" s="25">
        <f>SUM(G422)</f>
        <v>508.5</v>
      </c>
      <c r="H421" s="25">
        <f>SUM(H422)</f>
        <v>508.4</v>
      </c>
    </row>
    <row r="422" spans="1:8" ht="63">
      <c r="A422" s="41" t="s">
        <v>187</v>
      </c>
      <c r="B422" s="6"/>
      <c r="C422" s="7">
        <v>10</v>
      </c>
      <c r="D422" s="7" t="s">
        <v>139</v>
      </c>
      <c r="E422" s="6" t="s">
        <v>311</v>
      </c>
      <c r="F422" s="6">
        <v>100</v>
      </c>
      <c r="G422" s="25">
        <v>508.5</v>
      </c>
      <c r="H422" s="25">
        <v>508.4</v>
      </c>
    </row>
    <row r="423" spans="1:8" ht="31.5">
      <c r="A423" s="40" t="s">
        <v>359</v>
      </c>
      <c r="B423" s="6"/>
      <c r="C423" s="7">
        <v>10</v>
      </c>
      <c r="D423" s="7" t="s">
        <v>139</v>
      </c>
      <c r="E423" s="6" t="s">
        <v>358</v>
      </c>
      <c r="F423" s="159"/>
      <c r="G423" s="25">
        <f>SUM(G424,G426,G428)</f>
        <v>28717.5</v>
      </c>
      <c r="H423" s="25">
        <f>SUM(H424,H426,H428)</f>
        <v>28256.4</v>
      </c>
    </row>
    <row r="424" spans="1:8" ht="18.75">
      <c r="A424" s="41" t="s">
        <v>590</v>
      </c>
      <c r="B424" s="6"/>
      <c r="C424" s="7" t="s">
        <v>4</v>
      </c>
      <c r="D424" s="7" t="s">
        <v>139</v>
      </c>
      <c r="E424" s="6" t="s">
        <v>512</v>
      </c>
      <c r="F424" s="159"/>
      <c r="G424" s="25">
        <f>SUM(G425)</f>
        <v>1051.2</v>
      </c>
      <c r="H424" s="25">
        <f>SUM(H425)</f>
        <v>1051.1</v>
      </c>
    </row>
    <row r="425" spans="1:8" ht="63">
      <c r="A425" s="41" t="s">
        <v>187</v>
      </c>
      <c r="B425" s="6"/>
      <c r="C425" s="7" t="s">
        <v>4</v>
      </c>
      <c r="D425" s="7" t="s">
        <v>139</v>
      </c>
      <c r="E425" s="6" t="s">
        <v>512</v>
      </c>
      <c r="F425" s="6">
        <v>100</v>
      </c>
      <c r="G425" s="25">
        <v>1051.2</v>
      </c>
      <c r="H425" s="25">
        <v>1051.1</v>
      </c>
    </row>
    <row r="426" spans="1:8" ht="18.75">
      <c r="A426" s="41" t="s">
        <v>592</v>
      </c>
      <c r="B426" s="6"/>
      <c r="C426" s="7" t="s">
        <v>4</v>
      </c>
      <c r="D426" s="7" t="s">
        <v>139</v>
      </c>
      <c r="E426" s="6" t="s">
        <v>702</v>
      </c>
      <c r="F426" s="159"/>
      <c r="G426" s="25">
        <f>SUM(G427)</f>
        <v>69.5</v>
      </c>
      <c r="H426" s="25">
        <f>SUM(H427)</f>
        <v>69.5</v>
      </c>
    </row>
    <row r="427" spans="1:8" ht="63">
      <c r="A427" s="41" t="s">
        <v>187</v>
      </c>
      <c r="B427" s="6"/>
      <c r="C427" s="7" t="s">
        <v>4</v>
      </c>
      <c r="D427" s="7" t="s">
        <v>139</v>
      </c>
      <c r="E427" s="6" t="s">
        <v>702</v>
      </c>
      <c r="F427" s="6">
        <v>100</v>
      </c>
      <c r="G427" s="25">
        <v>69.5</v>
      </c>
      <c r="H427" s="25">
        <v>69.5</v>
      </c>
    </row>
    <row r="428" spans="1:8" ht="47.25">
      <c r="A428" s="41" t="s">
        <v>193</v>
      </c>
      <c r="B428" s="6"/>
      <c r="C428" s="7">
        <v>10</v>
      </c>
      <c r="D428" s="7" t="s">
        <v>139</v>
      </c>
      <c r="E428" s="6" t="s">
        <v>506</v>
      </c>
      <c r="F428" s="6"/>
      <c r="G428" s="25">
        <f>SUM(G429:G431)</f>
        <v>27596.8</v>
      </c>
      <c r="H428" s="25">
        <f>SUM(H429:H431)</f>
        <v>27135.800000000003</v>
      </c>
    </row>
    <row r="429" spans="1:8" ht="63">
      <c r="A429" s="41" t="s">
        <v>187</v>
      </c>
      <c r="B429" s="6"/>
      <c r="C429" s="7">
        <v>10</v>
      </c>
      <c r="D429" s="7" t="s">
        <v>139</v>
      </c>
      <c r="E429" s="6" t="s">
        <v>506</v>
      </c>
      <c r="F429" s="6">
        <v>100</v>
      </c>
      <c r="G429" s="3">
        <v>21945</v>
      </c>
      <c r="H429" s="3">
        <v>21934.2</v>
      </c>
    </row>
    <row r="430" spans="1:8" ht="31.5">
      <c r="A430" s="41" t="s">
        <v>483</v>
      </c>
      <c r="B430" s="6"/>
      <c r="C430" s="7">
        <v>10</v>
      </c>
      <c r="D430" s="7" t="s">
        <v>139</v>
      </c>
      <c r="E430" s="6" t="s">
        <v>506</v>
      </c>
      <c r="F430" s="6">
        <v>200</v>
      </c>
      <c r="G430" s="3">
        <v>5520.1</v>
      </c>
      <c r="H430" s="3">
        <v>5111.7</v>
      </c>
    </row>
    <row r="431" spans="1:8" ht="15.75">
      <c r="A431" s="41" t="s">
        <v>184</v>
      </c>
      <c r="B431" s="6"/>
      <c r="C431" s="7">
        <v>10</v>
      </c>
      <c r="D431" s="7" t="s">
        <v>139</v>
      </c>
      <c r="E431" s="6" t="s">
        <v>506</v>
      </c>
      <c r="F431" s="6">
        <v>800</v>
      </c>
      <c r="G431" s="3">
        <v>131.7</v>
      </c>
      <c r="H431" s="3">
        <v>89.9</v>
      </c>
    </row>
    <row r="432" spans="1:8" ht="15.75">
      <c r="A432" s="39" t="s">
        <v>123</v>
      </c>
      <c r="B432" s="30"/>
      <c r="C432" s="37">
        <v>11</v>
      </c>
      <c r="D432" s="37" t="s">
        <v>138</v>
      </c>
      <c r="E432" s="30"/>
      <c r="F432" s="30"/>
      <c r="G432" s="4">
        <f>G433+G442</f>
        <v>25300.9</v>
      </c>
      <c r="H432" s="4">
        <f>H433+H442</f>
        <v>24636</v>
      </c>
    </row>
    <row r="433" spans="1:8" ht="15.75">
      <c r="A433" s="39" t="s">
        <v>124</v>
      </c>
      <c r="B433" s="30"/>
      <c r="C433" s="37">
        <v>11</v>
      </c>
      <c r="D433" s="37" t="s">
        <v>131</v>
      </c>
      <c r="E433" s="30"/>
      <c r="F433" s="30"/>
      <c r="G433" s="4">
        <f>SUM(G434)</f>
        <v>21876.4</v>
      </c>
      <c r="H433" s="4">
        <f>SUM(H434)</f>
        <v>21211.5</v>
      </c>
    </row>
    <row r="434" spans="1:8" ht="31.5">
      <c r="A434" s="40" t="s">
        <v>361</v>
      </c>
      <c r="B434" s="6"/>
      <c r="C434" s="7">
        <v>11</v>
      </c>
      <c r="D434" s="7" t="s">
        <v>131</v>
      </c>
      <c r="E434" s="6" t="s">
        <v>362</v>
      </c>
      <c r="F434" s="6"/>
      <c r="G434" s="25">
        <f>SUM(G435,G439)</f>
        <v>21876.4</v>
      </c>
      <c r="H434" s="25">
        <f>SUM(H435,H439)</f>
        <v>21211.5</v>
      </c>
    </row>
    <row r="435" spans="1:8" ht="15.75">
      <c r="A435" s="40" t="s">
        <v>125</v>
      </c>
      <c r="B435" s="6"/>
      <c r="C435" s="7">
        <v>11</v>
      </c>
      <c r="D435" s="7" t="s">
        <v>131</v>
      </c>
      <c r="E435" s="6" t="s">
        <v>363</v>
      </c>
      <c r="F435" s="6"/>
      <c r="G435" s="25">
        <f aca="true" t="shared" si="11" ref="G435:H437">SUM(G436)</f>
        <v>394.5</v>
      </c>
      <c r="H435" s="25">
        <f t="shared" si="11"/>
        <v>394.5</v>
      </c>
    </row>
    <row r="436" spans="1:8" ht="47.25">
      <c r="A436" s="40" t="s">
        <v>386</v>
      </c>
      <c r="B436" s="6"/>
      <c r="C436" s="7">
        <v>11</v>
      </c>
      <c r="D436" s="7" t="s">
        <v>131</v>
      </c>
      <c r="E436" s="6" t="s">
        <v>364</v>
      </c>
      <c r="F436" s="6"/>
      <c r="G436" s="25">
        <f t="shared" si="11"/>
        <v>394.5</v>
      </c>
      <c r="H436" s="25">
        <f t="shared" si="11"/>
        <v>394.5</v>
      </c>
    </row>
    <row r="437" spans="1:8" ht="18.75">
      <c r="A437" s="40" t="s">
        <v>590</v>
      </c>
      <c r="B437" s="6"/>
      <c r="C437" s="7">
        <v>11</v>
      </c>
      <c r="D437" s="7" t="s">
        <v>131</v>
      </c>
      <c r="E437" s="6" t="s">
        <v>365</v>
      </c>
      <c r="F437" s="158"/>
      <c r="G437" s="25">
        <f t="shared" si="11"/>
        <v>394.5</v>
      </c>
      <c r="H437" s="25">
        <f t="shared" si="11"/>
        <v>394.5</v>
      </c>
    </row>
    <row r="438" spans="1:8" ht="31.5">
      <c r="A438" s="41" t="s">
        <v>185</v>
      </c>
      <c r="B438" s="6"/>
      <c r="C438" s="7">
        <v>11</v>
      </c>
      <c r="D438" s="7" t="s">
        <v>131</v>
      </c>
      <c r="E438" s="6" t="s">
        <v>365</v>
      </c>
      <c r="F438" s="6">
        <v>600</v>
      </c>
      <c r="G438" s="25">
        <v>394.5</v>
      </c>
      <c r="H438" s="25">
        <v>394.5</v>
      </c>
    </row>
    <row r="439" spans="1:8" ht="31.5">
      <c r="A439" s="40" t="s">
        <v>126</v>
      </c>
      <c r="B439" s="6"/>
      <c r="C439" s="7">
        <v>11</v>
      </c>
      <c r="D439" s="7" t="s">
        <v>131</v>
      </c>
      <c r="E439" s="6" t="s">
        <v>366</v>
      </c>
      <c r="F439" s="6"/>
      <c r="G439" s="25">
        <f>SUM(G440)</f>
        <v>21481.9</v>
      </c>
      <c r="H439" s="25">
        <f>SUM(H440)</f>
        <v>20817</v>
      </c>
    </row>
    <row r="440" spans="1:8" ht="47.25">
      <c r="A440" s="41" t="s">
        <v>194</v>
      </c>
      <c r="B440" s="6"/>
      <c r="C440" s="7">
        <v>11</v>
      </c>
      <c r="D440" s="7" t="s">
        <v>131</v>
      </c>
      <c r="E440" s="6" t="s">
        <v>507</v>
      </c>
      <c r="F440" s="6"/>
      <c r="G440" s="25">
        <f>SUM(G441)</f>
        <v>21481.9</v>
      </c>
      <c r="H440" s="25">
        <f>SUM(H441)</f>
        <v>20817</v>
      </c>
    </row>
    <row r="441" spans="1:8" ht="31.5">
      <c r="A441" s="41" t="s">
        <v>185</v>
      </c>
      <c r="B441" s="6"/>
      <c r="C441" s="7">
        <v>11</v>
      </c>
      <c r="D441" s="7" t="s">
        <v>131</v>
      </c>
      <c r="E441" s="6" t="s">
        <v>507</v>
      </c>
      <c r="F441" s="6">
        <v>600</v>
      </c>
      <c r="G441" s="25">
        <v>21481.9</v>
      </c>
      <c r="H441" s="25">
        <v>20817</v>
      </c>
    </row>
    <row r="442" spans="1:8" ht="15.75">
      <c r="A442" s="39" t="s">
        <v>127</v>
      </c>
      <c r="B442" s="30"/>
      <c r="C442" s="37">
        <v>11</v>
      </c>
      <c r="D442" s="37" t="s">
        <v>132</v>
      </c>
      <c r="E442" s="30"/>
      <c r="F442" s="30"/>
      <c r="G442" s="4">
        <f>SUM(G443,G448)</f>
        <v>3424.5</v>
      </c>
      <c r="H442" s="4">
        <f>SUM(H443,H448)</f>
        <v>3424.5</v>
      </c>
    </row>
    <row r="443" spans="1:8" ht="31.5">
      <c r="A443" s="40" t="s">
        <v>361</v>
      </c>
      <c r="B443" s="6"/>
      <c r="C443" s="7">
        <v>11</v>
      </c>
      <c r="D443" s="7" t="s">
        <v>132</v>
      </c>
      <c r="E443" s="6" t="s">
        <v>362</v>
      </c>
      <c r="F443" s="6"/>
      <c r="G443" s="25">
        <f aca="true" t="shared" si="12" ref="G443:H445">SUM(G444)</f>
        <v>1157.6</v>
      </c>
      <c r="H443" s="25">
        <f t="shared" si="12"/>
        <v>1157.6</v>
      </c>
    </row>
    <row r="444" spans="1:8" ht="15.75">
      <c r="A444" s="40" t="s">
        <v>125</v>
      </c>
      <c r="B444" s="6"/>
      <c r="C444" s="7">
        <v>11</v>
      </c>
      <c r="D444" s="7" t="s">
        <v>132</v>
      </c>
      <c r="E444" s="6" t="s">
        <v>363</v>
      </c>
      <c r="F444" s="6"/>
      <c r="G444" s="25">
        <f t="shared" si="12"/>
        <v>1157.6</v>
      </c>
      <c r="H444" s="25">
        <f t="shared" si="12"/>
        <v>1157.6</v>
      </c>
    </row>
    <row r="445" spans="1:8" ht="31.5">
      <c r="A445" s="40" t="s">
        <v>369</v>
      </c>
      <c r="B445" s="6"/>
      <c r="C445" s="7">
        <v>11</v>
      </c>
      <c r="D445" s="7" t="s">
        <v>132</v>
      </c>
      <c r="E445" s="6" t="s">
        <v>368</v>
      </c>
      <c r="F445" s="6"/>
      <c r="G445" s="25">
        <f t="shared" si="12"/>
        <v>1157.6</v>
      </c>
      <c r="H445" s="25">
        <f t="shared" si="12"/>
        <v>1157.6</v>
      </c>
    </row>
    <row r="446" spans="1:8" ht="15.75">
      <c r="A446" s="40" t="s">
        <v>128</v>
      </c>
      <c r="B446" s="6"/>
      <c r="C446" s="7">
        <v>11</v>
      </c>
      <c r="D446" s="7" t="s">
        <v>132</v>
      </c>
      <c r="E446" s="6" t="s">
        <v>367</v>
      </c>
      <c r="F446" s="6"/>
      <c r="G446" s="25">
        <f>SUM(G447:G447)</f>
        <v>1157.6</v>
      </c>
      <c r="H446" s="25">
        <f>SUM(H447:H447)</f>
        <v>1157.6</v>
      </c>
    </row>
    <row r="447" spans="1:8" ht="31.5">
      <c r="A447" s="41" t="s">
        <v>185</v>
      </c>
      <c r="B447" s="6"/>
      <c r="C447" s="7">
        <v>11</v>
      </c>
      <c r="D447" s="7" t="s">
        <v>132</v>
      </c>
      <c r="E447" s="6" t="s">
        <v>367</v>
      </c>
      <c r="F447" s="6">
        <v>600</v>
      </c>
      <c r="G447" s="3">
        <v>1157.6</v>
      </c>
      <c r="H447" s="3">
        <v>1157.6</v>
      </c>
    </row>
    <row r="448" spans="1:8" ht="15.75">
      <c r="A448" s="9" t="s">
        <v>248</v>
      </c>
      <c r="B448" s="6"/>
      <c r="C448" s="7">
        <v>11</v>
      </c>
      <c r="D448" s="7" t="s">
        <v>132</v>
      </c>
      <c r="E448" s="6" t="s">
        <v>247</v>
      </c>
      <c r="F448" s="6"/>
      <c r="G448" s="25">
        <f>SUM(G449)</f>
        <v>2266.9</v>
      </c>
      <c r="H448" s="25">
        <f>SUM(H449)</f>
        <v>2266.9</v>
      </c>
    </row>
    <row r="449" spans="1:8" ht="15.75">
      <c r="A449" s="9" t="s">
        <v>250</v>
      </c>
      <c r="B449" s="6"/>
      <c r="C449" s="7">
        <v>11</v>
      </c>
      <c r="D449" s="7" t="s">
        <v>132</v>
      </c>
      <c r="E449" s="6" t="s">
        <v>249</v>
      </c>
      <c r="F449" s="6"/>
      <c r="G449" s="25">
        <f>SUM(G450)</f>
        <v>2266.9</v>
      </c>
      <c r="H449" s="25">
        <f>SUM(H450)</f>
        <v>2266.9</v>
      </c>
    </row>
    <row r="450" spans="1:8" ht="15.75">
      <c r="A450" s="9" t="s">
        <v>313</v>
      </c>
      <c r="B450" s="6"/>
      <c r="C450" s="7">
        <v>11</v>
      </c>
      <c r="D450" s="7" t="s">
        <v>132</v>
      </c>
      <c r="E450" s="6" t="s">
        <v>314</v>
      </c>
      <c r="F450" s="6"/>
      <c r="G450" s="25">
        <f>G451</f>
        <v>2266.9</v>
      </c>
      <c r="H450" s="25">
        <f>H451</f>
        <v>2266.9</v>
      </c>
    </row>
    <row r="451" spans="1:8" ht="31.5">
      <c r="A451" s="41" t="s">
        <v>185</v>
      </c>
      <c r="B451" s="6"/>
      <c r="C451" s="7">
        <v>11</v>
      </c>
      <c r="D451" s="7" t="s">
        <v>132</v>
      </c>
      <c r="E451" s="6" t="s">
        <v>314</v>
      </c>
      <c r="F451" s="6">
        <v>600</v>
      </c>
      <c r="G451" s="25">
        <v>2266.9</v>
      </c>
      <c r="H451" s="25">
        <v>2266.9</v>
      </c>
    </row>
  </sheetData>
  <autoFilter ref="A9:I451"/>
  <mergeCells count="2">
    <mergeCell ref="A5:G5"/>
    <mergeCell ref="A6:H6"/>
  </mergeCells>
  <printOptions/>
  <pageMargins left="0.7086614173228347" right="0.4330708661417323" top="0.3937007874015748" bottom="0.4330708661417323" header="0.1968503937007874" footer="0.31496062992125984"/>
  <pageSetup fitToHeight="19" fitToWidth="1" horizontalDpi="600" verticalDpi="600" orientation="portrait" paperSize="9" scale="7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9"/>
  <sheetViews>
    <sheetView zoomScale="90" zoomScaleNormal="90" workbookViewId="0" topLeftCell="A1">
      <selection activeCell="H4" sqref="H4"/>
    </sheetView>
  </sheetViews>
  <sheetFormatPr defaultColWidth="9.140625" defaultRowHeight="15"/>
  <cols>
    <col min="1" max="1" width="65.7109375" style="113" customWidth="1"/>
    <col min="2" max="2" width="5.00390625" style="114" customWidth="1"/>
    <col min="3" max="4" width="3.7109375" style="74" customWidth="1"/>
    <col min="5" max="5" width="15.7109375" style="74" customWidth="1"/>
    <col min="6" max="6" width="4.7109375" style="74" customWidth="1"/>
    <col min="7" max="7" width="12.7109375" style="74" customWidth="1"/>
    <col min="8" max="8" width="13.57421875" style="19" customWidth="1"/>
    <col min="9" max="9" width="9.8515625" style="0" bestFit="1" customWidth="1"/>
    <col min="10" max="10" width="11.421875" style="0" bestFit="1" customWidth="1"/>
  </cols>
  <sheetData>
    <row r="1" spans="1:8" ht="15.75">
      <c r="A1" s="110"/>
      <c r="B1" s="73"/>
      <c r="C1" s="72"/>
      <c r="D1" s="72"/>
      <c r="F1" s="111"/>
      <c r="G1" s="84"/>
      <c r="H1" s="141" t="s">
        <v>742</v>
      </c>
    </row>
    <row r="2" spans="1:8" ht="15.75">
      <c r="A2" s="110"/>
      <c r="B2" s="73"/>
      <c r="C2" s="72"/>
      <c r="D2" s="72"/>
      <c r="E2" s="72"/>
      <c r="F2" s="128"/>
      <c r="G2" s="128"/>
      <c r="H2" s="140" t="s">
        <v>5</v>
      </c>
    </row>
    <row r="3" spans="1:8" ht="15.75">
      <c r="A3" s="110"/>
      <c r="B3" s="73"/>
      <c r="C3" s="72"/>
      <c r="D3" s="72"/>
      <c r="E3" s="72"/>
      <c r="F3" s="128"/>
      <c r="G3" s="128"/>
      <c r="H3" s="140" t="s">
        <v>518</v>
      </c>
    </row>
    <row r="4" spans="1:8" ht="15.75">
      <c r="A4" s="110"/>
      <c r="B4" s="73"/>
      <c r="C4" s="72"/>
      <c r="D4" s="72"/>
      <c r="F4" s="112"/>
      <c r="G4" s="84"/>
      <c r="H4" s="133" t="s">
        <v>877</v>
      </c>
    </row>
    <row r="5" spans="1:7" ht="15.75" customHeight="1">
      <c r="A5" s="195"/>
      <c r="B5" s="195"/>
      <c r="C5" s="195"/>
      <c r="D5" s="195"/>
      <c r="E5" s="195"/>
      <c r="F5" s="195"/>
      <c r="G5" s="195"/>
    </row>
    <row r="6" spans="1:8" ht="49.5" customHeight="1">
      <c r="A6" s="196" t="s">
        <v>763</v>
      </c>
      <c r="B6" s="196"/>
      <c r="C6" s="196"/>
      <c r="D6" s="196"/>
      <c r="E6" s="196"/>
      <c r="F6" s="196"/>
      <c r="G6" s="196"/>
      <c r="H6" s="196"/>
    </row>
    <row r="7" ht="15">
      <c r="G7" s="75"/>
    </row>
    <row r="8" spans="7:8" ht="15.75">
      <c r="G8" s="82"/>
      <c r="H8" s="85" t="s">
        <v>196</v>
      </c>
    </row>
    <row r="9" spans="1:8" s="145" customFormat="1" ht="31.5">
      <c r="A9" s="2" t="s">
        <v>77</v>
      </c>
      <c r="B9" s="2" t="s">
        <v>1</v>
      </c>
      <c r="C9" s="2" t="s">
        <v>129</v>
      </c>
      <c r="D9" s="2" t="s">
        <v>78</v>
      </c>
      <c r="E9" s="2" t="s">
        <v>79</v>
      </c>
      <c r="F9" s="2" t="s">
        <v>80</v>
      </c>
      <c r="G9" s="2" t="s">
        <v>726</v>
      </c>
      <c r="H9" s="2" t="s">
        <v>727</v>
      </c>
    </row>
    <row r="10" spans="1:8" ht="15.7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</row>
    <row r="11" spans="1:8" ht="18.75">
      <c r="A11" s="39" t="s">
        <v>481</v>
      </c>
      <c r="B11" s="30">
        <v>801</v>
      </c>
      <c r="C11" s="158"/>
      <c r="D11" s="158"/>
      <c r="E11" s="158"/>
      <c r="F11" s="158"/>
      <c r="G11" s="4">
        <f>SUM(G12,G62,G89,G119,G193)</f>
        <v>433302.60000000003</v>
      </c>
      <c r="H11" s="4">
        <f>SUM(H12,H62,H89,H119,H193)</f>
        <v>409699.70000000007</v>
      </c>
    </row>
    <row r="12" spans="1:10" ht="18.75">
      <c r="A12" s="39" t="s">
        <v>82</v>
      </c>
      <c r="B12" s="30"/>
      <c r="C12" s="37" t="s">
        <v>131</v>
      </c>
      <c r="D12" s="37" t="s">
        <v>138</v>
      </c>
      <c r="E12" s="30"/>
      <c r="F12" s="158"/>
      <c r="G12" s="4">
        <f>SUM(G13,G21,G43,G48)</f>
        <v>116361.59999999999</v>
      </c>
      <c r="H12" s="4">
        <f>SUM(H13,H21,H43,H48)</f>
        <v>113668.4</v>
      </c>
      <c r="J12" s="29"/>
    </row>
    <row r="13" spans="1:8" ht="31.5">
      <c r="A13" s="39" t="s">
        <v>83</v>
      </c>
      <c r="B13" s="30"/>
      <c r="C13" s="37" t="s">
        <v>131</v>
      </c>
      <c r="D13" s="37" t="s">
        <v>132</v>
      </c>
      <c r="E13" s="30"/>
      <c r="F13" s="158"/>
      <c r="G13" s="4">
        <f>SUM(G14)</f>
        <v>5143.2</v>
      </c>
      <c r="H13" s="4">
        <f>SUM(H14)</f>
        <v>5131.400000000001</v>
      </c>
    </row>
    <row r="14" spans="1:8" ht="31.5">
      <c r="A14" s="40" t="s">
        <v>229</v>
      </c>
      <c r="B14" s="6"/>
      <c r="C14" s="7" t="s">
        <v>131</v>
      </c>
      <c r="D14" s="7" t="s">
        <v>132</v>
      </c>
      <c r="E14" s="6" t="s">
        <v>228</v>
      </c>
      <c r="F14" s="159"/>
      <c r="G14" s="25">
        <f>SUM(G15)</f>
        <v>5143.2</v>
      </c>
      <c r="H14" s="25">
        <f>SUM(H15)</f>
        <v>5131.400000000001</v>
      </c>
    </row>
    <row r="15" spans="1:8" ht="18.75">
      <c r="A15" s="40" t="s">
        <v>236</v>
      </c>
      <c r="B15" s="6"/>
      <c r="C15" s="7" t="s">
        <v>131</v>
      </c>
      <c r="D15" s="7" t="s">
        <v>132</v>
      </c>
      <c r="E15" s="6" t="s">
        <v>230</v>
      </c>
      <c r="F15" s="159"/>
      <c r="G15" s="25">
        <f>SUM(G16,G19)</f>
        <v>5143.2</v>
      </c>
      <c r="H15" s="25">
        <f>SUM(H16,H19)</f>
        <v>5131.400000000001</v>
      </c>
    </row>
    <row r="16" spans="1:8" ht="18.75">
      <c r="A16" s="41" t="s">
        <v>232</v>
      </c>
      <c r="B16" s="6"/>
      <c r="C16" s="7" t="s">
        <v>131</v>
      </c>
      <c r="D16" s="7" t="s">
        <v>132</v>
      </c>
      <c r="E16" s="6" t="s">
        <v>231</v>
      </c>
      <c r="F16" s="159"/>
      <c r="G16" s="25">
        <f>SUM(G17:G18)</f>
        <v>5100</v>
      </c>
      <c r="H16" s="25">
        <f>SUM(H17:H18)</f>
        <v>5088.3</v>
      </c>
    </row>
    <row r="17" spans="1:8" ht="63">
      <c r="A17" s="41" t="s">
        <v>187</v>
      </c>
      <c r="B17" s="6"/>
      <c r="C17" s="7" t="s">
        <v>131</v>
      </c>
      <c r="D17" s="7" t="s">
        <v>132</v>
      </c>
      <c r="E17" s="6" t="s">
        <v>231</v>
      </c>
      <c r="F17" s="6">
        <v>100</v>
      </c>
      <c r="G17" s="25">
        <v>5035</v>
      </c>
      <c r="H17" s="25">
        <v>5023.3</v>
      </c>
    </row>
    <row r="18" spans="1:8" ht="31.5">
      <c r="A18" s="41" t="s">
        <v>483</v>
      </c>
      <c r="B18" s="6"/>
      <c r="C18" s="7" t="s">
        <v>131</v>
      </c>
      <c r="D18" s="7" t="s">
        <v>132</v>
      </c>
      <c r="E18" s="6" t="s">
        <v>231</v>
      </c>
      <c r="F18" s="6">
        <v>200</v>
      </c>
      <c r="G18" s="25">
        <v>65</v>
      </c>
      <c r="H18" s="25">
        <v>65</v>
      </c>
    </row>
    <row r="19" spans="1:8" ht="18.75">
      <c r="A19" s="40" t="s">
        <v>590</v>
      </c>
      <c r="B19" s="6"/>
      <c r="C19" s="7" t="s">
        <v>131</v>
      </c>
      <c r="D19" s="7" t="s">
        <v>132</v>
      </c>
      <c r="E19" s="6" t="s">
        <v>233</v>
      </c>
      <c r="F19" s="158"/>
      <c r="G19" s="25">
        <f>SUM(G20)</f>
        <v>43.2</v>
      </c>
      <c r="H19" s="25">
        <f>SUM(H20)</f>
        <v>43.1</v>
      </c>
    </row>
    <row r="20" spans="1:8" ht="63">
      <c r="A20" s="41" t="s">
        <v>187</v>
      </c>
      <c r="B20" s="6"/>
      <c r="C20" s="7" t="s">
        <v>131</v>
      </c>
      <c r="D20" s="7" t="s">
        <v>132</v>
      </c>
      <c r="E20" s="6" t="s">
        <v>233</v>
      </c>
      <c r="F20" s="6">
        <v>100</v>
      </c>
      <c r="G20" s="25">
        <v>43.2</v>
      </c>
      <c r="H20" s="25">
        <v>43.1</v>
      </c>
    </row>
    <row r="21" spans="1:8" ht="47.25">
      <c r="A21" s="39" t="s">
        <v>500</v>
      </c>
      <c r="B21" s="30"/>
      <c r="C21" s="37" t="s">
        <v>131</v>
      </c>
      <c r="D21" s="37" t="s">
        <v>134</v>
      </c>
      <c r="E21" s="30"/>
      <c r="F21" s="30"/>
      <c r="G21" s="4">
        <f>SUM(G22)</f>
        <v>94519.9</v>
      </c>
      <c r="H21" s="4">
        <f>SUM(H22)</f>
        <v>93755.1</v>
      </c>
    </row>
    <row r="22" spans="1:8" ht="31.5">
      <c r="A22" s="40" t="s">
        <v>229</v>
      </c>
      <c r="B22" s="6"/>
      <c r="C22" s="7" t="s">
        <v>131</v>
      </c>
      <c r="D22" s="7" t="s">
        <v>134</v>
      </c>
      <c r="E22" s="6" t="s">
        <v>228</v>
      </c>
      <c r="F22" s="159"/>
      <c r="G22" s="25">
        <f>SUM(G23)</f>
        <v>94519.9</v>
      </c>
      <c r="H22" s="25">
        <f>SUM(H23)</f>
        <v>93755.1</v>
      </c>
    </row>
    <row r="23" spans="1:8" ht="18.75">
      <c r="A23" s="40" t="s">
        <v>237</v>
      </c>
      <c r="B23" s="6"/>
      <c r="C23" s="7" t="s">
        <v>131</v>
      </c>
      <c r="D23" s="7" t="s">
        <v>134</v>
      </c>
      <c r="E23" s="6" t="s">
        <v>238</v>
      </c>
      <c r="F23" s="159"/>
      <c r="G23" s="25">
        <f>SUM(G24,G29,G32,G34,G36,G38,G40)</f>
        <v>94519.9</v>
      </c>
      <c r="H23" s="25">
        <f>SUM(H24,H29,H32,H34,H36,H38,H40)</f>
        <v>93755.1</v>
      </c>
    </row>
    <row r="24" spans="1:8" ht="31.5">
      <c r="A24" s="41" t="s">
        <v>309</v>
      </c>
      <c r="B24" s="6"/>
      <c r="C24" s="7" t="s">
        <v>131</v>
      </c>
      <c r="D24" s="7" t="s">
        <v>134</v>
      </c>
      <c r="E24" s="6" t="s">
        <v>239</v>
      </c>
      <c r="F24" s="159"/>
      <c r="G24" s="25">
        <f>SUM(G25:G28)</f>
        <v>71043</v>
      </c>
      <c r="H24" s="25">
        <f>SUM(H25:H28)</f>
        <v>70321.8</v>
      </c>
    </row>
    <row r="25" spans="1:8" ht="63">
      <c r="A25" s="41" t="s">
        <v>187</v>
      </c>
      <c r="B25" s="6"/>
      <c r="C25" s="7" t="s">
        <v>131</v>
      </c>
      <c r="D25" s="7" t="s">
        <v>134</v>
      </c>
      <c r="E25" s="6" t="s">
        <v>239</v>
      </c>
      <c r="F25" s="6">
        <v>100</v>
      </c>
      <c r="G25" s="25">
        <v>43358.7</v>
      </c>
      <c r="H25" s="25">
        <v>43305.9</v>
      </c>
    </row>
    <row r="26" spans="1:8" ht="31.5">
      <c r="A26" s="41" t="s">
        <v>483</v>
      </c>
      <c r="B26" s="6"/>
      <c r="C26" s="7" t="s">
        <v>131</v>
      </c>
      <c r="D26" s="7" t="s">
        <v>134</v>
      </c>
      <c r="E26" s="6" t="s">
        <v>239</v>
      </c>
      <c r="F26" s="6">
        <v>200</v>
      </c>
      <c r="G26" s="25">
        <v>26901.2</v>
      </c>
      <c r="H26" s="25">
        <v>26243.9</v>
      </c>
    </row>
    <row r="27" spans="1:8" ht="15.75">
      <c r="A27" s="41" t="s">
        <v>186</v>
      </c>
      <c r="B27" s="6"/>
      <c r="C27" s="7" t="s">
        <v>131</v>
      </c>
      <c r="D27" s="7" t="s">
        <v>134</v>
      </c>
      <c r="E27" s="6" t="s">
        <v>239</v>
      </c>
      <c r="F27" s="6">
        <v>300</v>
      </c>
      <c r="G27" s="25">
        <v>251</v>
      </c>
      <c r="H27" s="25">
        <v>250.6</v>
      </c>
    </row>
    <row r="28" spans="1:8" ht="15.75">
      <c r="A28" s="41" t="s">
        <v>184</v>
      </c>
      <c r="B28" s="6"/>
      <c r="C28" s="7" t="s">
        <v>131</v>
      </c>
      <c r="D28" s="7" t="s">
        <v>134</v>
      </c>
      <c r="E28" s="6" t="s">
        <v>239</v>
      </c>
      <c r="F28" s="6">
        <v>800</v>
      </c>
      <c r="G28" s="25">
        <v>532.1</v>
      </c>
      <c r="H28" s="25">
        <v>521.4</v>
      </c>
    </row>
    <row r="29" spans="1:8" ht="63">
      <c r="A29" s="41" t="s">
        <v>690</v>
      </c>
      <c r="B29" s="6"/>
      <c r="C29" s="7" t="s">
        <v>131</v>
      </c>
      <c r="D29" s="7" t="s">
        <v>134</v>
      </c>
      <c r="E29" s="6" t="s">
        <v>234</v>
      </c>
      <c r="F29" s="6"/>
      <c r="G29" s="25">
        <f>SUM(G30:G31)</f>
        <v>19016.899999999998</v>
      </c>
      <c r="H29" s="25">
        <f>SUM(H30:H31)</f>
        <v>19013.4</v>
      </c>
    </row>
    <row r="30" spans="1:8" ht="63">
      <c r="A30" s="41" t="s">
        <v>187</v>
      </c>
      <c r="B30" s="6"/>
      <c r="C30" s="7" t="s">
        <v>131</v>
      </c>
      <c r="D30" s="7" t="s">
        <v>134</v>
      </c>
      <c r="E30" s="6" t="s">
        <v>234</v>
      </c>
      <c r="F30" s="6">
        <v>100</v>
      </c>
      <c r="G30" s="25">
        <v>18582.8</v>
      </c>
      <c r="H30" s="25">
        <v>18581</v>
      </c>
    </row>
    <row r="31" spans="1:8" ht="31.5">
      <c r="A31" s="41" t="s">
        <v>483</v>
      </c>
      <c r="B31" s="6"/>
      <c r="C31" s="7" t="s">
        <v>131</v>
      </c>
      <c r="D31" s="7" t="s">
        <v>134</v>
      </c>
      <c r="E31" s="6" t="s">
        <v>234</v>
      </c>
      <c r="F31" s="6">
        <v>200</v>
      </c>
      <c r="G31" s="25">
        <v>434.1</v>
      </c>
      <c r="H31" s="25">
        <v>432.4</v>
      </c>
    </row>
    <row r="32" spans="1:8" ht="31.5">
      <c r="A32" s="41" t="s">
        <v>188</v>
      </c>
      <c r="B32" s="6"/>
      <c r="C32" s="7" t="s">
        <v>131</v>
      </c>
      <c r="D32" s="7" t="s">
        <v>134</v>
      </c>
      <c r="E32" s="6" t="s">
        <v>235</v>
      </c>
      <c r="F32" s="6"/>
      <c r="G32" s="25">
        <f>SUM(G33:G33)</f>
        <v>2185.3</v>
      </c>
      <c r="H32" s="25">
        <f>SUM(H33:H33)</f>
        <v>2180.2</v>
      </c>
    </row>
    <row r="33" spans="1:8" ht="63">
      <c r="A33" s="41" t="s">
        <v>187</v>
      </c>
      <c r="B33" s="6"/>
      <c r="C33" s="7" t="s">
        <v>131</v>
      </c>
      <c r="D33" s="7" t="s">
        <v>134</v>
      </c>
      <c r="E33" s="6" t="s">
        <v>235</v>
      </c>
      <c r="F33" s="6">
        <v>100</v>
      </c>
      <c r="G33" s="25">
        <v>2185.3</v>
      </c>
      <c r="H33" s="25">
        <v>2180.2</v>
      </c>
    </row>
    <row r="34" spans="1:8" ht="18.75">
      <c r="A34" s="40" t="s">
        <v>590</v>
      </c>
      <c r="B34" s="6"/>
      <c r="C34" s="7" t="s">
        <v>131</v>
      </c>
      <c r="D34" s="7" t="s">
        <v>134</v>
      </c>
      <c r="E34" s="6" t="s">
        <v>240</v>
      </c>
      <c r="F34" s="158"/>
      <c r="G34" s="25">
        <f>SUM(G35)</f>
        <v>1722.9</v>
      </c>
      <c r="H34" s="25">
        <f>SUM(H35)</f>
        <v>1688</v>
      </c>
    </row>
    <row r="35" spans="1:8" ht="63">
      <c r="A35" s="41" t="s">
        <v>187</v>
      </c>
      <c r="B35" s="6"/>
      <c r="C35" s="7" t="s">
        <v>131</v>
      </c>
      <c r="D35" s="7" t="s">
        <v>134</v>
      </c>
      <c r="E35" s="6" t="s">
        <v>240</v>
      </c>
      <c r="F35" s="6">
        <v>100</v>
      </c>
      <c r="G35" s="25">
        <v>1722.9</v>
      </c>
      <c r="H35" s="25">
        <v>1688</v>
      </c>
    </row>
    <row r="36" spans="1:8" ht="18.75">
      <c r="A36" s="41" t="s">
        <v>592</v>
      </c>
      <c r="B36" s="6"/>
      <c r="C36" s="7" t="s">
        <v>131</v>
      </c>
      <c r="D36" s="7" t="s">
        <v>134</v>
      </c>
      <c r="E36" s="6" t="s">
        <v>544</v>
      </c>
      <c r="F36" s="158"/>
      <c r="G36" s="25">
        <f>SUM(G37)</f>
        <v>222.6</v>
      </c>
      <c r="H36" s="25">
        <f>SUM(H37)</f>
        <v>222.5</v>
      </c>
    </row>
    <row r="37" spans="1:8" ht="63">
      <c r="A37" s="41" t="s">
        <v>187</v>
      </c>
      <c r="B37" s="6"/>
      <c r="C37" s="7" t="s">
        <v>131</v>
      </c>
      <c r="D37" s="7" t="s">
        <v>134</v>
      </c>
      <c r="E37" s="6" t="s">
        <v>544</v>
      </c>
      <c r="F37" s="6">
        <v>100</v>
      </c>
      <c r="G37" s="25">
        <v>222.6</v>
      </c>
      <c r="H37" s="25">
        <v>222.5</v>
      </c>
    </row>
    <row r="38" spans="1:8" ht="18.75">
      <c r="A38" s="41" t="s">
        <v>245</v>
      </c>
      <c r="B38" s="6"/>
      <c r="C38" s="7" t="s">
        <v>131</v>
      </c>
      <c r="D38" s="7" t="s">
        <v>134</v>
      </c>
      <c r="E38" s="6" t="s">
        <v>400</v>
      </c>
      <c r="F38" s="159"/>
      <c r="G38" s="25">
        <f>SUM(G39)</f>
        <v>215.4</v>
      </c>
      <c r="H38" s="25">
        <f>SUM(H39)</f>
        <v>215.4</v>
      </c>
    </row>
    <row r="39" spans="1:8" ht="63">
      <c r="A39" s="41" t="s">
        <v>187</v>
      </c>
      <c r="B39" s="6"/>
      <c r="C39" s="7" t="s">
        <v>131</v>
      </c>
      <c r="D39" s="7" t="s">
        <v>134</v>
      </c>
      <c r="E39" s="6" t="s">
        <v>400</v>
      </c>
      <c r="F39" s="6">
        <v>100</v>
      </c>
      <c r="G39" s="25">
        <v>215.4</v>
      </c>
      <c r="H39" s="25">
        <v>215.4</v>
      </c>
    </row>
    <row r="40" spans="1:8" ht="18.75">
      <c r="A40" s="41" t="s">
        <v>246</v>
      </c>
      <c r="B40" s="6"/>
      <c r="C40" s="7" t="s">
        <v>131</v>
      </c>
      <c r="D40" s="7" t="s">
        <v>134</v>
      </c>
      <c r="E40" s="6" t="s">
        <v>401</v>
      </c>
      <c r="F40" s="159"/>
      <c r="G40" s="25">
        <f>SUM(G41:G42)</f>
        <v>113.8</v>
      </c>
      <c r="H40" s="25">
        <f>SUM(H41:H42)</f>
        <v>113.8</v>
      </c>
    </row>
    <row r="41" spans="1:8" ht="63">
      <c r="A41" s="41" t="s">
        <v>187</v>
      </c>
      <c r="B41" s="6"/>
      <c r="C41" s="7" t="s">
        <v>131</v>
      </c>
      <c r="D41" s="7" t="s">
        <v>134</v>
      </c>
      <c r="E41" s="6" t="s">
        <v>401</v>
      </c>
      <c r="F41" s="6">
        <v>100</v>
      </c>
      <c r="G41" s="25">
        <v>112.6</v>
      </c>
      <c r="H41" s="25">
        <v>112.6</v>
      </c>
    </row>
    <row r="42" spans="1:8" ht="31.5">
      <c r="A42" s="41" t="s">
        <v>483</v>
      </c>
      <c r="B42" s="6"/>
      <c r="C42" s="7" t="s">
        <v>131</v>
      </c>
      <c r="D42" s="7" t="s">
        <v>134</v>
      </c>
      <c r="E42" s="6" t="s">
        <v>401</v>
      </c>
      <c r="F42" s="6">
        <v>200</v>
      </c>
      <c r="G42" s="25">
        <v>1.2</v>
      </c>
      <c r="H42" s="25">
        <v>1.2</v>
      </c>
    </row>
    <row r="43" spans="1:8" ht="15.75">
      <c r="A43" s="160" t="s">
        <v>766</v>
      </c>
      <c r="B43" s="30"/>
      <c r="C43" s="37" t="s">
        <v>131</v>
      </c>
      <c r="D43" s="37" t="s">
        <v>135</v>
      </c>
      <c r="E43" s="30"/>
      <c r="F43" s="30"/>
      <c r="G43" s="4">
        <f aca="true" t="shared" si="0" ref="G43:H46">SUM(G44)</f>
        <v>47.8</v>
      </c>
      <c r="H43" s="4">
        <f t="shared" si="0"/>
        <v>45.4</v>
      </c>
    </row>
    <row r="44" spans="1:8" ht="15.75">
      <c r="A44" s="9" t="s">
        <v>248</v>
      </c>
      <c r="B44" s="6"/>
      <c r="C44" s="7" t="s">
        <v>131</v>
      </c>
      <c r="D44" s="7" t="s">
        <v>135</v>
      </c>
      <c r="E44" s="6" t="s">
        <v>247</v>
      </c>
      <c r="F44" s="6"/>
      <c r="G44" s="25">
        <f t="shared" si="0"/>
        <v>47.8</v>
      </c>
      <c r="H44" s="25">
        <f t="shared" si="0"/>
        <v>45.4</v>
      </c>
    </row>
    <row r="45" spans="1:8" ht="15.75">
      <c r="A45" s="9" t="s">
        <v>250</v>
      </c>
      <c r="B45" s="6"/>
      <c r="C45" s="7" t="s">
        <v>131</v>
      </c>
      <c r="D45" s="7" t="s">
        <v>135</v>
      </c>
      <c r="E45" s="6" t="s">
        <v>249</v>
      </c>
      <c r="F45" s="6"/>
      <c r="G45" s="25">
        <f t="shared" si="0"/>
        <v>47.8</v>
      </c>
      <c r="H45" s="25">
        <f t="shared" si="0"/>
        <v>45.4</v>
      </c>
    </row>
    <row r="46" spans="1:8" ht="47.25">
      <c r="A46" s="9" t="s">
        <v>767</v>
      </c>
      <c r="B46" s="6"/>
      <c r="C46" s="7" t="s">
        <v>131</v>
      </c>
      <c r="D46" s="7" t="s">
        <v>135</v>
      </c>
      <c r="E46" s="6" t="s">
        <v>768</v>
      </c>
      <c r="F46" s="6"/>
      <c r="G46" s="25">
        <f t="shared" si="0"/>
        <v>47.8</v>
      </c>
      <c r="H46" s="25">
        <f t="shared" si="0"/>
        <v>45.4</v>
      </c>
    </row>
    <row r="47" spans="1:8" ht="31.5">
      <c r="A47" s="41" t="s">
        <v>483</v>
      </c>
      <c r="B47" s="6"/>
      <c r="C47" s="7" t="s">
        <v>131</v>
      </c>
      <c r="D47" s="7" t="s">
        <v>135</v>
      </c>
      <c r="E47" s="6" t="s">
        <v>768</v>
      </c>
      <c r="F47" s="6">
        <v>200</v>
      </c>
      <c r="G47" s="25">
        <v>47.8</v>
      </c>
      <c r="H47" s="25">
        <v>45.4</v>
      </c>
    </row>
    <row r="48" spans="1:8" ht="15.75">
      <c r="A48" s="39" t="s">
        <v>501</v>
      </c>
      <c r="B48" s="30"/>
      <c r="C48" s="37" t="s">
        <v>131</v>
      </c>
      <c r="D48" s="37">
        <v>13</v>
      </c>
      <c r="E48" s="30"/>
      <c r="F48" s="30"/>
      <c r="G48" s="4">
        <f>SUM(G49,G53)</f>
        <v>16650.7</v>
      </c>
      <c r="H48" s="4">
        <f>SUM(H49,H53)</f>
        <v>14736.5</v>
      </c>
    </row>
    <row r="49" spans="1:8" ht="31.5">
      <c r="A49" s="40" t="s">
        <v>229</v>
      </c>
      <c r="B49" s="6"/>
      <c r="C49" s="7" t="s">
        <v>131</v>
      </c>
      <c r="D49" s="7" t="s">
        <v>3</v>
      </c>
      <c r="E49" s="6" t="s">
        <v>228</v>
      </c>
      <c r="F49" s="159"/>
      <c r="G49" s="25">
        <f aca="true" t="shared" si="1" ref="G49:H51">SUM(G50)</f>
        <v>603.7</v>
      </c>
      <c r="H49" s="25">
        <f t="shared" si="1"/>
        <v>571.5</v>
      </c>
    </row>
    <row r="50" spans="1:8" ht="18.75">
      <c r="A50" s="40" t="s">
        <v>237</v>
      </c>
      <c r="B50" s="6"/>
      <c r="C50" s="7" t="s">
        <v>131</v>
      </c>
      <c r="D50" s="7" t="s">
        <v>3</v>
      </c>
      <c r="E50" s="6" t="s">
        <v>238</v>
      </c>
      <c r="F50" s="159"/>
      <c r="G50" s="25">
        <f t="shared" si="1"/>
        <v>603.7</v>
      </c>
      <c r="H50" s="25">
        <f t="shared" si="1"/>
        <v>571.5</v>
      </c>
    </row>
    <row r="51" spans="1:8" ht="31.5">
      <c r="A51" s="41" t="s">
        <v>252</v>
      </c>
      <c r="B51" s="6"/>
      <c r="C51" s="7" t="s">
        <v>131</v>
      </c>
      <c r="D51" s="7" t="s">
        <v>3</v>
      </c>
      <c r="E51" s="6" t="s">
        <v>251</v>
      </c>
      <c r="F51" s="159"/>
      <c r="G51" s="25">
        <f t="shared" si="1"/>
        <v>603.7</v>
      </c>
      <c r="H51" s="25">
        <f t="shared" si="1"/>
        <v>571.5</v>
      </c>
    </row>
    <row r="52" spans="1:8" ht="31.5">
      <c r="A52" s="41" t="s">
        <v>483</v>
      </c>
      <c r="B52" s="6"/>
      <c r="C52" s="7" t="s">
        <v>131</v>
      </c>
      <c r="D52" s="7" t="s">
        <v>3</v>
      </c>
      <c r="E52" s="6" t="s">
        <v>251</v>
      </c>
      <c r="F52" s="6">
        <v>200</v>
      </c>
      <c r="G52" s="25">
        <v>603.7</v>
      </c>
      <c r="H52" s="25">
        <v>571.5</v>
      </c>
    </row>
    <row r="53" spans="1:8" ht="31.5">
      <c r="A53" s="40" t="s">
        <v>243</v>
      </c>
      <c r="B53" s="6"/>
      <c r="C53" s="7" t="s">
        <v>131</v>
      </c>
      <c r="D53" s="7" t="s">
        <v>3</v>
      </c>
      <c r="E53" s="6" t="s">
        <v>241</v>
      </c>
      <c r="F53" s="159"/>
      <c r="G53" s="25">
        <f>SUM(G54)</f>
        <v>16047</v>
      </c>
      <c r="H53" s="25">
        <f>SUM(H54)</f>
        <v>14165</v>
      </c>
    </row>
    <row r="54" spans="1:8" ht="31.5">
      <c r="A54" s="40" t="s">
        <v>244</v>
      </c>
      <c r="B54" s="6"/>
      <c r="C54" s="7" t="s">
        <v>131</v>
      </c>
      <c r="D54" s="7" t="s">
        <v>3</v>
      </c>
      <c r="E54" s="6" t="s">
        <v>242</v>
      </c>
      <c r="F54" s="159"/>
      <c r="G54" s="25">
        <f>SUM(G55,G58)</f>
        <v>16047</v>
      </c>
      <c r="H54" s="25">
        <f>SUM(H55,H58)</f>
        <v>14165</v>
      </c>
    </row>
    <row r="55" spans="1:8" ht="31.5">
      <c r="A55" s="41" t="s">
        <v>254</v>
      </c>
      <c r="B55" s="6"/>
      <c r="C55" s="7" t="s">
        <v>131</v>
      </c>
      <c r="D55" s="7" t="s">
        <v>3</v>
      </c>
      <c r="E55" s="6" t="s">
        <v>253</v>
      </c>
      <c r="F55" s="159"/>
      <c r="G55" s="25">
        <f>SUM(G56:G57)</f>
        <v>14574.6</v>
      </c>
      <c r="H55" s="25">
        <f>SUM(H56:H57)</f>
        <v>12692.8</v>
      </c>
    </row>
    <row r="56" spans="1:8" ht="31.5">
      <c r="A56" s="41" t="s">
        <v>483</v>
      </c>
      <c r="B56" s="6"/>
      <c r="C56" s="7" t="s">
        <v>131</v>
      </c>
      <c r="D56" s="7" t="s">
        <v>3</v>
      </c>
      <c r="E56" s="6" t="s">
        <v>253</v>
      </c>
      <c r="F56" s="6">
        <v>200</v>
      </c>
      <c r="G56" s="25">
        <v>14501</v>
      </c>
      <c r="H56" s="25">
        <v>12627.8</v>
      </c>
    </row>
    <row r="57" spans="1:8" ht="15.75">
      <c r="A57" s="41" t="s">
        <v>184</v>
      </c>
      <c r="B57" s="6"/>
      <c r="C57" s="7" t="s">
        <v>131</v>
      </c>
      <c r="D57" s="7" t="s">
        <v>3</v>
      </c>
      <c r="E57" s="6" t="s">
        <v>253</v>
      </c>
      <c r="F57" s="6">
        <v>800</v>
      </c>
      <c r="G57" s="25">
        <v>73.6</v>
      </c>
      <c r="H57" s="25">
        <v>65</v>
      </c>
    </row>
    <row r="58" spans="1:8" ht="15.75">
      <c r="A58" s="40" t="s">
        <v>313</v>
      </c>
      <c r="B58" s="6"/>
      <c r="C58" s="7" t="s">
        <v>131</v>
      </c>
      <c r="D58" s="7" t="s">
        <v>3</v>
      </c>
      <c r="E58" s="6" t="s">
        <v>314</v>
      </c>
      <c r="F58" s="6"/>
      <c r="G58" s="25">
        <f>SUM(G59:G61)</f>
        <v>1472.4</v>
      </c>
      <c r="H58" s="25">
        <f>SUM(H59:H61)</f>
        <v>1472.2</v>
      </c>
    </row>
    <row r="59" spans="1:8" ht="31.5">
      <c r="A59" s="41" t="s">
        <v>483</v>
      </c>
      <c r="B59" s="6"/>
      <c r="C59" s="7" t="s">
        <v>131</v>
      </c>
      <c r="D59" s="7" t="s">
        <v>3</v>
      </c>
      <c r="E59" s="6" t="s">
        <v>314</v>
      </c>
      <c r="F59" s="6">
        <v>200</v>
      </c>
      <c r="G59" s="25">
        <v>82.8</v>
      </c>
      <c r="H59" s="25">
        <v>82.7</v>
      </c>
    </row>
    <row r="60" spans="1:8" ht="15.75">
      <c r="A60" s="41" t="s">
        <v>186</v>
      </c>
      <c r="B60" s="6"/>
      <c r="C60" s="7" t="s">
        <v>131</v>
      </c>
      <c r="D60" s="7" t="s">
        <v>3</v>
      </c>
      <c r="E60" s="6" t="s">
        <v>314</v>
      </c>
      <c r="F60" s="6">
        <v>300</v>
      </c>
      <c r="G60" s="25">
        <v>789.6</v>
      </c>
      <c r="H60" s="25">
        <v>789.5</v>
      </c>
    </row>
    <row r="61" spans="1:8" ht="15.75">
      <c r="A61" s="41" t="s">
        <v>184</v>
      </c>
      <c r="B61" s="6"/>
      <c r="C61" s="7" t="s">
        <v>131</v>
      </c>
      <c r="D61" s="7" t="s">
        <v>3</v>
      </c>
      <c r="E61" s="6" t="s">
        <v>314</v>
      </c>
      <c r="F61" s="6">
        <v>800</v>
      </c>
      <c r="G61" s="25">
        <v>600</v>
      </c>
      <c r="H61" s="25">
        <v>600</v>
      </c>
    </row>
    <row r="62" spans="1:8" ht="31.5">
      <c r="A62" s="39" t="s">
        <v>87</v>
      </c>
      <c r="B62" s="30"/>
      <c r="C62" s="37" t="s">
        <v>133</v>
      </c>
      <c r="D62" s="37" t="s">
        <v>138</v>
      </c>
      <c r="E62" s="6"/>
      <c r="F62" s="6"/>
      <c r="G62" s="4">
        <f>SUM(G63,G71,G80,G85)</f>
        <v>8795.4</v>
      </c>
      <c r="H62" s="4">
        <f>SUM(H63,H71,H80,H85)</f>
        <v>8793.5</v>
      </c>
    </row>
    <row r="63" spans="1:8" ht="15.75">
      <c r="A63" s="39" t="s">
        <v>88</v>
      </c>
      <c r="B63" s="30"/>
      <c r="C63" s="37" t="s">
        <v>133</v>
      </c>
      <c r="D63" s="37" t="s">
        <v>134</v>
      </c>
      <c r="E63" s="30"/>
      <c r="F63" s="30"/>
      <c r="G63" s="4">
        <f>SUM(G64)</f>
        <v>1952</v>
      </c>
      <c r="H63" s="4">
        <f>SUM(H64)</f>
        <v>1950.4</v>
      </c>
    </row>
    <row r="64" spans="1:8" ht="31.5">
      <c r="A64" s="40" t="s">
        <v>229</v>
      </c>
      <c r="B64" s="6"/>
      <c r="C64" s="7" t="s">
        <v>133</v>
      </c>
      <c r="D64" s="7" t="s">
        <v>134</v>
      </c>
      <c r="E64" s="6" t="s">
        <v>228</v>
      </c>
      <c r="F64" s="159"/>
      <c r="G64" s="25">
        <f>SUM(G65)</f>
        <v>1952</v>
      </c>
      <c r="H64" s="25">
        <f>SUM(H65)</f>
        <v>1950.4</v>
      </c>
    </row>
    <row r="65" spans="1:8" ht="18.75">
      <c r="A65" s="40" t="s">
        <v>237</v>
      </c>
      <c r="B65" s="6"/>
      <c r="C65" s="7" t="s">
        <v>133</v>
      </c>
      <c r="D65" s="7" t="s">
        <v>134</v>
      </c>
      <c r="E65" s="6" t="s">
        <v>238</v>
      </c>
      <c r="F65" s="159"/>
      <c r="G65" s="25">
        <f>SUM(G66,G68)</f>
        <v>1952</v>
      </c>
      <c r="H65" s="25">
        <f>SUM(H66,H68)</f>
        <v>1950.4</v>
      </c>
    </row>
    <row r="66" spans="1:8" ht="94.5">
      <c r="A66" s="40" t="s">
        <v>591</v>
      </c>
      <c r="B66" s="6"/>
      <c r="C66" s="7" t="s">
        <v>133</v>
      </c>
      <c r="D66" s="7" t="s">
        <v>134</v>
      </c>
      <c r="E66" s="6" t="s">
        <v>402</v>
      </c>
      <c r="F66" s="159"/>
      <c r="G66" s="25">
        <f>SUM(G67:G67)</f>
        <v>1054.4</v>
      </c>
      <c r="H66" s="25">
        <f>SUM(H67:H67)</f>
        <v>1054.4</v>
      </c>
    </row>
    <row r="67" spans="1:8" ht="63">
      <c r="A67" s="41" t="s">
        <v>187</v>
      </c>
      <c r="B67" s="6"/>
      <c r="C67" s="7" t="s">
        <v>133</v>
      </c>
      <c r="D67" s="7" t="s">
        <v>134</v>
      </c>
      <c r="E67" s="6" t="s">
        <v>402</v>
      </c>
      <c r="F67" s="6">
        <v>100</v>
      </c>
      <c r="G67" s="25">
        <v>1054.4</v>
      </c>
      <c r="H67" s="25">
        <v>1054.4</v>
      </c>
    </row>
    <row r="68" spans="1:8" ht="47.25">
      <c r="A68" s="41" t="s">
        <v>658</v>
      </c>
      <c r="B68" s="6"/>
      <c r="C68" s="7" t="s">
        <v>133</v>
      </c>
      <c r="D68" s="7" t="s">
        <v>134</v>
      </c>
      <c r="E68" s="6" t="s">
        <v>657</v>
      </c>
      <c r="F68" s="6"/>
      <c r="G68" s="25">
        <f>G69+G70</f>
        <v>897.6</v>
      </c>
      <c r="H68" s="25">
        <f>H69+H70</f>
        <v>896</v>
      </c>
    </row>
    <row r="69" spans="1:8" ht="63">
      <c r="A69" s="41" t="s">
        <v>187</v>
      </c>
      <c r="B69" s="6"/>
      <c r="C69" s="7" t="s">
        <v>133</v>
      </c>
      <c r="D69" s="7" t="s">
        <v>134</v>
      </c>
      <c r="E69" s="6" t="s">
        <v>657</v>
      </c>
      <c r="F69" s="6">
        <v>100</v>
      </c>
      <c r="G69" s="25">
        <v>774.2</v>
      </c>
      <c r="H69" s="25">
        <v>772.6</v>
      </c>
    </row>
    <row r="70" spans="1:8" ht="31.5">
      <c r="A70" s="41" t="s">
        <v>483</v>
      </c>
      <c r="B70" s="6"/>
      <c r="C70" s="7" t="s">
        <v>133</v>
      </c>
      <c r="D70" s="7" t="s">
        <v>134</v>
      </c>
      <c r="E70" s="6" t="s">
        <v>657</v>
      </c>
      <c r="F70" s="6">
        <v>200</v>
      </c>
      <c r="G70" s="25">
        <v>123.4</v>
      </c>
      <c r="H70" s="25">
        <v>123.4</v>
      </c>
    </row>
    <row r="71" spans="1:8" ht="31.5">
      <c r="A71" s="39" t="s">
        <v>584</v>
      </c>
      <c r="B71" s="30"/>
      <c r="C71" s="37" t="s">
        <v>133</v>
      </c>
      <c r="D71" s="37" t="s">
        <v>140</v>
      </c>
      <c r="E71" s="30"/>
      <c r="F71" s="30"/>
      <c r="G71" s="4">
        <f>SUM(G72,G78)</f>
        <v>4743.7</v>
      </c>
      <c r="H71" s="4">
        <f>SUM(H72,H78)</f>
        <v>4743.599999999999</v>
      </c>
    </row>
    <row r="72" spans="1:8" ht="31.5">
      <c r="A72" s="40" t="s">
        <v>229</v>
      </c>
      <c r="B72" s="6"/>
      <c r="C72" s="7" t="s">
        <v>133</v>
      </c>
      <c r="D72" s="7" t="s">
        <v>140</v>
      </c>
      <c r="E72" s="6" t="s">
        <v>228</v>
      </c>
      <c r="F72" s="159"/>
      <c r="G72" s="25">
        <f>SUM(G73)</f>
        <v>4690.8</v>
      </c>
      <c r="H72" s="25">
        <f>SUM(H73)</f>
        <v>4690.7</v>
      </c>
    </row>
    <row r="73" spans="1:8" ht="18.75">
      <c r="A73" s="40" t="s">
        <v>237</v>
      </c>
      <c r="B73" s="6"/>
      <c r="C73" s="7" t="s">
        <v>133</v>
      </c>
      <c r="D73" s="7" t="s">
        <v>140</v>
      </c>
      <c r="E73" s="6" t="s">
        <v>238</v>
      </c>
      <c r="F73" s="159"/>
      <c r="G73" s="25">
        <f>SUM(G74,G76)</f>
        <v>4690.8</v>
      </c>
      <c r="H73" s="25">
        <f>SUM(H74,H76)</f>
        <v>4690.7</v>
      </c>
    </row>
    <row r="74" spans="1:8" ht="18.75">
      <c r="A74" s="40" t="s">
        <v>590</v>
      </c>
      <c r="B74" s="6"/>
      <c r="C74" s="7" t="s">
        <v>133</v>
      </c>
      <c r="D74" s="7" t="s">
        <v>140</v>
      </c>
      <c r="E74" s="6" t="s">
        <v>240</v>
      </c>
      <c r="F74" s="158"/>
      <c r="G74" s="25">
        <f>SUM(G75)</f>
        <v>233.5</v>
      </c>
      <c r="H74" s="25">
        <f>SUM(H75)</f>
        <v>233.5</v>
      </c>
    </row>
    <row r="75" spans="1:8" ht="63">
      <c r="A75" s="41" t="s">
        <v>187</v>
      </c>
      <c r="B75" s="6"/>
      <c r="C75" s="7" t="s">
        <v>133</v>
      </c>
      <c r="D75" s="7" t="s">
        <v>140</v>
      </c>
      <c r="E75" s="6" t="s">
        <v>240</v>
      </c>
      <c r="F75" s="6">
        <v>100</v>
      </c>
      <c r="G75" s="25">
        <v>233.5</v>
      </c>
      <c r="H75" s="25">
        <v>233.5</v>
      </c>
    </row>
    <row r="76" spans="1:8" ht="31.5">
      <c r="A76" s="40" t="s">
        <v>586</v>
      </c>
      <c r="B76" s="6"/>
      <c r="C76" s="7" t="s">
        <v>133</v>
      </c>
      <c r="D76" s="7" t="s">
        <v>140</v>
      </c>
      <c r="E76" s="6" t="s">
        <v>585</v>
      </c>
      <c r="F76" s="159"/>
      <c r="G76" s="25">
        <f>SUM(G77)</f>
        <v>4457.3</v>
      </c>
      <c r="H76" s="25">
        <f>SUM(H77)</f>
        <v>4457.2</v>
      </c>
    </row>
    <row r="77" spans="1:8" ht="63">
      <c r="A77" s="41" t="s">
        <v>187</v>
      </c>
      <c r="B77" s="6"/>
      <c r="C77" s="7" t="s">
        <v>133</v>
      </c>
      <c r="D77" s="7" t="s">
        <v>140</v>
      </c>
      <c r="E77" s="6" t="s">
        <v>585</v>
      </c>
      <c r="F77" s="6">
        <v>100</v>
      </c>
      <c r="G77" s="25">
        <v>4457.3</v>
      </c>
      <c r="H77" s="25">
        <v>4457.2</v>
      </c>
    </row>
    <row r="78" spans="1:8" ht="15.75">
      <c r="A78" s="40" t="s">
        <v>313</v>
      </c>
      <c r="B78" s="161"/>
      <c r="C78" s="7" t="s">
        <v>133</v>
      </c>
      <c r="D78" s="7" t="s">
        <v>140</v>
      </c>
      <c r="E78" s="7" t="s">
        <v>314</v>
      </c>
      <c r="F78" s="7"/>
      <c r="G78" s="25">
        <f>G79</f>
        <v>52.9</v>
      </c>
      <c r="H78" s="25">
        <f>H79</f>
        <v>52.9</v>
      </c>
    </row>
    <row r="79" spans="1:8" ht="31.5">
      <c r="A79" s="41" t="s">
        <v>483</v>
      </c>
      <c r="B79" s="161"/>
      <c r="C79" s="7" t="s">
        <v>133</v>
      </c>
      <c r="D79" s="7" t="s">
        <v>140</v>
      </c>
      <c r="E79" s="7" t="s">
        <v>314</v>
      </c>
      <c r="F79" s="6">
        <v>200</v>
      </c>
      <c r="G79" s="25">
        <v>52.9</v>
      </c>
      <c r="H79" s="25">
        <v>52.9</v>
      </c>
    </row>
    <row r="80" spans="1:8" ht="15.75">
      <c r="A80" s="39" t="s">
        <v>180</v>
      </c>
      <c r="B80" s="30"/>
      <c r="C80" s="37" t="s">
        <v>133</v>
      </c>
      <c r="D80" s="37" t="s">
        <v>4</v>
      </c>
      <c r="E80" s="30"/>
      <c r="F80" s="30"/>
      <c r="G80" s="4">
        <f>SUM(G81)</f>
        <v>2094.7</v>
      </c>
      <c r="H80" s="4">
        <f>SUM(H81)</f>
        <v>2094.5</v>
      </c>
    </row>
    <row r="81" spans="1:8" ht="47.25">
      <c r="A81" s="40" t="s">
        <v>255</v>
      </c>
      <c r="B81" s="6"/>
      <c r="C81" s="7" t="s">
        <v>133</v>
      </c>
      <c r="D81" s="7" t="s">
        <v>4</v>
      </c>
      <c r="E81" s="6" t="s">
        <v>256</v>
      </c>
      <c r="F81" s="6"/>
      <c r="G81" s="25">
        <f>SUM(G82)</f>
        <v>2094.7</v>
      </c>
      <c r="H81" s="25">
        <f>SUM(H82)</f>
        <v>2094.5</v>
      </c>
    </row>
    <row r="82" spans="1:8" ht="15.75">
      <c r="A82" s="40" t="s">
        <v>177</v>
      </c>
      <c r="B82" s="6"/>
      <c r="C82" s="7" t="s">
        <v>133</v>
      </c>
      <c r="D82" s="7" t="s">
        <v>4</v>
      </c>
      <c r="E82" s="6" t="s">
        <v>257</v>
      </c>
      <c r="F82" s="6"/>
      <c r="G82" s="25">
        <f>SUM(G84,G83)</f>
        <v>2094.7</v>
      </c>
      <c r="H82" s="25">
        <f>SUM(H84,H83)</f>
        <v>2094.5</v>
      </c>
    </row>
    <row r="83" spans="1:8" ht="31.5">
      <c r="A83" s="41" t="s">
        <v>483</v>
      </c>
      <c r="B83" s="6"/>
      <c r="C83" s="7" t="s">
        <v>133</v>
      </c>
      <c r="D83" s="7" t="s">
        <v>4</v>
      </c>
      <c r="E83" s="6" t="s">
        <v>257</v>
      </c>
      <c r="F83" s="6">
        <v>200</v>
      </c>
      <c r="G83" s="25">
        <v>194.7</v>
      </c>
      <c r="H83" s="25">
        <v>194.5</v>
      </c>
    </row>
    <row r="84" spans="1:8" ht="15.75">
      <c r="A84" s="41" t="s">
        <v>184</v>
      </c>
      <c r="B84" s="6"/>
      <c r="C84" s="7" t="s">
        <v>133</v>
      </c>
      <c r="D84" s="7" t="s">
        <v>4</v>
      </c>
      <c r="E84" s="6" t="s">
        <v>257</v>
      </c>
      <c r="F84" s="6">
        <v>800</v>
      </c>
      <c r="G84" s="25">
        <v>1900</v>
      </c>
      <c r="H84" s="25">
        <v>1900</v>
      </c>
    </row>
    <row r="85" spans="1:8" ht="31.5">
      <c r="A85" s="39" t="s">
        <v>89</v>
      </c>
      <c r="B85" s="30"/>
      <c r="C85" s="37" t="s">
        <v>133</v>
      </c>
      <c r="D85" s="37">
        <v>14</v>
      </c>
      <c r="E85" s="30"/>
      <c r="F85" s="30"/>
      <c r="G85" s="4">
        <f aca="true" t="shared" si="2" ref="G85:H87">SUM(G86)</f>
        <v>5</v>
      </c>
      <c r="H85" s="4">
        <f t="shared" si="2"/>
        <v>5</v>
      </c>
    </row>
    <row r="86" spans="1:8" ht="63">
      <c r="A86" s="40" t="s">
        <v>259</v>
      </c>
      <c r="B86" s="6"/>
      <c r="C86" s="7" t="s">
        <v>133</v>
      </c>
      <c r="D86" s="7">
        <v>14</v>
      </c>
      <c r="E86" s="6" t="s">
        <v>258</v>
      </c>
      <c r="F86" s="6"/>
      <c r="G86" s="25">
        <f t="shared" si="2"/>
        <v>5</v>
      </c>
      <c r="H86" s="25">
        <f t="shared" si="2"/>
        <v>5</v>
      </c>
    </row>
    <row r="87" spans="1:8" ht="31.5">
      <c r="A87" s="40" t="s">
        <v>90</v>
      </c>
      <c r="B87" s="6"/>
      <c r="C87" s="7" t="s">
        <v>133</v>
      </c>
      <c r="D87" s="7">
        <v>14</v>
      </c>
      <c r="E87" s="6" t="s">
        <v>260</v>
      </c>
      <c r="F87" s="6"/>
      <c r="G87" s="25">
        <f t="shared" si="2"/>
        <v>5</v>
      </c>
      <c r="H87" s="25">
        <f t="shared" si="2"/>
        <v>5</v>
      </c>
    </row>
    <row r="88" spans="1:8" ht="31.5">
      <c r="A88" s="41" t="s">
        <v>483</v>
      </c>
      <c r="B88" s="6"/>
      <c r="C88" s="7" t="s">
        <v>133</v>
      </c>
      <c r="D88" s="7">
        <v>14</v>
      </c>
      <c r="E88" s="6" t="s">
        <v>260</v>
      </c>
      <c r="F88" s="6">
        <v>200</v>
      </c>
      <c r="G88" s="25">
        <v>5</v>
      </c>
      <c r="H88" s="25">
        <v>5</v>
      </c>
    </row>
    <row r="89" spans="1:8" ht="15.75">
      <c r="A89" s="39" t="s">
        <v>91</v>
      </c>
      <c r="B89" s="30"/>
      <c r="C89" s="37" t="s">
        <v>134</v>
      </c>
      <c r="D89" s="37" t="s">
        <v>138</v>
      </c>
      <c r="E89" s="30"/>
      <c r="F89" s="30"/>
      <c r="G89" s="4">
        <f>SUM(G90,G96,G109)</f>
        <v>30642.7</v>
      </c>
      <c r="H89" s="4">
        <f>SUM(H90,H96,H109)</f>
        <v>30642.200000000004</v>
      </c>
    </row>
    <row r="90" spans="1:8" ht="15.75">
      <c r="A90" s="39" t="s">
        <v>93</v>
      </c>
      <c r="B90" s="30"/>
      <c r="C90" s="37" t="s">
        <v>134</v>
      </c>
      <c r="D90" s="37" t="s">
        <v>137</v>
      </c>
      <c r="E90" s="30"/>
      <c r="F90" s="30"/>
      <c r="G90" s="4">
        <f>SUM(G91)</f>
        <v>10526.6</v>
      </c>
      <c r="H90" s="4">
        <f>SUM(H91)</f>
        <v>10526.6</v>
      </c>
    </row>
    <row r="91" spans="1:8" ht="47.25">
      <c r="A91" s="40" t="s">
        <v>770</v>
      </c>
      <c r="B91" s="6"/>
      <c r="C91" s="7" t="s">
        <v>134</v>
      </c>
      <c r="D91" s="7" t="s">
        <v>137</v>
      </c>
      <c r="E91" s="6" t="s">
        <v>262</v>
      </c>
      <c r="F91" s="6"/>
      <c r="G91" s="25">
        <f>SUM(G92)</f>
        <v>10526.6</v>
      </c>
      <c r="H91" s="25">
        <f>SUM(H92)</f>
        <v>10526.6</v>
      </c>
    </row>
    <row r="92" spans="1:8" ht="15.75">
      <c r="A92" s="40" t="s">
        <v>94</v>
      </c>
      <c r="B92" s="6"/>
      <c r="C92" s="7" t="s">
        <v>134</v>
      </c>
      <c r="D92" s="7" t="s">
        <v>137</v>
      </c>
      <c r="E92" s="6" t="s">
        <v>263</v>
      </c>
      <c r="F92" s="6"/>
      <c r="G92" s="25">
        <f>SUM(G94)</f>
        <v>10526.6</v>
      </c>
      <c r="H92" s="25">
        <f>SUM(H94)</f>
        <v>10526.6</v>
      </c>
    </row>
    <row r="93" spans="1:8" ht="31.5">
      <c r="A93" s="40" t="s">
        <v>264</v>
      </c>
      <c r="B93" s="6"/>
      <c r="C93" s="7" t="s">
        <v>134</v>
      </c>
      <c r="D93" s="7" t="s">
        <v>137</v>
      </c>
      <c r="E93" s="6" t="s">
        <v>265</v>
      </c>
      <c r="F93" s="6"/>
      <c r="G93" s="25">
        <f>SUM(G95)</f>
        <v>10526.6</v>
      </c>
      <c r="H93" s="25">
        <f>SUM(H95)</f>
        <v>10526.6</v>
      </c>
    </row>
    <row r="94" spans="1:8" ht="15.75">
      <c r="A94" s="40" t="s">
        <v>95</v>
      </c>
      <c r="B94" s="6"/>
      <c r="C94" s="7" t="s">
        <v>134</v>
      </c>
      <c r="D94" s="7" t="s">
        <v>137</v>
      </c>
      <c r="E94" s="6" t="s">
        <v>266</v>
      </c>
      <c r="F94" s="6"/>
      <c r="G94" s="25">
        <f>SUM(G95)</f>
        <v>10526.6</v>
      </c>
      <c r="H94" s="25">
        <f>SUM(H95)</f>
        <v>10526.6</v>
      </c>
    </row>
    <row r="95" spans="1:8" ht="31.5">
      <c r="A95" s="41" t="s">
        <v>483</v>
      </c>
      <c r="B95" s="6"/>
      <c r="C95" s="7" t="s">
        <v>134</v>
      </c>
      <c r="D95" s="7" t="s">
        <v>137</v>
      </c>
      <c r="E95" s="6" t="s">
        <v>266</v>
      </c>
      <c r="F95" s="6">
        <v>200</v>
      </c>
      <c r="G95" s="25">
        <v>10526.6</v>
      </c>
      <c r="H95" s="25">
        <v>10526.6</v>
      </c>
    </row>
    <row r="96" spans="1:8" ht="15.75">
      <c r="A96" s="39" t="s">
        <v>502</v>
      </c>
      <c r="B96" s="30"/>
      <c r="C96" s="37" t="s">
        <v>134</v>
      </c>
      <c r="D96" s="37" t="s">
        <v>140</v>
      </c>
      <c r="E96" s="30"/>
      <c r="F96" s="30"/>
      <c r="G96" s="4">
        <f>SUM(G97,G102)</f>
        <v>16060.400000000001</v>
      </c>
      <c r="H96" s="4">
        <f>SUM(H97,H102)</f>
        <v>16060.2</v>
      </c>
    </row>
    <row r="97" spans="1:8" ht="47.25">
      <c r="A97" s="40" t="s">
        <v>770</v>
      </c>
      <c r="B97" s="6"/>
      <c r="C97" s="7" t="s">
        <v>134</v>
      </c>
      <c r="D97" s="7" t="s">
        <v>140</v>
      </c>
      <c r="E97" s="6" t="s">
        <v>262</v>
      </c>
      <c r="F97" s="6"/>
      <c r="G97" s="25">
        <f>SUM(G98)</f>
        <v>5460.3</v>
      </c>
      <c r="H97" s="25">
        <f>SUM(H98)</f>
        <v>5460.2</v>
      </c>
    </row>
    <row r="98" spans="1:8" ht="31.5">
      <c r="A98" s="40" t="s">
        <v>96</v>
      </c>
      <c r="B98" s="6"/>
      <c r="C98" s="7" t="s">
        <v>134</v>
      </c>
      <c r="D98" s="7" t="s">
        <v>140</v>
      </c>
      <c r="E98" s="6" t="s">
        <v>267</v>
      </c>
      <c r="F98" s="6"/>
      <c r="G98" s="25">
        <f>SUM(G100)</f>
        <v>5460.3</v>
      </c>
      <c r="H98" s="25">
        <f>SUM(H100)</f>
        <v>5460.2</v>
      </c>
    </row>
    <row r="99" spans="1:8" ht="31.5">
      <c r="A99" s="40" t="s">
        <v>269</v>
      </c>
      <c r="B99" s="6"/>
      <c r="C99" s="7" t="s">
        <v>134</v>
      </c>
      <c r="D99" s="7" t="s">
        <v>140</v>
      </c>
      <c r="E99" s="6" t="s">
        <v>268</v>
      </c>
      <c r="F99" s="6"/>
      <c r="G99" s="25">
        <f>SUM(G101)</f>
        <v>5460.3</v>
      </c>
      <c r="H99" s="25">
        <f>SUM(H101)</f>
        <v>5460.2</v>
      </c>
    </row>
    <row r="100" spans="1:8" ht="15.75">
      <c r="A100" s="40" t="s">
        <v>97</v>
      </c>
      <c r="B100" s="6"/>
      <c r="C100" s="7" t="s">
        <v>134</v>
      </c>
      <c r="D100" s="7" t="s">
        <v>140</v>
      </c>
      <c r="E100" s="6" t="s">
        <v>270</v>
      </c>
      <c r="F100" s="6"/>
      <c r="G100" s="25">
        <f>SUM(G101)</f>
        <v>5460.3</v>
      </c>
      <c r="H100" s="25">
        <f>SUM(H101)</f>
        <v>5460.2</v>
      </c>
    </row>
    <row r="101" spans="1:8" ht="31.5">
      <c r="A101" s="41" t="s">
        <v>483</v>
      </c>
      <c r="B101" s="6"/>
      <c r="C101" s="7" t="s">
        <v>134</v>
      </c>
      <c r="D101" s="7" t="s">
        <v>140</v>
      </c>
      <c r="E101" s="6" t="s">
        <v>270</v>
      </c>
      <c r="F101" s="6">
        <v>200</v>
      </c>
      <c r="G101" s="25">
        <v>5460.3</v>
      </c>
      <c r="H101" s="25">
        <v>5460.2</v>
      </c>
    </row>
    <row r="102" spans="1:8" ht="47.25">
      <c r="A102" s="40" t="s">
        <v>769</v>
      </c>
      <c r="B102" s="6"/>
      <c r="C102" s="7" t="s">
        <v>134</v>
      </c>
      <c r="D102" s="7" t="s">
        <v>140</v>
      </c>
      <c r="E102" s="6" t="s">
        <v>261</v>
      </c>
      <c r="F102" s="6"/>
      <c r="G102" s="25">
        <f>SUM(G103,G106)</f>
        <v>10600.1</v>
      </c>
      <c r="H102" s="25">
        <f>SUM(H103,H106)</f>
        <v>10600</v>
      </c>
    </row>
    <row r="103" spans="1:8" ht="15.75">
      <c r="A103" s="40" t="s">
        <v>272</v>
      </c>
      <c r="B103" s="6"/>
      <c r="C103" s="7" t="s">
        <v>134</v>
      </c>
      <c r="D103" s="7" t="s">
        <v>140</v>
      </c>
      <c r="E103" s="6" t="s">
        <v>271</v>
      </c>
      <c r="F103" s="6"/>
      <c r="G103" s="25">
        <f>SUM(G104)</f>
        <v>10570.1</v>
      </c>
      <c r="H103" s="25">
        <f>SUM(H104)</f>
        <v>10570</v>
      </c>
    </row>
    <row r="104" spans="1:8" ht="47.25">
      <c r="A104" s="40" t="s">
        <v>98</v>
      </c>
      <c r="B104" s="6"/>
      <c r="C104" s="7" t="s">
        <v>134</v>
      </c>
      <c r="D104" s="7" t="s">
        <v>140</v>
      </c>
      <c r="E104" s="6" t="s">
        <v>273</v>
      </c>
      <c r="F104" s="6"/>
      <c r="G104" s="25">
        <f>SUM(G105)</f>
        <v>10570.1</v>
      </c>
      <c r="H104" s="25">
        <f>SUM(H105)</f>
        <v>10570</v>
      </c>
    </row>
    <row r="105" spans="1:8" ht="31.5">
      <c r="A105" s="41" t="s">
        <v>483</v>
      </c>
      <c r="B105" s="6"/>
      <c r="C105" s="7" t="s">
        <v>134</v>
      </c>
      <c r="D105" s="7" t="s">
        <v>140</v>
      </c>
      <c r="E105" s="6" t="s">
        <v>273</v>
      </c>
      <c r="F105" s="6">
        <v>200</v>
      </c>
      <c r="G105" s="25">
        <v>10570.1</v>
      </c>
      <c r="H105" s="25">
        <v>10570</v>
      </c>
    </row>
    <row r="106" spans="1:8" ht="47.25">
      <c r="A106" s="40" t="s">
        <v>524</v>
      </c>
      <c r="B106" s="100"/>
      <c r="C106" s="6" t="s">
        <v>134</v>
      </c>
      <c r="D106" s="6" t="s">
        <v>140</v>
      </c>
      <c r="E106" s="6" t="s">
        <v>638</v>
      </c>
      <c r="F106" s="6"/>
      <c r="G106" s="25">
        <f>G107</f>
        <v>30</v>
      </c>
      <c r="H106" s="25">
        <f>H107</f>
        <v>30</v>
      </c>
    </row>
    <row r="107" spans="1:8" ht="31.5">
      <c r="A107" s="40" t="s">
        <v>523</v>
      </c>
      <c r="B107" s="100"/>
      <c r="C107" s="6" t="s">
        <v>134</v>
      </c>
      <c r="D107" s="6" t="s">
        <v>140</v>
      </c>
      <c r="E107" s="6" t="s">
        <v>520</v>
      </c>
      <c r="F107" s="6"/>
      <c r="G107" s="25">
        <f>G108</f>
        <v>30</v>
      </c>
      <c r="H107" s="25">
        <f>H108</f>
        <v>30</v>
      </c>
    </row>
    <row r="108" spans="1:8" ht="31.5">
      <c r="A108" s="41" t="s">
        <v>483</v>
      </c>
      <c r="B108" s="101"/>
      <c r="C108" s="6" t="s">
        <v>134</v>
      </c>
      <c r="D108" s="6" t="s">
        <v>140</v>
      </c>
      <c r="E108" s="6" t="s">
        <v>520</v>
      </c>
      <c r="F108" s="6">
        <v>200</v>
      </c>
      <c r="G108" s="25">
        <v>30</v>
      </c>
      <c r="H108" s="25">
        <v>30</v>
      </c>
    </row>
    <row r="109" spans="1:8" ht="15.75">
      <c r="A109" s="39" t="s">
        <v>99</v>
      </c>
      <c r="B109" s="30"/>
      <c r="C109" s="37" t="s">
        <v>134</v>
      </c>
      <c r="D109" s="37">
        <v>12</v>
      </c>
      <c r="E109" s="30"/>
      <c r="F109" s="30"/>
      <c r="G109" s="4">
        <f>SUM(G110,G115)</f>
        <v>4055.7</v>
      </c>
      <c r="H109" s="4">
        <f>SUM(H110,H115)</f>
        <v>4055.4</v>
      </c>
    </row>
    <row r="110" spans="1:8" ht="47.25">
      <c r="A110" s="40" t="s">
        <v>770</v>
      </c>
      <c r="B110" s="6"/>
      <c r="C110" s="7" t="s">
        <v>134</v>
      </c>
      <c r="D110" s="7" t="s">
        <v>2</v>
      </c>
      <c r="E110" s="6" t="s">
        <v>262</v>
      </c>
      <c r="F110" s="6"/>
      <c r="G110" s="25">
        <f>SUM(G111)</f>
        <v>900</v>
      </c>
      <c r="H110" s="25">
        <f>SUM(H111)</f>
        <v>900</v>
      </c>
    </row>
    <row r="111" spans="1:8" ht="15.75">
      <c r="A111" s="40" t="s">
        <v>183</v>
      </c>
      <c r="B111" s="6"/>
      <c r="C111" s="7" t="s">
        <v>134</v>
      </c>
      <c r="D111" s="7" t="s">
        <v>2</v>
      </c>
      <c r="E111" s="6" t="s">
        <v>274</v>
      </c>
      <c r="F111" s="6"/>
      <c r="G111" s="25">
        <f>SUM(G112)</f>
        <v>900</v>
      </c>
      <c r="H111" s="25">
        <f>SUM(H112)</f>
        <v>900</v>
      </c>
    </row>
    <row r="112" spans="1:8" ht="15.75">
      <c r="A112" s="40" t="s">
        <v>276</v>
      </c>
      <c r="B112" s="6"/>
      <c r="C112" s="7" t="s">
        <v>134</v>
      </c>
      <c r="D112" s="7" t="s">
        <v>2</v>
      </c>
      <c r="E112" s="6" t="s">
        <v>275</v>
      </c>
      <c r="F112" s="6"/>
      <c r="G112" s="25">
        <f>SUM(G114)</f>
        <v>900</v>
      </c>
      <c r="H112" s="25">
        <f>SUM(H114)</f>
        <v>900</v>
      </c>
    </row>
    <row r="113" spans="1:8" ht="15.75">
      <c r="A113" s="40" t="s">
        <v>181</v>
      </c>
      <c r="B113" s="6"/>
      <c r="C113" s="7" t="s">
        <v>134</v>
      </c>
      <c r="D113" s="7" t="s">
        <v>2</v>
      </c>
      <c r="E113" s="6" t="s">
        <v>277</v>
      </c>
      <c r="F113" s="6"/>
      <c r="G113" s="25">
        <f>SUM(G114)</f>
        <v>900</v>
      </c>
      <c r="H113" s="25">
        <f>SUM(H114)</f>
        <v>900</v>
      </c>
    </row>
    <row r="114" spans="1:8" ht="31.5">
      <c r="A114" s="41" t="s">
        <v>483</v>
      </c>
      <c r="B114" s="6"/>
      <c r="C114" s="7" t="s">
        <v>134</v>
      </c>
      <c r="D114" s="7" t="s">
        <v>2</v>
      </c>
      <c r="E114" s="6" t="s">
        <v>277</v>
      </c>
      <c r="F114" s="6">
        <v>200</v>
      </c>
      <c r="G114" s="25">
        <v>900</v>
      </c>
      <c r="H114" s="25">
        <v>900</v>
      </c>
    </row>
    <row r="115" spans="1:8" ht="15.75">
      <c r="A115" s="40" t="s">
        <v>248</v>
      </c>
      <c r="B115" s="100"/>
      <c r="C115" s="7" t="s">
        <v>134</v>
      </c>
      <c r="D115" s="7" t="s">
        <v>2</v>
      </c>
      <c r="E115" s="7" t="s">
        <v>247</v>
      </c>
      <c r="F115" s="7"/>
      <c r="G115" s="25">
        <f>G116</f>
        <v>3155.7</v>
      </c>
      <c r="H115" s="25">
        <f>H116</f>
        <v>3155.4</v>
      </c>
    </row>
    <row r="116" spans="1:8" ht="15.75">
      <c r="A116" s="40" t="s">
        <v>250</v>
      </c>
      <c r="B116" s="100"/>
      <c r="C116" s="7" t="s">
        <v>134</v>
      </c>
      <c r="D116" s="7" t="s">
        <v>2</v>
      </c>
      <c r="E116" s="7" t="s">
        <v>249</v>
      </c>
      <c r="F116" s="7"/>
      <c r="G116" s="25">
        <f>SUM(,G117)</f>
        <v>3155.7</v>
      </c>
      <c r="H116" s="25">
        <f>SUM(,H117)</f>
        <v>3155.4</v>
      </c>
    </row>
    <row r="117" spans="1:8" ht="15.75">
      <c r="A117" s="40" t="s">
        <v>313</v>
      </c>
      <c r="B117" s="161"/>
      <c r="C117" s="7" t="s">
        <v>134</v>
      </c>
      <c r="D117" s="7" t="s">
        <v>2</v>
      </c>
      <c r="E117" s="7" t="s">
        <v>314</v>
      </c>
      <c r="F117" s="7"/>
      <c r="G117" s="25">
        <f>G118</f>
        <v>3155.7</v>
      </c>
      <c r="H117" s="25">
        <f>H118</f>
        <v>3155.4</v>
      </c>
    </row>
    <row r="118" spans="1:8" ht="15.75">
      <c r="A118" s="41" t="s">
        <v>184</v>
      </c>
      <c r="B118" s="161"/>
      <c r="C118" s="7" t="s">
        <v>134</v>
      </c>
      <c r="D118" s="7" t="s">
        <v>2</v>
      </c>
      <c r="E118" s="7" t="s">
        <v>314</v>
      </c>
      <c r="F118" s="6">
        <v>800</v>
      </c>
      <c r="G118" s="25">
        <v>3155.7</v>
      </c>
      <c r="H118" s="25">
        <v>3155.4</v>
      </c>
    </row>
    <row r="119" spans="1:9" ht="15.75">
      <c r="A119" s="39" t="s">
        <v>100</v>
      </c>
      <c r="B119" s="30"/>
      <c r="C119" s="37" t="s">
        <v>135</v>
      </c>
      <c r="D119" s="37" t="s">
        <v>138</v>
      </c>
      <c r="E119" s="30"/>
      <c r="F119" s="30"/>
      <c r="G119" s="4">
        <f>SUM(G120,G140,G161,G181)</f>
        <v>270080.7</v>
      </c>
      <c r="H119" s="4">
        <f>SUM(H120,H140,H161,H181)</f>
        <v>250380.7</v>
      </c>
      <c r="I119" s="29"/>
    </row>
    <row r="120" spans="1:8" ht="15.75">
      <c r="A120" s="39" t="s">
        <v>101</v>
      </c>
      <c r="B120" s="30"/>
      <c r="C120" s="37" t="s">
        <v>135</v>
      </c>
      <c r="D120" s="37" t="s">
        <v>131</v>
      </c>
      <c r="E120" s="30"/>
      <c r="F120" s="30"/>
      <c r="G120" s="4">
        <f>SUM(G121)</f>
        <v>179363.2</v>
      </c>
      <c r="H120" s="4">
        <f>SUM(H121)</f>
        <v>164353.2</v>
      </c>
    </row>
    <row r="121" spans="1:8" ht="47.25">
      <c r="A121" s="40" t="s">
        <v>769</v>
      </c>
      <c r="B121" s="6"/>
      <c r="C121" s="7" t="s">
        <v>135</v>
      </c>
      <c r="D121" s="7" t="s">
        <v>131</v>
      </c>
      <c r="E121" s="6" t="s">
        <v>261</v>
      </c>
      <c r="F121" s="30"/>
      <c r="G121" s="25">
        <f>SUM(G122,G125,G128,G130,G135)</f>
        <v>179363.2</v>
      </c>
      <c r="H121" s="25">
        <f>SUM(H122,H125,H128,H130,H135)</f>
        <v>164353.2</v>
      </c>
    </row>
    <row r="122" spans="1:8" ht="31.5">
      <c r="A122" s="40" t="s">
        <v>279</v>
      </c>
      <c r="B122" s="6"/>
      <c r="C122" s="7" t="s">
        <v>135</v>
      </c>
      <c r="D122" s="7" t="s">
        <v>131</v>
      </c>
      <c r="E122" s="6" t="s">
        <v>278</v>
      </c>
      <c r="F122" s="30"/>
      <c r="G122" s="25">
        <f>SUM(G123)</f>
        <v>2925.5</v>
      </c>
      <c r="H122" s="25">
        <f>SUM(H123)</f>
        <v>2925.5</v>
      </c>
    </row>
    <row r="123" spans="1:8" ht="15.75">
      <c r="A123" s="40" t="s">
        <v>103</v>
      </c>
      <c r="B123" s="6"/>
      <c r="C123" s="7" t="s">
        <v>135</v>
      </c>
      <c r="D123" s="7" t="s">
        <v>131</v>
      </c>
      <c r="E123" s="6" t="s">
        <v>280</v>
      </c>
      <c r="F123" s="6"/>
      <c r="G123" s="25">
        <f>SUM(G124)</f>
        <v>2925.5</v>
      </c>
      <c r="H123" s="25">
        <f>SUM(H124)</f>
        <v>2925.5</v>
      </c>
    </row>
    <row r="124" spans="1:8" ht="31.5">
      <c r="A124" s="40" t="s">
        <v>483</v>
      </c>
      <c r="B124" s="6"/>
      <c r="C124" s="7" t="s">
        <v>135</v>
      </c>
      <c r="D124" s="7" t="s">
        <v>131</v>
      </c>
      <c r="E124" s="6" t="s">
        <v>280</v>
      </c>
      <c r="F124" s="6">
        <v>200</v>
      </c>
      <c r="G124" s="25">
        <v>2925.5</v>
      </c>
      <c r="H124" s="25">
        <v>2925.5</v>
      </c>
    </row>
    <row r="125" spans="1:8" ht="31.5">
      <c r="A125" s="41" t="s">
        <v>528</v>
      </c>
      <c r="B125" s="6"/>
      <c r="C125" s="7" t="s">
        <v>135</v>
      </c>
      <c r="D125" s="7" t="s">
        <v>131</v>
      </c>
      <c r="E125" s="6" t="s">
        <v>529</v>
      </c>
      <c r="F125" s="6"/>
      <c r="G125" s="25">
        <f>G126</f>
        <v>7429</v>
      </c>
      <c r="H125" s="25">
        <f>H126</f>
        <v>7419.2</v>
      </c>
    </row>
    <row r="126" spans="1:8" ht="31.5">
      <c r="A126" s="41" t="s">
        <v>530</v>
      </c>
      <c r="B126" s="6"/>
      <c r="C126" s="7" t="s">
        <v>135</v>
      </c>
      <c r="D126" s="7" t="s">
        <v>131</v>
      </c>
      <c r="E126" s="6" t="s">
        <v>531</v>
      </c>
      <c r="F126" s="6"/>
      <c r="G126" s="25">
        <f>G127</f>
        <v>7429</v>
      </c>
      <c r="H126" s="25">
        <f>H127</f>
        <v>7419.2</v>
      </c>
    </row>
    <row r="127" spans="1:8" ht="31.5">
      <c r="A127" s="40" t="s">
        <v>483</v>
      </c>
      <c r="B127" s="6"/>
      <c r="C127" s="7" t="s">
        <v>135</v>
      </c>
      <c r="D127" s="7" t="s">
        <v>131</v>
      </c>
      <c r="E127" s="6" t="s">
        <v>531</v>
      </c>
      <c r="F127" s="6">
        <v>200</v>
      </c>
      <c r="G127" s="25">
        <v>7429</v>
      </c>
      <c r="H127" s="25">
        <v>7419.2</v>
      </c>
    </row>
    <row r="128" spans="1:8" ht="31.5">
      <c r="A128" s="40" t="s">
        <v>771</v>
      </c>
      <c r="B128" s="6"/>
      <c r="C128" s="7" t="s">
        <v>135</v>
      </c>
      <c r="D128" s="7" t="s">
        <v>131</v>
      </c>
      <c r="E128" s="6" t="s">
        <v>772</v>
      </c>
      <c r="F128" s="6"/>
      <c r="G128" s="25">
        <f>SUM(G129)</f>
        <v>33018</v>
      </c>
      <c r="H128" s="25">
        <f>SUM(H129)</f>
        <v>18017.9</v>
      </c>
    </row>
    <row r="129" spans="1:8" ht="31.5">
      <c r="A129" s="40" t="s">
        <v>483</v>
      </c>
      <c r="B129" s="6"/>
      <c r="C129" s="7" t="s">
        <v>135</v>
      </c>
      <c r="D129" s="7" t="s">
        <v>131</v>
      </c>
      <c r="E129" s="6" t="s">
        <v>772</v>
      </c>
      <c r="F129" s="6">
        <v>200</v>
      </c>
      <c r="G129" s="25">
        <v>33018</v>
      </c>
      <c r="H129" s="25">
        <v>18017.9</v>
      </c>
    </row>
    <row r="130" spans="1:8" ht="31.5">
      <c r="A130" s="40" t="s">
        <v>699</v>
      </c>
      <c r="B130" s="6"/>
      <c r="C130" s="7" t="s">
        <v>135</v>
      </c>
      <c r="D130" s="7" t="s">
        <v>131</v>
      </c>
      <c r="E130" s="6" t="s">
        <v>697</v>
      </c>
      <c r="F130" s="6"/>
      <c r="G130" s="25">
        <f>SUM(G131,G133)</f>
        <v>117817.5</v>
      </c>
      <c r="H130" s="25">
        <f>SUM(H131,H133)</f>
        <v>117817.40000000001</v>
      </c>
    </row>
    <row r="131" spans="1:8" ht="31.5">
      <c r="A131" s="40" t="s">
        <v>773</v>
      </c>
      <c r="B131" s="6"/>
      <c r="C131" s="7" t="s">
        <v>135</v>
      </c>
      <c r="D131" s="7" t="s">
        <v>131</v>
      </c>
      <c r="E131" s="6" t="s">
        <v>698</v>
      </c>
      <c r="F131" s="6"/>
      <c r="G131" s="25">
        <f>SUM(G132)</f>
        <v>117699.6</v>
      </c>
      <c r="H131" s="25">
        <f>SUM(H132)</f>
        <v>117699.6</v>
      </c>
    </row>
    <row r="132" spans="1:8" ht="47.25">
      <c r="A132" s="40" t="s">
        <v>700</v>
      </c>
      <c r="B132" s="6"/>
      <c r="C132" s="7" t="s">
        <v>135</v>
      </c>
      <c r="D132" s="7" t="s">
        <v>131</v>
      </c>
      <c r="E132" s="6" t="s">
        <v>698</v>
      </c>
      <c r="F132" s="6">
        <v>400</v>
      </c>
      <c r="G132" s="25">
        <v>117699.6</v>
      </c>
      <c r="H132" s="25">
        <v>117699.6</v>
      </c>
    </row>
    <row r="133" spans="1:8" ht="63">
      <c r="A133" s="40" t="s">
        <v>774</v>
      </c>
      <c r="B133" s="6"/>
      <c r="C133" s="7" t="s">
        <v>135</v>
      </c>
      <c r="D133" s="7" t="s">
        <v>131</v>
      </c>
      <c r="E133" s="6" t="s">
        <v>701</v>
      </c>
      <c r="F133" s="6"/>
      <c r="G133" s="25">
        <f>SUM(G134)</f>
        <v>117.9</v>
      </c>
      <c r="H133" s="25">
        <f>SUM(H134)</f>
        <v>117.8</v>
      </c>
    </row>
    <row r="134" spans="1:8" ht="47.25">
      <c r="A134" s="40" t="s">
        <v>700</v>
      </c>
      <c r="B134" s="6"/>
      <c r="C134" s="7" t="s">
        <v>135</v>
      </c>
      <c r="D134" s="7" t="s">
        <v>131</v>
      </c>
      <c r="E134" s="6" t="s">
        <v>701</v>
      </c>
      <c r="F134" s="6">
        <v>400</v>
      </c>
      <c r="G134" s="25">
        <v>117.9</v>
      </c>
      <c r="H134" s="25">
        <v>117.8</v>
      </c>
    </row>
    <row r="135" spans="1:8" ht="63">
      <c r="A135" s="40" t="s">
        <v>775</v>
      </c>
      <c r="B135" s="6"/>
      <c r="C135" s="7" t="s">
        <v>135</v>
      </c>
      <c r="D135" s="7" t="s">
        <v>131</v>
      </c>
      <c r="E135" s="6" t="s">
        <v>776</v>
      </c>
      <c r="F135" s="6"/>
      <c r="G135" s="25">
        <f>G136+G138</f>
        <v>18173.2</v>
      </c>
      <c r="H135" s="25">
        <f>H136+H138</f>
        <v>18173.2</v>
      </c>
    </row>
    <row r="136" spans="1:8" ht="63">
      <c r="A136" s="40" t="s">
        <v>777</v>
      </c>
      <c r="B136" s="6"/>
      <c r="C136" s="7" t="s">
        <v>135</v>
      </c>
      <c r="D136" s="7" t="s">
        <v>131</v>
      </c>
      <c r="E136" s="6" t="s">
        <v>778</v>
      </c>
      <c r="F136" s="6"/>
      <c r="G136" s="25">
        <f>G137</f>
        <v>18155</v>
      </c>
      <c r="H136" s="25">
        <f>H137</f>
        <v>18155</v>
      </c>
    </row>
    <row r="137" spans="1:8" ht="31.5">
      <c r="A137" s="40" t="s">
        <v>483</v>
      </c>
      <c r="B137" s="6"/>
      <c r="C137" s="7" t="s">
        <v>135</v>
      </c>
      <c r="D137" s="7" t="s">
        <v>131</v>
      </c>
      <c r="E137" s="6" t="s">
        <v>778</v>
      </c>
      <c r="F137" s="6">
        <v>200</v>
      </c>
      <c r="G137" s="25">
        <v>18155</v>
      </c>
      <c r="H137" s="25">
        <v>18155</v>
      </c>
    </row>
    <row r="138" spans="1:8" ht="63">
      <c r="A138" s="40" t="s">
        <v>779</v>
      </c>
      <c r="B138" s="6"/>
      <c r="C138" s="7" t="s">
        <v>135</v>
      </c>
      <c r="D138" s="7" t="s">
        <v>131</v>
      </c>
      <c r="E138" s="6" t="s">
        <v>780</v>
      </c>
      <c r="F138" s="6"/>
      <c r="G138" s="25">
        <f>G139</f>
        <v>18.2</v>
      </c>
      <c r="H138" s="25">
        <f>H139</f>
        <v>18.2</v>
      </c>
    </row>
    <row r="139" spans="1:8" ht="31.5">
      <c r="A139" s="40" t="s">
        <v>483</v>
      </c>
      <c r="B139" s="6"/>
      <c r="C139" s="7" t="s">
        <v>135</v>
      </c>
      <c r="D139" s="7" t="s">
        <v>131</v>
      </c>
      <c r="E139" s="6" t="s">
        <v>780</v>
      </c>
      <c r="F139" s="6">
        <v>200</v>
      </c>
      <c r="G139" s="25">
        <v>18.2</v>
      </c>
      <c r="H139" s="25">
        <v>18.2</v>
      </c>
    </row>
    <row r="140" spans="1:8" ht="15.75">
      <c r="A140" s="39" t="s">
        <v>104</v>
      </c>
      <c r="B140" s="30"/>
      <c r="C140" s="37" t="s">
        <v>135</v>
      </c>
      <c r="D140" s="37" t="s">
        <v>132</v>
      </c>
      <c r="E140" s="30"/>
      <c r="F140" s="30"/>
      <c r="G140" s="4">
        <f>SUM(G141,G157)</f>
        <v>58376.3</v>
      </c>
      <c r="H140" s="4">
        <f>SUM(H141,H157)</f>
        <v>58373</v>
      </c>
    </row>
    <row r="141" spans="1:8" ht="47.25">
      <c r="A141" s="40" t="s">
        <v>781</v>
      </c>
      <c r="B141" s="6"/>
      <c r="C141" s="7" t="s">
        <v>135</v>
      </c>
      <c r="D141" s="7" t="s">
        <v>132</v>
      </c>
      <c r="E141" s="6" t="s">
        <v>281</v>
      </c>
      <c r="F141" s="6"/>
      <c r="G141" s="25">
        <f>SUM(G142,G146,G150)</f>
        <v>48878.4</v>
      </c>
      <c r="H141" s="25">
        <f>SUM(H142,H146,H150)</f>
        <v>48875.6</v>
      </c>
    </row>
    <row r="142" spans="1:8" ht="31.5">
      <c r="A142" s="40" t="s">
        <v>92</v>
      </c>
      <c r="B142" s="6"/>
      <c r="C142" s="7" t="s">
        <v>135</v>
      </c>
      <c r="D142" s="7" t="s">
        <v>132</v>
      </c>
      <c r="E142" s="6" t="s">
        <v>282</v>
      </c>
      <c r="F142" s="6"/>
      <c r="G142" s="25">
        <f aca="true" t="shared" si="3" ref="G142:H144">SUM(G143)</f>
        <v>10184.5</v>
      </c>
      <c r="H142" s="25">
        <f t="shared" si="3"/>
        <v>10184.4</v>
      </c>
    </row>
    <row r="143" spans="1:8" ht="15.75">
      <c r="A143" s="40" t="s">
        <v>284</v>
      </c>
      <c r="B143" s="6"/>
      <c r="C143" s="7" t="s">
        <v>135</v>
      </c>
      <c r="D143" s="7" t="s">
        <v>132</v>
      </c>
      <c r="E143" s="6" t="s">
        <v>283</v>
      </c>
      <c r="F143" s="6"/>
      <c r="G143" s="25">
        <f t="shared" si="3"/>
        <v>10184.5</v>
      </c>
      <c r="H143" s="25">
        <f t="shared" si="3"/>
        <v>10184.4</v>
      </c>
    </row>
    <row r="144" spans="1:8" ht="15.75">
      <c r="A144" s="40" t="s">
        <v>20</v>
      </c>
      <c r="B144" s="6"/>
      <c r="C144" s="7" t="s">
        <v>135</v>
      </c>
      <c r="D144" s="7" t="s">
        <v>132</v>
      </c>
      <c r="E144" s="6" t="s">
        <v>285</v>
      </c>
      <c r="F144" s="30"/>
      <c r="G144" s="25">
        <f t="shared" si="3"/>
        <v>10184.5</v>
      </c>
      <c r="H144" s="25">
        <f t="shared" si="3"/>
        <v>10184.4</v>
      </c>
    </row>
    <row r="145" spans="1:8" ht="15.75">
      <c r="A145" s="40" t="s">
        <v>184</v>
      </c>
      <c r="B145" s="6"/>
      <c r="C145" s="7" t="s">
        <v>135</v>
      </c>
      <c r="D145" s="7" t="s">
        <v>132</v>
      </c>
      <c r="E145" s="6" t="s">
        <v>285</v>
      </c>
      <c r="F145" s="6">
        <v>800</v>
      </c>
      <c r="G145" s="25">
        <v>10184.5</v>
      </c>
      <c r="H145" s="25">
        <v>10184.4</v>
      </c>
    </row>
    <row r="146" spans="1:8" ht="31.5">
      <c r="A146" s="40" t="s">
        <v>102</v>
      </c>
      <c r="B146" s="6"/>
      <c r="C146" s="7" t="s">
        <v>135</v>
      </c>
      <c r="D146" s="7" t="s">
        <v>132</v>
      </c>
      <c r="E146" s="6" t="s">
        <v>286</v>
      </c>
      <c r="F146" s="6"/>
      <c r="G146" s="25">
        <f aca="true" t="shared" si="4" ref="G146:H148">SUM(G147)</f>
        <v>37119.5</v>
      </c>
      <c r="H146" s="25">
        <f t="shared" si="4"/>
        <v>37119.5</v>
      </c>
    </row>
    <row r="147" spans="1:8" ht="15.75">
      <c r="A147" s="40" t="s">
        <v>288</v>
      </c>
      <c r="B147" s="6"/>
      <c r="C147" s="7" t="s">
        <v>135</v>
      </c>
      <c r="D147" s="7" t="s">
        <v>132</v>
      </c>
      <c r="E147" s="6" t="s">
        <v>287</v>
      </c>
      <c r="F147" s="6"/>
      <c r="G147" s="25">
        <f t="shared" si="4"/>
        <v>37119.5</v>
      </c>
      <c r="H147" s="25">
        <f t="shared" si="4"/>
        <v>37119.5</v>
      </c>
    </row>
    <row r="148" spans="1:8" ht="15.75">
      <c r="A148" s="40" t="s">
        <v>20</v>
      </c>
      <c r="B148" s="6"/>
      <c r="C148" s="7" t="s">
        <v>135</v>
      </c>
      <c r="D148" s="7" t="s">
        <v>132</v>
      </c>
      <c r="E148" s="6" t="s">
        <v>289</v>
      </c>
      <c r="F148" s="30"/>
      <c r="G148" s="25">
        <f t="shared" si="4"/>
        <v>37119.5</v>
      </c>
      <c r="H148" s="25">
        <f t="shared" si="4"/>
        <v>37119.5</v>
      </c>
    </row>
    <row r="149" spans="1:8" ht="15.75">
      <c r="A149" s="40" t="s">
        <v>184</v>
      </c>
      <c r="B149" s="6"/>
      <c r="C149" s="7" t="s">
        <v>135</v>
      </c>
      <c r="D149" s="7" t="s">
        <v>132</v>
      </c>
      <c r="E149" s="6" t="s">
        <v>289</v>
      </c>
      <c r="F149" s="6">
        <v>800</v>
      </c>
      <c r="G149" s="25">
        <v>37119.5</v>
      </c>
      <c r="H149" s="25">
        <v>37119.5</v>
      </c>
    </row>
    <row r="150" spans="1:8" ht="31.5">
      <c r="A150" s="9" t="s">
        <v>782</v>
      </c>
      <c r="B150" s="6"/>
      <c r="C150" s="7" t="s">
        <v>135</v>
      </c>
      <c r="D150" s="7" t="s">
        <v>132</v>
      </c>
      <c r="E150" s="6" t="s">
        <v>783</v>
      </c>
      <c r="F150" s="6"/>
      <c r="G150" s="25">
        <f>G151+G154</f>
        <v>1574.4</v>
      </c>
      <c r="H150" s="25">
        <f>H151+H154</f>
        <v>1571.7</v>
      </c>
    </row>
    <row r="151" spans="1:8" ht="63">
      <c r="A151" s="9" t="s">
        <v>784</v>
      </c>
      <c r="B151" s="6"/>
      <c r="C151" s="7" t="s">
        <v>135</v>
      </c>
      <c r="D151" s="7" t="s">
        <v>132</v>
      </c>
      <c r="E151" s="6" t="s">
        <v>785</v>
      </c>
      <c r="F151" s="6"/>
      <c r="G151" s="25">
        <f>G152</f>
        <v>921.7</v>
      </c>
      <c r="H151" s="25">
        <f>H152</f>
        <v>919</v>
      </c>
    </row>
    <row r="152" spans="1:8" ht="31.5">
      <c r="A152" s="9" t="s">
        <v>786</v>
      </c>
      <c r="B152" s="6"/>
      <c r="C152" s="7" t="s">
        <v>135</v>
      </c>
      <c r="D152" s="7" t="s">
        <v>132</v>
      </c>
      <c r="E152" s="6" t="s">
        <v>787</v>
      </c>
      <c r="F152" s="6"/>
      <c r="G152" s="25">
        <f>G153</f>
        <v>921.7</v>
      </c>
      <c r="H152" s="25">
        <f>H153</f>
        <v>919</v>
      </c>
    </row>
    <row r="153" spans="1:8" ht="31.5">
      <c r="A153" s="9" t="s">
        <v>483</v>
      </c>
      <c r="B153" s="6"/>
      <c r="C153" s="7" t="s">
        <v>135</v>
      </c>
      <c r="D153" s="7" t="s">
        <v>132</v>
      </c>
      <c r="E153" s="6" t="s">
        <v>787</v>
      </c>
      <c r="F153" s="6">
        <v>200</v>
      </c>
      <c r="G153" s="25">
        <v>921.7</v>
      </c>
      <c r="H153" s="25">
        <v>919</v>
      </c>
    </row>
    <row r="154" spans="1:8" ht="47.25">
      <c r="A154" s="9" t="s">
        <v>788</v>
      </c>
      <c r="B154" s="6"/>
      <c r="C154" s="7" t="s">
        <v>789</v>
      </c>
      <c r="D154" s="7" t="s">
        <v>132</v>
      </c>
      <c r="E154" s="6" t="s">
        <v>790</v>
      </c>
      <c r="F154" s="6"/>
      <c r="G154" s="25">
        <f>G155</f>
        <v>652.7</v>
      </c>
      <c r="H154" s="25">
        <f>H155</f>
        <v>652.7</v>
      </c>
    </row>
    <row r="155" spans="1:8" ht="31.5">
      <c r="A155" s="9" t="s">
        <v>786</v>
      </c>
      <c r="B155" s="6"/>
      <c r="C155" s="7" t="s">
        <v>135</v>
      </c>
      <c r="D155" s="7" t="s">
        <v>132</v>
      </c>
      <c r="E155" s="6" t="s">
        <v>791</v>
      </c>
      <c r="F155" s="6"/>
      <c r="G155" s="25">
        <f>G156</f>
        <v>652.7</v>
      </c>
      <c r="H155" s="25">
        <f>H156</f>
        <v>652.7</v>
      </c>
    </row>
    <row r="156" spans="1:8" ht="31.5">
      <c r="A156" s="9" t="s">
        <v>483</v>
      </c>
      <c r="B156" s="6"/>
      <c r="C156" s="7" t="s">
        <v>135</v>
      </c>
      <c r="D156" s="7" t="s">
        <v>132</v>
      </c>
      <c r="E156" s="6" t="s">
        <v>791</v>
      </c>
      <c r="F156" s="6">
        <v>200</v>
      </c>
      <c r="G156" s="25">
        <v>652.7</v>
      </c>
      <c r="H156" s="25">
        <v>652.7</v>
      </c>
    </row>
    <row r="157" spans="1:8" ht="47.25">
      <c r="A157" s="102" t="s">
        <v>769</v>
      </c>
      <c r="B157" s="6"/>
      <c r="C157" s="7" t="s">
        <v>135</v>
      </c>
      <c r="D157" s="7" t="s">
        <v>132</v>
      </c>
      <c r="E157" s="6" t="s">
        <v>261</v>
      </c>
      <c r="F157" s="6"/>
      <c r="G157" s="25">
        <f>G158</f>
        <v>9497.9</v>
      </c>
      <c r="H157" s="25">
        <f>H158</f>
        <v>9497.4</v>
      </c>
    </row>
    <row r="158" spans="1:8" ht="31.5">
      <c r="A158" s="40" t="s">
        <v>660</v>
      </c>
      <c r="B158" s="6"/>
      <c r="C158" s="7" t="s">
        <v>135</v>
      </c>
      <c r="D158" s="7" t="s">
        <v>132</v>
      </c>
      <c r="E158" s="6" t="s">
        <v>659</v>
      </c>
      <c r="F158" s="6"/>
      <c r="G158" s="25">
        <f>SUM(G159)</f>
        <v>9497.9</v>
      </c>
      <c r="H158" s="25">
        <f>SUM(H159)</f>
        <v>9497.4</v>
      </c>
    </row>
    <row r="159" spans="1:8" ht="31.5">
      <c r="A159" s="40" t="s">
        <v>522</v>
      </c>
      <c r="B159" s="6"/>
      <c r="C159" s="7" t="s">
        <v>135</v>
      </c>
      <c r="D159" s="7" t="s">
        <v>132</v>
      </c>
      <c r="E159" s="6" t="s">
        <v>521</v>
      </c>
      <c r="F159" s="6"/>
      <c r="G159" s="25">
        <f>G160</f>
        <v>9497.9</v>
      </c>
      <c r="H159" s="25">
        <f>H160</f>
        <v>9497.4</v>
      </c>
    </row>
    <row r="160" spans="1:8" ht="31.5">
      <c r="A160" s="9" t="s">
        <v>483</v>
      </c>
      <c r="B160" s="6"/>
      <c r="C160" s="7" t="s">
        <v>135</v>
      </c>
      <c r="D160" s="7" t="s">
        <v>132</v>
      </c>
      <c r="E160" s="6" t="s">
        <v>521</v>
      </c>
      <c r="F160" s="6">
        <v>200</v>
      </c>
      <c r="G160" s="25">
        <v>9497.9</v>
      </c>
      <c r="H160" s="25">
        <v>9497.4</v>
      </c>
    </row>
    <row r="161" spans="1:8" ht="15.75">
      <c r="A161" s="39" t="s">
        <v>105</v>
      </c>
      <c r="B161" s="30"/>
      <c r="C161" s="37" t="s">
        <v>135</v>
      </c>
      <c r="D161" s="37" t="s">
        <v>133</v>
      </c>
      <c r="E161" s="30"/>
      <c r="F161" s="30"/>
      <c r="G161" s="4">
        <f>SUM(G162)</f>
        <v>23835.5</v>
      </c>
      <c r="H161" s="4">
        <f>SUM(H162)</f>
        <v>23443.5</v>
      </c>
    </row>
    <row r="162" spans="1:8" ht="47.25">
      <c r="A162" s="40" t="s">
        <v>769</v>
      </c>
      <c r="B162" s="6"/>
      <c r="C162" s="7" t="s">
        <v>135</v>
      </c>
      <c r="D162" s="7" t="s">
        <v>133</v>
      </c>
      <c r="E162" s="6" t="s">
        <v>261</v>
      </c>
      <c r="F162" s="6"/>
      <c r="G162" s="25">
        <f>SUM(G163,G166,G169,G172,G175,G178)</f>
        <v>23835.5</v>
      </c>
      <c r="H162" s="25">
        <f>SUM(H163,H166,H169,H172,H175,H178)</f>
        <v>23443.5</v>
      </c>
    </row>
    <row r="163" spans="1:8" ht="15.75">
      <c r="A163" s="40" t="s">
        <v>291</v>
      </c>
      <c r="B163" s="6"/>
      <c r="C163" s="7" t="s">
        <v>135</v>
      </c>
      <c r="D163" s="7" t="s">
        <v>133</v>
      </c>
      <c r="E163" s="6" t="s">
        <v>290</v>
      </c>
      <c r="F163" s="30"/>
      <c r="G163" s="25">
        <f>SUM(G164)</f>
        <v>3167.4</v>
      </c>
      <c r="H163" s="25">
        <f>SUM(H164)</f>
        <v>2785</v>
      </c>
    </row>
    <row r="164" spans="1:8" ht="15.75">
      <c r="A164" s="40" t="s">
        <v>106</v>
      </c>
      <c r="B164" s="6"/>
      <c r="C164" s="7" t="s">
        <v>135</v>
      </c>
      <c r="D164" s="7" t="s">
        <v>133</v>
      </c>
      <c r="E164" s="6" t="s">
        <v>292</v>
      </c>
      <c r="F164" s="6"/>
      <c r="G164" s="25">
        <f>SUM(G165)</f>
        <v>3167.4</v>
      </c>
      <c r="H164" s="25">
        <f>SUM(H165)</f>
        <v>2785</v>
      </c>
    </row>
    <row r="165" spans="1:8" ht="31.5">
      <c r="A165" s="40" t="s">
        <v>483</v>
      </c>
      <c r="B165" s="6"/>
      <c r="C165" s="7" t="s">
        <v>135</v>
      </c>
      <c r="D165" s="7" t="s">
        <v>133</v>
      </c>
      <c r="E165" s="6" t="s">
        <v>292</v>
      </c>
      <c r="F165" s="6">
        <v>200</v>
      </c>
      <c r="G165" s="25">
        <v>3167.4</v>
      </c>
      <c r="H165" s="25">
        <v>2785</v>
      </c>
    </row>
    <row r="166" spans="1:8" ht="15.75" hidden="1">
      <c r="A166" s="40" t="s">
        <v>294</v>
      </c>
      <c r="B166" s="6"/>
      <c r="C166" s="7" t="s">
        <v>135</v>
      </c>
      <c r="D166" s="7" t="s">
        <v>133</v>
      </c>
      <c r="E166" s="6" t="s">
        <v>293</v>
      </c>
      <c r="F166" s="30"/>
      <c r="G166" s="25">
        <f>SUM(G167)</f>
        <v>0</v>
      </c>
      <c r="H166" s="25">
        <f>SUM(H167)</f>
        <v>0</v>
      </c>
    </row>
    <row r="167" spans="1:8" ht="15.75" hidden="1">
      <c r="A167" s="40" t="s">
        <v>178</v>
      </c>
      <c r="B167" s="6"/>
      <c r="C167" s="7" t="s">
        <v>135</v>
      </c>
      <c r="D167" s="7" t="s">
        <v>133</v>
      </c>
      <c r="E167" s="6" t="s">
        <v>295</v>
      </c>
      <c r="F167" s="6"/>
      <c r="G167" s="25">
        <f>SUM(G168)</f>
        <v>0</v>
      </c>
      <c r="H167" s="25">
        <f>SUM(H168)</f>
        <v>0</v>
      </c>
    </row>
    <row r="168" spans="1:8" ht="31.5" hidden="1">
      <c r="A168" s="40" t="s">
        <v>483</v>
      </c>
      <c r="B168" s="6"/>
      <c r="C168" s="7" t="s">
        <v>135</v>
      </c>
      <c r="D168" s="7" t="s">
        <v>133</v>
      </c>
      <c r="E168" s="6" t="s">
        <v>295</v>
      </c>
      <c r="F168" s="6">
        <v>200</v>
      </c>
      <c r="G168" s="25">
        <v>0</v>
      </c>
      <c r="H168" s="25">
        <v>0</v>
      </c>
    </row>
    <row r="169" spans="1:8" ht="31.5" hidden="1">
      <c r="A169" s="40" t="s">
        <v>297</v>
      </c>
      <c r="B169" s="6"/>
      <c r="C169" s="7" t="s">
        <v>135</v>
      </c>
      <c r="D169" s="7" t="s">
        <v>133</v>
      </c>
      <c r="E169" s="6" t="s">
        <v>296</v>
      </c>
      <c r="F169" s="30"/>
      <c r="G169" s="25">
        <f>SUM(G170)</f>
        <v>0</v>
      </c>
      <c r="H169" s="25">
        <f>SUM(H170)</f>
        <v>0</v>
      </c>
    </row>
    <row r="170" spans="1:8" ht="15.75" hidden="1">
      <c r="A170" s="42" t="s">
        <v>172</v>
      </c>
      <c r="B170" s="6"/>
      <c r="C170" s="7" t="s">
        <v>135</v>
      </c>
      <c r="D170" s="7" t="s">
        <v>133</v>
      </c>
      <c r="E170" s="6" t="s">
        <v>298</v>
      </c>
      <c r="F170" s="6"/>
      <c r="G170" s="25">
        <f>G171</f>
        <v>0</v>
      </c>
      <c r="H170" s="25">
        <f>H171</f>
        <v>0</v>
      </c>
    </row>
    <row r="171" spans="1:8" ht="31.5" hidden="1">
      <c r="A171" s="40" t="s">
        <v>483</v>
      </c>
      <c r="B171" s="6"/>
      <c r="C171" s="7" t="s">
        <v>135</v>
      </c>
      <c r="D171" s="7" t="s">
        <v>133</v>
      </c>
      <c r="E171" s="6" t="s">
        <v>298</v>
      </c>
      <c r="F171" s="6">
        <v>200</v>
      </c>
      <c r="G171" s="25">
        <v>0</v>
      </c>
      <c r="H171" s="25">
        <v>0</v>
      </c>
    </row>
    <row r="172" spans="1:8" ht="31.5">
      <c r="A172" s="40" t="s">
        <v>300</v>
      </c>
      <c r="B172" s="6"/>
      <c r="C172" s="7" t="s">
        <v>135</v>
      </c>
      <c r="D172" s="7" t="s">
        <v>133</v>
      </c>
      <c r="E172" s="6" t="s">
        <v>299</v>
      </c>
      <c r="F172" s="30"/>
      <c r="G172" s="25">
        <f>SUM(G173)</f>
        <v>5475.2</v>
      </c>
      <c r="H172" s="25">
        <f>SUM(H173)</f>
        <v>5465.6</v>
      </c>
    </row>
    <row r="173" spans="1:8" ht="31.5">
      <c r="A173" s="40" t="s">
        <v>107</v>
      </c>
      <c r="B173" s="6"/>
      <c r="C173" s="7" t="s">
        <v>135</v>
      </c>
      <c r="D173" s="7" t="s">
        <v>133</v>
      </c>
      <c r="E173" s="6" t="s">
        <v>301</v>
      </c>
      <c r="F173" s="6"/>
      <c r="G173" s="25">
        <f>SUM(G174)</f>
        <v>5475.2</v>
      </c>
      <c r="H173" s="25">
        <f>SUM(H174)</f>
        <v>5465.6</v>
      </c>
    </row>
    <row r="174" spans="1:8" ht="31.5">
      <c r="A174" s="40" t="s">
        <v>483</v>
      </c>
      <c r="B174" s="6"/>
      <c r="C174" s="7" t="s">
        <v>135</v>
      </c>
      <c r="D174" s="7" t="s">
        <v>133</v>
      </c>
      <c r="E174" s="6" t="s">
        <v>301</v>
      </c>
      <c r="F174" s="6">
        <v>200</v>
      </c>
      <c r="G174" s="25">
        <v>5475.2</v>
      </c>
      <c r="H174" s="25">
        <v>5465.6</v>
      </c>
    </row>
    <row r="175" spans="1:8" ht="31.5" hidden="1">
      <c r="A175" s="40" t="s">
        <v>303</v>
      </c>
      <c r="B175" s="6"/>
      <c r="C175" s="7" t="s">
        <v>135</v>
      </c>
      <c r="D175" s="7" t="s">
        <v>133</v>
      </c>
      <c r="E175" s="6" t="s">
        <v>302</v>
      </c>
      <c r="F175" s="30"/>
      <c r="G175" s="25">
        <f>SUM(G176)</f>
        <v>0</v>
      </c>
      <c r="H175" s="25">
        <f>SUM(H176)</f>
        <v>0</v>
      </c>
    </row>
    <row r="176" spans="1:8" ht="15.75" hidden="1">
      <c r="A176" s="42" t="s">
        <v>182</v>
      </c>
      <c r="B176" s="6"/>
      <c r="C176" s="7" t="s">
        <v>135</v>
      </c>
      <c r="D176" s="7" t="s">
        <v>133</v>
      </c>
      <c r="E176" s="6" t="s">
        <v>304</v>
      </c>
      <c r="F176" s="6"/>
      <c r="G176" s="25">
        <f>G177</f>
        <v>0</v>
      </c>
      <c r="H176" s="25">
        <f>H177</f>
        <v>0</v>
      </c>
    </row>
    <row r="177" spans="1:8" ht="31.5" hidden="1">
      <c r="A177" s="40" t="s">
        <v>483</v>
      </c>
      <c r="B177" s="6"/>
      <c r="C177" s="7" t="s">
        <v>135</v>
      </c>
      <c r="D177" s="7" t="s">
        <v>133</v>
      </c>
      <c r="E177" s="6" t="s">
        <v>304</v>
      </c>
      <c r="F177" s="6">
        <v>200</v>
      </c>
      <c r="G177" s="25">
        <v>0</v>
      </c>
      <c r="H177" s="25">
        <v>0</v>
      </c>
    </row>
    <row r="178" spans="1:8" ht="47.25">
      <c r="A178" s="9" t="s">
        <v>792</v>
      </c>
      <c r="B178" s="6"/>
      <c r="C178" s="7" t="s">
        <v>135</v>
      </c>
      <c r="D178" s="7" t="s">
        <v>133</v>
      </c>
      <c r="E178" s="6" t="s">
        <v>793</v>
      </c>
      <c r="F178" s="6"/>
      <c r="G178" s="25">
        <f>SUM(G179)</f>
        <v>15192.9</v>
      </c>
      <c r="H178" s="25">
        <f>SUM(H179)</f>
        <v>15192.9</v>
      </c>
    </row>
    <row r="179" spans="1:8" ht="31.5">
      <c r="A179" s="9" t="s">
        <v>794</v>
      </c>
      <c r="B179" s="6"/>
      <c r="C179" s="7" t="s">
        <v>135</v>
      </c>
      <c r="D179" s="7" t="s">
        <v>133</v>
      </c>
      <c r="E179" s="6" t="s">
        <v>795</v>
      </c>
      <c r="F179" s="6"/>
      <c r="G179" s="25">
        <f>SUM(G180)</f>
        <v>15192.9</v>
      </c>
      <c r="H179" s="25">
        <f>SUM(H180)</f>
        <v>15192.9</v>
      </c>
    </row>
    <row r="180" spans="1:8" ht="15.75">
      <c r="A180" s="40" t="s">
        <v>184</v>
      </c>
      <c r="B180" s="6"/>
      <c r="C180" s="7" t="s">
        <v>135</v>
      </c>
      <c r="D180" s="7" t="s">
        <v>133</v>
      </c>
      <c r="E180" s="6" t="s">
        <v>795</v>
      </c>
      <c r="F180" s="6">
        <v>800</v>
      </c>
      <c r="G180" s="25">
        <v>15192.9</v>
      </c>
      <c r="H180" s="25">
        <v>15192.9</v>
      </c>
    </row>
    <row r="181" spans="1:8" ht="31.5">
      <c r="A181" s="39" t="s">
        <v>179</v>
      </c>
      <c r="B181" s="30"/>
      <c r="C181" s="37" t="s">
        <v>135</v>
      </c>
      <c r="D181" s="37" t="s">
        <v>135</v>
      </c>
      <c r="E181" s="30"/>
      <c r="F181" s="30"/>
      <c r="G181" s="4">
        <f>SUM(G182,G187)</f>
        <v>8505.7</v>
      </c>
      <c r="H181" s="4">
        <f>SUM(H182,H187)</f>
        <v>4211</v>
      </c>
    </row>
    <row r="182" spans="1:8" ht="47.25">
      <c r="A182" s="40" t="s">
        <v>781</v>
      </c>
      <c r="B182" s="6"/>
      <c r="C182" s="7" t="s">
        <v>135</v>
      </c>
      <c r="D182" s="7" t="s">
        <v>135</v>
      </c>
      <c r="E182" s="6" t="s">
        <v>281</v>
      </c>
      <c r="F182" s="6"/>
      <c r="G182" s="25">
        <f aca="true" t="shared" si="5" ref="G182:H185">SUM(G183)</f>
        <v>4211</v>
      </c>
      <c r="H182" s="25">
        <f t="shared" si="5"/>
        <v>4211</v>
      </c>
    </row>
    <row r="183" spans="1:8" ht="31.5">
      <c r="A183" s="40" t="s">
        <v>102</v>
      </c>
      <c r="B183" s="6"/>
      <c r="C183" s="7" t="s">
        <v>135</v>
      </c>
      <c r="D183" s="7" t="s">
        <v>135</v>
      </c>
      <c r="E183" s="6" t="s">
        <v>286</v>
      </c>
      <c r="F183" s="6"/>
      <c r="G183" s="25">
        <f t="shared" si="5"/>
        <v>4211</v>
      </c>
      <c r="H183" s="25">
        <f t="shared" si="5"/>
        <v>4211</v>
      </c>
    </row>
    <row r="184" spans="1:8" ht="15.75">
      <c r="A184" s="40" t="s">
        <v>307</v>
      </c>
      <c r="B184" s="6"/>
      <c r="C184" s="7" t="s">
        <v>135</v>
      </c>
      <c r="D184" s="7" t="s">
        <v>135</v>
      </c>
      <c r="E184" s="6" t="s">
        <v>305</v>
      </c>
      <c r="F184" s="6"/>
      <c r="G184" s="25">
        <f t="shared" si="5"/>
        <v>4211</v>
      </c>
      <c r="H184" s="25">
        <f t="shared" si="5"/>
        <v>4211</v>
      </c>
    </row>
    <row r="185" spans="1:8" ht="15.75">
      <c r="A185" s="40" t="s">
        <v>20</v>
      </c>
      <c r="B185" s="6"/>
      <c r="C185" s="7" t="s">
        <v>135</v>
      </c>
      <c r="D185" s="7" t="s">
        <v>135</v>
      </c>
      <c r="E185" s="6" t="s">
        <v>306</v>
      </c>
      <c r="F185" s="30"/>
      <c r="G185" s="25">
        <f t="shared" si="5"/>
        <v>4211</v>
      </c>
      <c r="H185" s="25">
        <f t="shared" si="5"/>
        <v>4211</v>
      </c>
    </row>
    <row r="186" spans="1:8" ht="15.75">
      <c r="A186" s="40" t="s">
        <v>184</v>
      </c>
      <c r="B186" s="6"/>
      <c r="C186" s="7" t="s">
        <v>135</v>
      </c>
      <c r="D186" s="7" t="s">
        <v>135</v>
      </c>
      <c r="E186" s="6" t="s">
        <v>306</v>
      </c>
      <c r="F186" s="6">
        <v>800</v>
      </c>
      <c r="G186" s="25">
        <v>4211</v>
      </c>
      <c r="H186" s="25">
        <v>4211</v>
      </c>
    </row>
    <row r="187" spans="1:8" ht="47.25">
      <c r="A187" s="9" t="s">
        <v>769</v>
      </c>
      <c r="B187" s="6"/>
      <c r="C187" s="7" t="s">
        <v>135</v>
      </c>
      <c r="D187" s="7" t="s">
        <v>135</v>
      </c>
      <c r="E187" s="6" t="s">
        <v>261</v>
      </c>
      <c r="F187" s="6"/>
      <c r="G187" s="25">
        <f>SUM(G188)</f>
        <v>4294.700000000001</v>
      </c>
      <c r="H187" s="25">
        <f>SUM(H188)</f>
        <v>0</v>
      </c>
    </row>
    <row r="188" spans="1:8" ht="47.25">
      <c r="A188" s="9" t="s">
        <v>796</v>
      </c>
      <c r="B188" s="6"/>
      <c r="C188" s="7" t="s">
        <v>135</v>
      </c>
      <c r="D188" s="7" t="s">
        <v>135</v>
      </c>
      <c r="E188" s="6" t="s">
        <v>797</v>
      </c>
      <c r="F188" s="6"/>
      <c r="G188" s="25">
        <f>SUM(G189,G191)</f>
        <v>4294.700000000001</v>
      </c>
      <c r="H188" s="25">
        <f>SUM(H189,H191)</f>
        <v>0</v>
      </c>
    </row>
    <row r="189" spans="1:8" ht="31.5">
      <c r="A189" s="9" t="s">
        <v>798</v>
      </c>
      <c r="B189" s="6"/>
      <c r="C189" s="7" t="s">
        <v>135</v>
      </c>
      <c r="D189" s="7" t="s">
        <v>135</v>
      </c>
      <c r="E189" s="6" t="s">
        <v>799</v>
      </c>
      <c r="F189" s="6"/>
      <c r="G189" s="25">
        <f>SUM(G190)</f>
        <v>4251.6</v>
      </c>
      <c r="H189" s="25">
        <f>SUM(H190)</f>
        <v>0</v>
      </c>
    </row>
    <row r="190" spans="1:8" ht="31.5">
      <c r="A190" s="40" t="s">
        <v>483</v>
      </c>
      <c r="B190" s="6"/>
      <c r="C190" s="7" t="s">
        <v>135</v>
      </c>
      <c r="D190" s="7" t="s">
        <v>135</v>
      </c>
      <c r="E190" s="6" t="s">
        <v>799</v>
      </c>
      <c r="F190" s="6">
        <v>200</v>
      </c>
      <c r="G190" s="25">
        <v>4251.6</v>
      </c>
      <c r="H190" s="25">
        <v>0</v>
      </c>
    </row>
    <row r="191" spans="1:8" ht="47.25">
      <c r="A191" s="9" t="s">
        <v>800</v>
      </c>
      <c r="B191" s="6"/>
      <c r="C191" s="7" t="s">
        <v>135</v>
      </c>
      <c r="D191" s="7" t="s">
        <v>135</v>
      </c>
      <c r="E191" s="6" t="s">
        <v>801</v>
      </c>
      <c r="F191" s="6"/>
      <c r="G191" s="25">
        <f>SUM(G192)</f>
        <v>43.1</v>
      </c>
      <c r="H191" s="25">
        <f>SUM(H192)</f>
        <v>0</v>
      </c>
    </row>
    <row r="192" spans="1:8" ht="31.5">
      <c r="A192" s="40" t="s">
        <v>483</v>
      </c>
      <c r="B192" s="6"/>
      <c r="C192" s="7" t="s">
        <v>135</v>
      </c>
      <c r="D192" s="7" t="s">
        <v>135</v>
      </c>
      <c r="E192" s="6" t="s">
        <v>801</v>
      </c>
      <c r="F192" s="6">
        <v>200</v>
      </c>
      <c r="G192" s="25">
        <v>43.1</v>
      </c>
      <c r="H192" s="25">
        <v>0</v>
      </c>
    </row>
    <row r="193" spans="1:8" ht="15.75">
      <c r="A193" s="39" t="s">
        <v>118</v>
      </c>
      <c r="B193" s="6"/>
      <c r="C193" s="37" t="s">
        <v>4</v>
      </c>
      <c r="D193" s="37" t="s">
        <v>138</v>
      </c>
      <c r="E193" s="6"/>
      <c r="F193" s="6"/>
      <c r="G193" s="4">
        <f>SUM(G194,G199,G206)</f>
        <v>7422.2</v>
      </c>
      <c r="H193" s="4">
        <f>SUM(H194,H199,H206)</f>
        <v>6214.9</v>
      </c>
    </row>
    <row r="194" spans="1:8" ht="15.75">
      <c r="A194" s="39" t="s">
        <v>120</v>
      </c>
      <c r="B194" s="6"/>
      <c r="C194" s="37" t="s">
        <v>4</v>
      </c>
      <c r="D194" s="37" t="s">
        <v>133</v>
      </c>
      <c r="E194" s="6"/>
      <c r="F194" s="6"/>
      <c r="G194" s="4">
        <f aca="true" t="shared" si="6" ref="G194:H197">SUM(G195)</f>
        <v>2151.2</v>
      </c>
      <c r="H194" s="4">
        <f t="shared" si="6"/>
        <v>2151.1</v>
      </c>
    </row>
    <row r="195" spans="1:8" ht="15.75">
      <c r="A195" s="40" t="s">
        <v>248</v>
      </c>
      <c r="B195" s="6"/>
      <c r="C195" s="7" t="s">
        <v>4</v>
      </c>
      <c r="D195" s="7" t="s">
        <v>133</v>
      </c>
      <c r="E195" s="6" t="s">
        <v>247</v>
      </c>
      <c r="F195" s="6"/>
      <c r="G195" s="25">
        <f t="shared" si="6"/>
        <v>2151.2</v>
      </c>
      <c r="H195" s="25">
        <f t="shared" si="6"/>
        <v>2151.1</v>
      </c>
    </row>
    <row r="196" spans="1:8" ht="15.75">
      <c r="A196" s="40" t="s">
        <v>250</v>
      </c>
      <c r="B196" s="6"/>
      <c r="C196" s="7" t="s">
        <v>4</v>
      </c>
      <c r="D196" s="7" t="s">
        <v>133</v>
      </c>
      <c r="E196" s="6" t="s">
        <v>249</v>
      </c>
      <c r="F196" s="6"/>
      <c r="G196" s="25">
        <f t="shared" si="6"/>
        <v>2151.2</v>
      </c>
      <c r="H196" s="25">
        <f t="shared" si="6"/>
        <v>2151.1</v>
      </c>
    </row>
    <row r="197" spans="1:8" ht="15.75">
      <c r="A197" s="40" t="s">
        <v>313</v>
      </c>
      <c r="B197" s="6"/>
      <c r="C197" s="7" t="s">
        <v>4</v>
      </c>
      <c r="D197" s="7" t="s">
        <v>133</v>
      </c>
      <c r="E197" s="6" t="s">
        <v>314</v>
      </c>
      <c r="F197" s="6"/>
      <c r="G197" s="25">
        <f t="shared" si="6"/>
        <v>2151.2</v>
      </c>
      <c r="H197" s="25">
        <f t="shared" si="6"/>
        <v>2151.1</v>
      </c>
    </row>
    <row r="198" spans="1:8" ht="15.75">
      <c r="A198" s="41" t="s">
        <v>186</v>
      </c>
      <c r="B198" s="6"/>
      <c r="C198" s="7" t="s">
        <v>4</v>
      </c>
      <c r="D198" s="7" t="s">
        <v>133</v>
      </c>
      <c r="E198" s="6" t="s">
        <v>314</v>
      </c>
      <c r="F198" s="6">
        <v>300</v>
      </c>
      <c r="G198" s="25">
        <v>2151.2</v>
      </c>
      <c r="H198" s="25">
        <v>2151.1</v>
      </c>
    </row>
    <row r="199" spans="1:8" ht="15.75">
      <c r="A199" s="106" t="s">
        <v>121</v>
      </c>
      <c r="B199" s="107"/>
      <c r="C199" s="108">
        <v>10</v>
      </c>
      <c r="D199" s="108" t="s">
        <v>134</v>
      </c>
      <c r="E199" s="108"/>
      <c r="F199" s="108"/>
      <c r="G199" s="4">
        <f>SUM(G200)</f>
        <v>5271</v>
      </c>
      <c r="H199" s="4">
        <f>SUM(H200)</f>
        <v>4063.8</v>
      </c>
    </row>
    <row r="200" spans="1:8" ht="15.75">
      <c r="A200" s="109" t="s">
        <v>248</v>
      </c>
      <c r="B200" s="69"/>
      <c r="C200" s="70">
        <v>10</v>
      </c>
      <c r="D200" s="70" t="s">
        <v>134</v>
      </c>
      <c r="E200" s="70" t="s">
        <v>247</v>
      </c>
      <c r="F200" s="70"/>
      <c r="G200" s="25">
        <f>SUM(G201)</f>
        <v>5271</v>
      </c>
      <c r="H200" s="25">
        <f>SUM(H201)</f>
        <v>4063.8</v>
      </c>
    </row>
    <row r="201" spans="1:8" ht="15.75">
      <c r="A201" s="109" t="s">
        <v>250</v>
      </c>
      <c r="B201" s="69"/>
      <c r="C201" s="70">
        <v>10</v>
      </c>
      <c r="D201" s="70" t="s">
        <v>134</v>
      </c>
      <c r="E201" s="70" t="s">
        <v>249</v>
      </c>
      <c r="F201" s="70"/>
      <c r="G201" s="25">
        <f>SUM(G202,G204)</f>
        <v>5271</v>
      </c>
      <c r="H201" s="25">
        <f>SUM(H202,H204)</f>
        <v>4063.8</v>
      </c>
    </row>
    <row r="202" spans="1:8" ht="63">
      <c r="A202" s="109" t="s">
        <v>802</v>
      </c>
      <c r="B202" s="69"/>
      <c r="C202" s="162">
        <v>10</v>
      </c>
      <c r="D202" s="162" t="s">
        <v>134</v>
      </c>
      <c r="E202" s="162" t="s">
        <v>803</v>
      </c>
      <c r="F202" s="70"/>
      <c r="G202" s="25">
        <f>SUM(G203)</f>
        <v>3471.4</v>
      </c>
      <c r="H202" s="25">
        <f>SUM(H203)</f>
        <v>3471.4</v>
      </c>
    </row>
    <row r="203" spans="1:8" ht="31.5">
      <c r="A203" s="163" t="s">
        <v>670</v>
      </c>
      <c r="B203" s="69"/>
      <c r="C203" s="162">
        <v>10</v>
      </c>
      <c r="D203" s="162" t="s">
        <v>134</v>
      </c>
      <c r="E203" s="162" t="s">
        <v>803</v>
      </c>
      <c r="F203" s="70">
        <v>400</v>
      </c>
      <c r="G203" s="25">
        <v>3471.4</v>
      </c>
      <c r="H203" s="25">
        <v>3471.4</v>
      </c>
    </row>
    <row r="204" spans="1:8" ht="63">
      <c r="A204" s="109" t="s">
        <v>661</v>
      </c>
      <c r="B204" s="69"/>
      <c r="C204" s="70">
        <v>10</v>
      </c>
      <c r="D204" s="70" t="s">
        <v>134</v>
      </c>
      <c r="E204" s="70" t="s">
        <v>662</v>
      </c>
      <c r="F204" s="70"/>
      <c r="G204" s="25">
        <f>SUM(G205)</f>
        <v>1799.6</v>
      </c>
      <c r="H204" s="25">
        <f>SUM(H205)</f>
        <v>592.4</v>
      </c>
    </row>
    <row r="205" spans="1:8" ht="31.5">
      <c r="A205" s="163" t="s">
        <v>670</v>
      </c>
      <c r="B205" s="69"/>
      <c r="C205" s="70">
        <v>10</v>
      </c>
      <c r="D205" s="70" t="s">
        <v>134</v>
      </c>
      <c r="E205" s="70" t="s">
        <v>662</v>
      </c>
      <c r="F205" s="70">
        <v>400</v>
      </c>
      <c r="G205" s="151">
        <v>1799.6</v>
      </c>
      <c r="H205" s="151">
        <v>592.4</v>
      </c>
    </row>
    <row r="206" spans="1:8" ht="15.75" hidden="1">
      <c r="A206" s="160" t="s">
        <v>122</v>
      </c>
      <c r="B206" s="30"/>
      <c r="C206" s="37">
        <v>10</v>
      </c>
      <c r="D206" s="37" t="s">
        <v>139</v>
      </c>
      <c r="E206" s="30"/>
      <c r="F206" s="30"/>
      <c r="G206" s="164">
        <f aca="true" t="shared" si="7" ref="G206:H208">G207</f>
        <v>0</v>
      </c>
      <c r="H206" s="164">
        <f t="shared" si="7"/>
        <v>0</v>
      </c>
    </row>
    <row r="207" spans="1:8" ht="47.25" hidden="1">
      <c r="A207" s="9" t="s">
        <v>328</v>
      </c>
      <c r="B207" s="6"/>
      <c r="C207" s="7">
        <v>10</v>
      </c>
      <c r="D207" s="7" t="s">
        <v>139</v>
      </c>
      <c r="E207" s="7" t="s">
        <v>327</v>
      </c>
      <c r="F207" s="6"/>
      <c r="G207" s="165">
        <f t="shared" si="7"/>
        <v>0</v>
      </c>
      <c r="H207" s="165">
        <f t="shared" si="7"/>
        <v>0</v>
      </c>
    </row>
    <row r="208" spans="1:8" ht="47.25" hidden="1">
      <c r="A208" s="9" t="s">
        <v>110</v>
      </c>
      <c r="B208" s="6"/>
      <c r="C208" s="7">
        <v>10</v>
      </c>
      <c r="D208" s="7" t="s">
        <v>139</v>
      </c>
      <c r="E208" s="6" t="s">
        <v>663</v>
      </c>
      <c r="F208" s="6"/>
      <c r="G208" s="165">
        <f t="shared" si="7"/>
        <v>0</v>
      </c>
      <c r="H208" s="165">
        <f t="shared" si="7"/>
        <v>0</v>
      </c>
    </row>
    <row r="209" spans="1:8" ht="63" hidden="1">
      <c r="A209" s="166" t="s">
        <v>664</v>
      </c>
      <c r="B209" s="6"/>
      <c r="C209" s="7">
        <v>10</v>
      </c>
      <c r="D209" s="7" t="s">
        <v>139</v>
      </c>
      <c r="E209" s="6" t="s">
        <v>665</v>
      </c>
      <c r="F209" s="6"/>
      <c r="G209" s="165">
        <f>SUM(G210,G212)</f>
        <v>0</v>
      </c>
      <c r="H209" s="165">
        <f>SUM(H210,H212)</f>
        <v>0</v>
      </c>
    </row>
    <row r="210" spans="1:8" ht="31.5" hidden="1">
      <c r="A210" s="166" t="s">
        <v>666</v>
      </c>
      <c r="B210" s="6"/>
      <c r="C210" s="7">
        <v>10</v>
      </c>
      <c r="D210" s="7" t="s">
        <v>139</v>
      </c>
      <c r="E210" s="6" t="s">
        <v>667</v>
      </c>
      <c r="F210" s="6"/>
      <c r="G210" s="165">
        <f>G211</f>
        <v>0</v>
      </c>
      <c r="H210" s="165">
        <f>H211</f>
        <v>0</v>
      </c>
    </row>
    <row r="211" spans="1:8" ht="31.5" hidden="1">
      <c r="A211" s="163" t="s">
        <v>670</v>
      </c>
      <c r="B211" s="6"/>
      <c r="C211" s="7">
        <v>10</v>
      </c>
      <c r="D211" s="7" t="s">
        <v>139</v>
      </c>
      <c r="E211" s="6" t="s">
        <v>667</v>
      </c>
      <c r="F211" s="70">
        <v>400</v>
      </c>
      <c r="G211" s="165">
        <v>0</v>
      </c>
      <c r="H211" s="165">
        <v>0</v>
      </c>
    </row>
    <row r="212" spans="1:8" ht="31.5" hidden="1">
      <c r="A212" s="166" t="s">
        <v>668</v>
      </c>
      <c r="B212" s="6"/>
      <c r="C212" s="7">
        <v>10</v>
      </c>
      <c r="D212" s="7" t="s">
        <v>139</v>
      </c>
      <c r="E212" s="6" t="s">
        <v>669</v>
      </c>
      <c r="F212" s="6"/>
      <c r="G212" s="165">
        <f>G213</f>
        <v>0</v>
      </c>
      <c r="H212" s="165">
        <f>H213</f>
        <v>0</v>
      </c>
    </row>
    <row r="213" spans="1:8" ht="31.5" hidden="1">
      <c r="A213" s="163" t="s">
        <v>670</v>
      </c>
      <c r="B213" s="6"/>
      <c r="C213" s="7">
        <v>10</v>
      </c>
      <c r="D213" s="7" t="s">
        <v>139</v>
      </c>
      <c r="E213" s="6" t="s">
        <v>669</v>
      </c>
      <c r="F213" s="70">
        <v>400</v>
      </c>
      <c r="G213" s="165">
        <v>0</v>
      </c>
      <c r="H213" s="165">
        <v>0</v>
      </c>
    </row>
    <row r="214" spans="1:8" ht="31.5">
      <c r="A214" s="39" t="s">
        <v>480</v>
      </c>
      <c r="B214" s="30">
        <v>802</v>
      </c>
      <c r="C214" s="7"/>
      <c r="D214" s="7"/>
      <c r="E214" s="6"/>
      <c r="F214" s="6"/>
      <c r="G214" s="4">
        <f>SUM(G215,G237,G264)</f>
        <v>96637.3</v>
      </c>
      <c r="H214" s="4">
        <f>SUM(H215,H237,H264)</f>
        <v>96399.20000000001</v>
      </c>
    </row>
    <row r="215" spans="1:8" ht="15.75">
      <c r="A215" s="39" t="s">
        <v>82</v>
      </c>
      <c r="B215" s="30"/>
      <c r="C215" s="37" t="s">
        <v>131</v>
      </c>
      <c r="D215" s="37" t="s">
        <v>138</v>
      </c>
      <c r="E215" s="6"/>
      <c r="F215" s="6"/>
      <c r="G215" s="4">
        <f>SUM(G216,G228)</f>
        <v>32267.7</v>
      </c>
      <c r="H215" s="4">
        <f>SUM(H216,H228)</f>
        <v>32056.6</v>
      </c>
    </row>
    <row r="216" spans="1:8" ht="47.25">
      <c r="A216" s="39" t="s">
        <v>84</v>
      </c>
      <c r="B216" s="167"/>
      <c r="C216" s="37" t="s">
        <v>131</v>
      </c>
      <c r="D216" s="37" t="s">
        <v>139</v>
      </c>
      <c r="E216" s="30"/>
      <c r="F216" s="30"/>
      <c r="G216" s="4">
        <f>SUM(G217)</f>
        <v>32194.2</v>
      </c>
      <c r="H216" s="4">
        <f>SUM(H217)</f>
        <v>32056.6</v>
      </c>
    </row>
    <row r="217" spans="1:8" ht="31.5">
      <c r="A217" s="40" t="s">
        <v>243</v>
      </c>
      <c r="B217" s="6"/>
      <c r="C217" s="7" t="s">
        <v>131</v>
      </c>
      <c r="D217" s="7" t="s">
        <v>139</v>
      </c>
      <c r="E217" s="6" t="s">
        <v>241</v>
      </c>
      <c r="F217" s="159"/>
      <c r="G217" s="25">
        <f>SUM(G218)</f>
        <v>32194.2</v>
      </c>
      <c r="H217" s="25">
        <f>SUM(H218)</f>
        <v>32056.6</v>
      </c>
    </row>
    <row r="218" spans="1:8" ht="31.5">
      <c r="A218" s="40" t="s">
        <v>244</v>
      </c>
      <c r="B218" s="6"/>
      <c r="C218" s="7" t="s">
        <v>131</v>
      </c>
      <c r="D218" s="7" t="s">
        <v>139</v>
      </c>
      <c r="E218" s="6" t="s">
        <v>242</v>
      </c>
      <c r="F218" s="159"/>
      <c r="G218" s="25">
        <f>SUM(G219,G223,G226)</f>
        <v>32194.2</v>
      </c>
      <c r="H218" s="25">
        <f>SUM(H219,H223,H226)</f>
        <v>32056.6</v>
      </c>
    </row>
    <row r="219" spans="1:8" ht="31.5">
      <c r="A219" s="41" t="s">
        <v>309</v>
      </c>
      <c r="B219" s="6"/>
      <c r="C219" s="7" t="s">
        <v>131</v>
      </c>
      <c r="D219" s="7" t="s">
        <v>139</v>
      </c>
      <c r="E219" s="6" t="s">
        <v>308</v>
      </c>
      <c r="F219" s="159"/>
      <c r="G219" s="25">
        <f>SUM(G220:G222)</f>
        <v>27847.3</v>
      </c>
      <c r="H219" s="25">
        <f>SUM(H220:H222)</f>
        <v>27713.3</v>
      </c>
    </row>
    <row r="220" spans="1:8" ht="63">
      <c r="A220" s="41" t="s">
        <v>187</v>
      </c>
      <c r="B220" s="6"/>
      <c r="C220" s="7" t="s">
        <v>131</v>
      </c>
      <c r="D220" s="7" t="s">
        <v>139</v>
      </c>
      <c r="E220" s="6" t="s">
        <v>308</v>
      </c>
      <c r="F220" s="6">
        <v>100</v>
      </c>
      <c r="G220" s="25">
        <v>23835.1</v>
      </c>
      <c r="H220" s="25">
        <v>23834.9</v>
      </c>
    </row>
    <row r="221" spans="1:8" ht="31.5">
      <c r="A221" s="41" t="s">
        <v>483</v>
      </c>
      <c r="B221" s="6"/>
      <c r="C221" s="7" t="s">
        <v>131</v>
      </c>
      <c r="D221" s="7" t="s">
        <v>139</v>
      </c>
      <c r="E221" s="6" t="s">
        <v>308</v>
      </c>
      <c r="F221" s="6">
        <v>200</v>
      </c>
      <c r="G221" s="25">
        <v>3907.3</v>
      </c>
      <c r="H221" s="25">
        <v>3773.6</v>
      </c>
    </row>
    <row r="222" spans="1:8" ht="15.75">
      <c r="A222" s="41" t="s">
        <v>184</v>
      </c>
      <c r="B222" s="6"/>
      <c r="C222" s="7" t="s">
        <v>131</v>
      </c>
      <c r="D222" s="7" t="s">
        <v>139</v>
      </c>
      <c r="E222" s="6" t="s">
        <v>308</v>
      </c>
      <c r="F222" s="6">
        <v>800</v>
      </c>
      <c r="G222" s="25">
        <v>104.9</v>
      </c>
      <c r="H222" s="25">
        <v>104.8</v>
      </c>
    </row>
    <row r="223" spans="1:8" ht="63">
      <c r="A223" s="41" t="s">
        <v>690</v>
      </c>
      <c r="B223" s="6"/>
      <c r="C223" s="7" t="s">
        <v>131</v>
      </c>
      <c r="D223" s="7" t="s">
        <v>139</v>
      </c>
      <c r="E223" s="6" t="s">
        <v>310</v>
      </c>
      <c r="F223" s="6"/>
      <c r="G223" s="25">
        <f>SUM(G224:G225)</f>
        <v>3545.2</v>
      </c>
      <c r="H223" s="25">
        <f>SUM(H224:H225)</f>
        <v>3541.7</v>
      </c>
    </row>
    <row r="224" spans="1:8" ht="63">
      <c r="A224" s="41" t="s">
        <v>187</v>
      </c>
      <c r="B224" s="6"/>
      <c r="C224" s="7" t="s">
        <v>131</v>
      </c>
      <c r="D224" s="7" t="s">
        <v>139</v>
      </c>
      <c r="E224" s="6" t="s">
        <v>310</v>
      </c>
      <c r="F224" s="6">
        <v>100</v>
      </c>
      <c r="G224" s="25">
        <v>3174.6</v>
      </c>
      <c r="H224" s="25">
        <v>3171.2</v>
      </c>
    </row>
    <row r="225" spans="1:8" ht="31.5">
      <c r="A225" s="41" t="s">
        <v>483</v>
      </c>
      <c r="B225" s="6"/>
      <c r="C225" s="7" t="s">
        <v>131</v>
      </c>
      <c r="D225" s="7" t="s">
        <v>139</v>
      </c>
      <c r="E225" s="6" t="s">
        <v>310</v>
      </c>
      <c r="F225" s="6">
        <v>200</v>
      </c>
      <c r="G225" s="25">
        <v>370.6</v>
      </c>
      <c r="H225" s="25">
        <v>370.5</v>
      </c>
    </row>
    <row r="226" spans="1:8" ht="18.75">
      <c r="A226" s="40" t="s">
        <v>590</v>
      </c>
      <c r="B226" s="6"/>
      <c r="C226" s="7" t="s">
        <v>131</v>
      </c>
      <c r="D226" s="7" t="s">
        <v>139</v>
      </c>
      <c r="E226" s="6" t="s">
        <v>311</v>
      </c>
      <c r="F226" s="158"/>
      <c r="G226" s="25">
        <f>SUM(G227)</f>
        <v>801.7</v>
      </c>
      <c r="H226" s="25">
        <f>SUM(H227)</f>
        <v>801.6</v>
      </c>
    </row>
    <row r="227" spans="1:8" ht="63">
      <c r="A227" s="41" t="s">
        <v>187</v>
      </c>
      <c r="B227" s="6"/>
      <c r="C227" s="7" t="s">
        <v>131</v>
      </c>
      <c r="D227" s="7" t="s">
        <v>139</v>
      </c>
      <c r="E227" s="6" t="s">
        <v>311</v>
      </c>
      <c r="F227" s="6">
        <v>100</v>
      </c>
      <c r="G227" s="25">
        <v>801.7</v>
      </c>
      <c r="H227" s="25">
        <v>801.6</v>
      </c>
    </row>
    <row r="228" spans="1:8" ht="15.75">
      <c r="A228" s="39" t="s">
        <v>86</v>
      </c>
      <c r="B228" s="167"/>
      <c r="C228" s="37" t="s">
        <v>131</v>
      </c>
      <c r="D228" s="37">
        <v>11</v>
      </c>
      <c r="E228" s="30"/>
      <c r="F228" s="30"/>
      <c r="G228" s="4">
        <f>SUM(G229,G233)</f>
        <v>73.5</v>
      </c>
      <c r="H228" s="4">
        <f>SUM(H229,H233)</f>
        <v>0</v>
      </c>
    </row>
    <row r="229" spans="1:8" ht="31.5" hidden="1">
      <c r="A229" s="40" t="s">
        <v>243</v>
      </c>
      <c r="B229" s="6"/>
      <c r="C229" s="7" t="s">
        <v>131</v>
      </c>
      <c r="D229" s="7" t="s">
        <v>397</v>
      </c>
      <c r="E229" s="6" t="s">
        <v>241</v>
      </c>
      <c r="F229" s="159"/>
      <c r="G229" s="25">
        <f aca="true" t="shared" si="8" ref="G229:H231">SUM(G230)</f>
        <v>0</v>
      </c>
      <c r="H229" s="25">
        <f t="shared" si="8"/>
        <v>0</v>
      </c>
    </row>
    <row r="230" spans="1:8" ht="31.5" hidden="1">
      <c r="A230" s="40" t="s">
        <v>244</v>
      </c>
      <c r="B230" s="6"/>
      <c r="C230" s="7" t="s">
        <v>131</v>
      </c>
      <c r="D230" s="7" t="s">
        <v>397</v>
      </c>
      <c r="E230" s="6" t="s">
        <v>242</v>
      </c>
      <c r="F230" s="159"/>
      <c r="G230" s="25">
        <f t="shared" si="8"/>
        <v>0</v>
      </c>
      <c r="H230" s="25">
        <f t="shared" si="8"/>
        <v>0</v>
      </c>
    </row>
    <row r="231" spans="1:8" ht="18.75" hidden="1">
      <c r="A231" s="40" t="s">
        <v>592</v>
      </c>
      <c r="B231" s="6"/>
      <c r="C231" s="7" t="s">
        <v>131</v>
      </c>
      <c r="D231" s="7" t="s">
        <v>397</v>
      </c>
      <c r="E231" s="6" t="s">
        <v>312</v>
      </c>
      <c r="F231" s="158"/>
      <c r="G231" s="25">
        <f t="shared" si="8"/>
        <v>0</v>
      </c>
      <c r="H231" s="25">
        <f t="shared" si="8"/>
        <v>0</v>
      </c>
    </row>
    <row r="232" spans="1:8" ht="15.75" hidden="1">
      <c r="A232" s="40" t="s">
        <v>184</v>
      </c>
      <c r="B232" s="6"/>
      <c r="C232" s="7" t="s">
        <v>131</v>
      </c>
      <c r="D232" s="7" t="s">
        <v>397</v>
      </c>
      <c r="E232" s="6" t="s">
        <v>312</v>
      </c>
      <c r="F232" s="6">
        <v>800</v>
      </c>
      <c r="G232" s="25">
        <v>0</v>
      </c>
      <c r="H232" s="25">
        <v>0</v>
      </c>
    </row>
    <row r="233" spans="1:8" ht="15.75">
      <c r="A233" s="40" t="s">
        <v>248</v>
      </c>
      <c r="B233" s="6"/>
      <c r="C233" s="7" t="s">
        <v>131</v>
      </c>
      <c r="D233" s="7" t="s">
        <v>397</v>
      </c>
      <c r="E233" s="6" t="s">
        <v>247</v>
      </c>
      <c r="F233" s="6"/>
      <c r="G233" s="25">
        <f aca="true" t="shared" si="9" ref="G233:H235">SUM(G234)</f>
        <v>73.5</v>
      </c>
      <c r="H233" s="25">
        <f t="shared" si="9"/>
        <v>0</v>
      </c>
    </row>
    <row r="234" spans="1:8" ht="15.75">
      <c r="A234" s="40" t="s">
        <v>250</v>
      </c>
      <c r="B234" s="6"/>
      <c r="C234" s="7" t="s">
        <v>131</v>
      </c>
      <c r="D234" s="7" t="s">
        <v>397</v>
      </c>
      <c r="E234" s="6" t="s">
        <v>249</v>
      </c>
      <c r="F234" s="6"/>
      <c r="G234" s="25">
        <f t="shared" si="9"/>
        <v>73.5</v>
      </c>
      <c r="H234" s="25">
        <f t="shared" si="9"/>
        <v>0</v>
      </c>
    </row>
    <row r="235" spans="1:8" ht="18.75">
      <c r="A235" s="40" t="s">
        <v>313</v>
      </c>
      <c r="B235" s="6"/>
      <c r="C235" s="7" t="s">
        <v>131</v>
      </c>
      <c r="D235" s="7" t="s">
        <v>397</v>
      </c>
      <c r="E235" s="6" t="s">
        <v>314</v>
      </c>
      <c r="F235" s="158"/>
      <c r="G235" s="25">
        <f t="shared" si="9"/>
        <v>73.5</v>
      </c>
      <c r="H235" s="25">
        <f t="shared" si="9"/>
        <v>0</v>
      </c>
    </row>
    <row r="236" spans="1:8" ht="15.75">
      <c r="A236" s="40" t="s">
        <v>184</v>
      </c>
      <c r="B236" s="6"/>
      <c r="C236" s="7" t="s">
        <v>131</v>
      </c>
      <c r="D236" s="7" t="s">
        <v>397</v>
      </c>
      <c r="E236" s="6" t="s">
        <v>314</v>
      </c>
      <c r="F236" s="6">
        <v>800</v>
      </c>
      <c r="G236" s="25">
        <v>73.5</v>
      </c>
      <c r="H236" s="25">
        <v>0</v>
      </c>
    </row>
    <row r="237" spans="1:8" ht="15.75">
      <c r="A237" s="39" t="s">
        <v>91</v>
      </c>
      <c r="B237" s="167"/>
      <c r="C237" s="37" t="s">
        <v>134</v>
      </c>
      <c r="D237" s="37" t="s">
        <v>138</v>
      </c>
      <c r="E237" s="30"/>
      <c r="F237" s="30"/>
      <c r="G237" s="4">
        <f>SUM(G238)</f>
        <v>54541.9</v>
      </c>
      <c r="H237" s="4">
        <f>SUM(H238)</f>
        <v>54515</v>
      </c>
    </row>
    <row r="238" spans="1:8" ht="15.75">
      <c r="A238" s="39" t="s">
        <v>99</v>
      </c>
      <c r="B238" s="167"/>
      <c r="C238" s="37" t="s">
        <v>134</v>
      </c>
      <c r="D238" s="37">
        <v>12</v>
      </c>
      <c r="E238" s="30"/>
      <c r="F238" s="30"/>
      <c r="G238" s="4">
        <f>SUM(G239,G258)</f>
        <v>54541.9</v>
      </c>
      <c r="H238" s="4">
        <f>SUM(H239,H258)</f>
        <v>54515</v>
      </c>
    </row>
    <row r="239" spans="1:8" ht="47.25">
      <c r="A239" s="40" t="s">
        <v>804</v>
      </c>
      <c r="B239" s="167"/>
      <c r="C239" s="7" t="s">
        <v>134</v>
      </c>
      <c r="D239" s="7">
        <v>12</v>
      </c>
      <c r="E239" s="6" t="s">
        <v>315</v>
      </c>
      <c r="F239" s="6"/>
      <c r="G239" s="25">
        <f>SUM(G240,G246,G252)</f>
        <v>49984.6</v>
      </c>
      <c r="H239" s="25">
        <f>SUM(H240,H246,H252)</f>
        <v>49957.9</v>
      </c>
    </row>
    <row r="240" spans="1:8" ht="31.5">
      <c r="A240" s="40" t="s">
        <v>319</v>
      </c>
      <c r="B240" s="167"/>
      <c r="C240" s="7" t="s">
        <v>134</v>
      </c>
      <c r="D240" s="7" t="s">
        <v>2</v>
      </c>
      <c r="E240" s="6" t="s">
        <v>316</v>
      </c>
      <c r="F240" s="6"/>
      <c r="G240" s="25">
        <f>G241</f>
        <v>11663.300000000001</v>
      </c>
      <c r="H240" s="25">
        <f>H241</f>
        <v>11660.2</v>
      </c>
    </row>
    <row r="241" spans="1:8" ht="31.5">
      <c r="A241" s="40" t="s">
        <v>321</v>
      </c>
      <c r="B241" s="167"/>
      <c r="C241" s="7" t="s">
        <v>134</v>
      </c>
      <c r="D241" s="7" t="s">
        <v>2</v>
      </c>
      <c r="E241" s="6" t="s">
        <v>320</v>
      </c>
      <c r="F241" s="6"/>
      <c r="G241" s="25">
        <f>G243+G245</f>
        <v>11663.300000000001</v>
      </c>
      <c r="H241" s="25">
        <f>H243+H245</f>
        <v>11660.2</v>
      </c>
    </row>
    <row r="242" spans="1:8" ht="31.5">
      <c r="A242" s="163" t="s">
        <v>805</v>
      </c>
      <c r="B242" s="167"/>
      <c r="C242" s="7" t="s">
        <v>134</v>
      </c>
      <c r="D242" s="7" t="s">
        <v>2</v>
      </c>
      <c r="E242" s="6" t="s">
        <v>534</v>
      </c>
      <c r="F242" s="6"/>
      <c r="G242" s="25">
        <f>G243</f>
        <v>11543.6</v>
      </c>
      <c r="H242" s="25">
        <f>H243</f>
        <v>11543.6</v>
      </c>
    </row>
    <row r="243" spans="1:8" ht="15.75">
      <c r="A243" s="40" t="s">
        <v>184</v>
      </c>
      <c r="B243" s="167"/>
      <c r="C243" s="7" t="s">
        <v>134</v>
      </c>
      <c r="D243" s="7" t="s">
        <v>2</v>
      </c>
      <c r="E243" s="6" t="s">
        <v>534</v>
      </c>
      <c r="F243" s="6">
        <v>800</v>
      </c>
      <c r="G243" s="25">
        <v>11543.6</v>
      </c>
      <c r="H243" s="25">
        <v>11543.6</v>
      </c>
    </row>
    <row r="244" spans="1:8" ht="47.25">
      <c r="A244" s="163" t="s">
        <v>806</v>
      </c>
      <c r="B244" s="167"/>
      <c r="C244" s="7" t="s">
        <v>134</v>
      </c>
      <c r="D244" s="7" t="s">
        <v>807</v>
      </c>
      <c r="E244" s="6" t="s">
        <v>808</v>
      </c>
      <c r="F244" s="6"/>
      <c r="G244" s="25">
        <f>G245</f>
        <v>119.7</v>
      </c>
      <c r="H244" s="25">
        <f>H245</f>
        <v>116.6</v>
      </c>
    </row>
    <row r="245" spans="1:8" ht="15.75">
      <c r="A245" s="40" t="s">
        <v>184</v>
      </c>
      <c r="B245" s="167"/>
      <c r="C245" s="7" t="s">
        <v>134</v>
      </c>
      <c r="D245" s="7" t="s">
        <v>2</v>
      </c>
      <c r="E245" s="6" t="s">
        <v>808</v>
      </c>
      <c r="F245" s="6">
        <v>800</v>
      </c>
      <c r="G245" s="25">
        <v>119.7</v>
      </c>
      <c r="H245" s="25">
        <v>116.6</v>
      </c>
    </row>
    <row r="246" spans="1:8" ht="47.25">
      <c r="A246" s="40" t="s">
        <v>691</v>
      </c>
      <c r="B246" s="167"/>
      <c r="C246" s="7" t="s">
        <v>134</v>
      </c>
      <c r="D246" s="7">
        <v>12</v>
      </c>
      <c r="E246" s="6" t="s">
        <v>322</v>
      </c>
      <c r="F246" s="6"/>
      <c r="G246" s="25">
        <f>SUM(G247)</f>
        <v>38161.299999999996</v>
      </c>
      <c r="H246" s="25">
        <f>SUM(H247)</f>
        <v>38161.299999999996</v>
      </c>
    </row>
    <row r="247" spans="1:8" ht="47.25">
      <c r="A247" s="40" t="s">
        <v>695</v>
      </c>
      <c r="B247" s="6"/>
      <c r="C247" s="7" t="s">
        <v>134</v>
      </c>
      <c r="D247" s="7">
        <v>12</v>
      </c>
      <c r="E247" s="6" t="s">
        <v>323</v>
      </c>
      <c r="F247" s="6"/>
      <c r="G247" s="25">
        <f>SUM(G248,G250)</f>
        <v>38161.299999999996</v>
      </c>
      <c r="H247" s="25">
        <f>SUM(H248,H250)</f>
        <v>38161.299999999996</v>
      </c>
    </row>
    <row r="248" spans="1:8" ht="31.5">
      <c r="A248" s="40" t="s">
        <v>593</v>
      </c>
      <c r="B248" s="6"/>
      <c r="C248" s="7" t="s">
        <v>134</v>
      </c>
      <c r="D248" s="7">
        <v>12</v>
      </c>
      <c r="E248" s="6" t="s">
        <v>324</v>
      </c>
      <c r="F248" s="6"/>
      <c r="G248" s="25">
        <f>SUM(G249)</f>
        <v>37779.6</v>
      </c>
      <c r="H248" s="25">
        <f>SUM(H249)</f>
        <v>37779.6</v>
      </c>
    </row>
    <row r="249" spans="1:8" ht="15.75">
      <c r="A249" s="40" t="s">
        <v>184</v>
      </c>
      <c r="B249" s="167"/>
      <c r="C249" s="7" t="s">
        <v>134</v>
      </c>
      <c r="D249" s="7">
        <v>12</v>
      </c>
      <c r="E249" s="6" t="s">
        <v>324</v>
      </c>
      <c r="F249" s="6">
        <v>800</v>
      </c>
      <c r="G249" s="25">
        <v>37779.6</v>
      </c>
      <c r="H249" s="25">
        <v>37779.6</v>
      </c>
    </row>
    <row r="250" spans="1:8" ht="63">
      <c r="A250" s="40" t="s">
        <v>527</v>
      </c>
      <c r="B250" s="6"/>
      <c r="C250" s="7" t="s">
        <v>134</v>
      </c>
      <c r="D250" s="7">
        <v>12</v>
      </c>
      <c r="E250" s="6" t="s">
        <v>526</v>
      </c>
      <c r="F250" s="6"/>
      <c r="G250" s="25">
        <f>SUM(G251)</f>
        <v>381.7</v>
      </c>
      <c r="H250" s="25">
        <f>SUM(H251)</f>
        <v>381.7</v>
      </c>
    </row>
    <row r="251" spans="1:8" ht="15.75">
      <c r="A251" s="40" t="s">
        <v>184</v>
      </c>
      <c r="B251" s="167"/>
      <c r="C251" s="7" t="s">
        <v>134</v>
      </c>
      <c r="D251" s="7">
        <v>12</v>
      </c>
      <c r="E251" s="6" t="s">
        <v>526</v>
      </c>
      <c r="F251" s="6">
        <v>800</v>
      </c>
      <c r="G251" s="25">
        <v>381.7</v>
      </c>
      <c r="H251" s="25">
        <v>381.7</v>
      </c>
    </row>
    <row r="252" spans="1:8" ht="31.5">
      <c r="A252" s="40" t="s">
        <v>546</v>
      </c>
      <c r="B252" s="167"/>
      <c r="C252" s="7" t="s">
        <v>134</v>
      </c>
      <c r="D252" s="7">
        <v>12</v>
      </c>
      <c r="E252" s="6" t="s">
        <v>545</v>
      </c>
      <c r="F252" s="6"/>
      <c r="G252" s="25">
        <f>SUM(G253)</f>
        <v>160</v>
      </c>
      <c r="H252" s="25">
        <f>SUM(H253)</f>
        <v>136.4</v>
      </c>
    </row>
    <row r="253" spans="1:8" ht="31.5">
      <c r="A253" s="40" t="s">
        <v>547</v>
      </c>
      <c r="B253" s="6"/>
      <c r="C253" s="7" t="s">
        <v>134</v>
      </c>
      <c r="D253" s="7">
        <v>12</v>
      </c>
      <c r="E253" s="6" t="s">
        <v>549</v>
      </c>
      <c r="F253" s="6"/>
      <c r="G253" s="25">
        <f>SUM(G254,G256)</f>
        <v>160</v>
      </c>
      <c r="H253" s="25">
        <f>SUM(H254,H256)</f>
        <v>136.4</v>
      </c>
    </row>
    <row r="254" spans="1:8" ht="31.5">
      <c r="A254" s="40" t="s">
        <v>548</v>
      </c>
      <c r="B254" s="6"/>
      <c r="C254" s="7" t="s">
        <v>134</v>
      </c>
      <c r="D254" s="7">
        <v>12</v>
      </c>
      <c r="E254" s="6" t="s">
        <v>550</v>
      </c>
      <c r="F254" s="6"/>
      <c r="G254" s="25">
        <f>SUM(G255)</f>
        <v>158.4</v>
      </c>
      <c r="H254" s="25">
        <f>SUM(H255)</f>
        <v>135</v>
      </c>
    </row>
    <row r="255" spans="1:8" ht="15.75">
      <c r="A255" s="40" t="s">
        <v>184</v>
      </c>
      <c r="B255" s="167"/>
      <c r="C255" s="7" t="s">
        <v>134</v>
      </c>
      <c r="D255" s="7">
        <v>12</v>
      </c>
      <c r="E255" s="6" t="s">
        <v>550</v>
      </c>
      <c r="F255" s="6">
        <v>800</v>
      </c>
      <c r="G255" s="25">
        <v>158.4</v>
      </c>
      <c r="H255" s="25">
        <v>135</v>
      </c>
    </row>
    <row r="256" spans="1:8" ht="47.25">
      <c r="A256" s="40" t="s">
        <v>552</v>
      </c>
      <c r="B256" s="6"/>
      <c r="C256" s="7" t="s">
        <v>134</v>
      </c>
      <c r="D256" s="7">
        <v>12</v>
      </c>
      <c r="E256" s="6" t="s">
        <v>551</v>
      </c>
      <c r="F256" s="6"/>
      <c r="G256" s="25">
        <f>SUM(G257)</f>
        <v>1.6</v>
      </c>
      <c r="H256" s="25">
        <f>SUM(H257)</f>
        <v>1.4</v>
      </c>
    </row>
    <row r="257" spans="1:8" ht="15.75">
      <c r="A257" s="40" t="s">
        <v>184</v>
      </c>
      <c r="B257" s="167"/>
      <c r="C257" s="7" t="s">
        <v>134</v>
      </c>
      <c r="D257" s="7">
        <v>12</v>
      </c>
      <c r="E257" s="6" t="s">
        <v>551</v>
      </c>
      <c r="F257" s="6">
        <v>800</v>
      </c>
      <c r="G257" s="25">
        <v>1.6</v>
      </c>
      <c r="H257" s="25">
        <v>1.4</v>
      </c>
    </row>
    <row r="258" spans="1:8" ht="15.75">
      <c r="A258" s="40" t="s">
        <v>248</v>
      </c>
      <c r="B258" s="6"/>
      <c r="C258" s="7" t="s">
        <v>134</v>
      </c>
      <c r="D258" s="7">
        <v>12</v>
      </c>
      <c r="E258" s="6" t="s">
        <v>247</v>
      </c>
      <c r="F258" s="6"/>
      <c r="G258" s="25">
        <f>SUM(G259)</f>
        <v>4557.3</v>
      </c>
      <c r="H258" s="25">
        <f>SUM(H259)</f>
        <v>4557.1</v>
      </c>
    </row>
    <row r="259" spans="1:8" ht="15.75">
      <c r="A259" s="40" t="s">
        <v>250</v>
      </c>
      <c r="B259" s="6"/>
      <c r="C259" s="7" t="s">
        <v>134</v>
      </c>
      <c r="D259" s="7">
        <v>12</v>
      </c>
      <c r="E259" s="6" t="s">
        <v>249</v>
      </c>
      <c r="F259" s="6"/>
      <c r="G259" s="25">
        <f>SUM(G260,G262)</f>
        <v>4557.3</v>
      </c>
      <c r="H259" s="25">
        <f>SUM(H260,H262)</f>
        <v>4557.1</v>
      </c>
    </row>
    <row r="260" spans="1:8" ht="47.25">
      <c r="A260" s="40" t="s">
        <v>537</v>
      </c>
      <c r="B260" s="6"/>
      <c r="C260" s="7" t="s">
        <v>134</v>
      </c>
      <c r="D260" s="7">
        <v>12</v>
      </c>
      <c r="E260" s="6" t="s">
        <v>536</v>
      </c>
      <c r="F260" s="158"/>
      <c r="G260" s="25">
        <f>SUM(G261)</f>
        <v>4552.5</v>
      </c>
      <c r="H260" s="25">
        <f>SUM(H261)</f>
        <v>4552.5</v>
      </c>
    </row>
    <row r="261" spans="1:8" ht="15.75">
      <c r="A261" s="40" t="s">
        <v>184</v>
      </c>
      <c r="B261" s="6"/>
      <c r="C261" s="7" t="s">
        <v>134</v>
      </c>
      <c r="D261" s="7">
        <v>12</v>
      </c>
      <c r="E261" s="6" t="s">
        <v>536</v>
      </c>
      <c r="F261" s="6">
        <v>800</v>
      </c>
      <c r="G261" s="25">
        <v>4552.5</v>
      </c>
      <c r="H261" s="25">
        <v>4552.5</v>
      </c>
    </row>
    <row r="262" spans="1:8" ht="78.75">
      <c r="A262" s="40" t="s">
        <v>539</v>
      </c>
      <c r="B262" s="6"/>
      <c r="C262" s="7" t="s">
        <v>134</v>
      </c>
      <c r="D262" s="7">
        <v>12</v>
      </c>
      <c r="E262" s="6" t="s">
        <v>538</v>
      </c>
      <c r="F262" s="158"/>
      <c r="G262" s="25">
        <f>SUM(G263)</f>
        <v>4.8</v>
      </c>
      <c r="H262" s="25">
        <f>SUM(H263)</f>
        <v>4.6</v>
      </c>
    </row>
    <row r="263" spans="1:8" ht="15.75">
      <c r="A263" s="40" t="s">
        <v>184</v>
      </c>
      <c r="B263" s="6"/>
      <c r="C263" s="7" t="s">
        <v>134</v>
      </c>
      <c r="D263" s="7">
        <v>12</v>
      </c>
      <c r="E263" s="6" t="s">
        <v>538</v>
      </c>
      <c r="F263" s="6">
        <v>800</v>
      </c>
      <c r="G263" s="25">
        <v>4.8</v>
      </c>
      <c r="H263" s="25">
        <v>4.6</v>
      </c>
    </row>
    <row r="264" spans="1:8" ht="15.75">
      <c r="A264" s="39" t="s">
        <v>118</v>
      </c>
      <c r="B264" s="167"/>
      <c r="C264" s="37">
        <v>10</v>
      </c>
      <c r="D264" s="37" t="s">
        <v>138</v>
      </c>
      <c r="E264" s="30"/>
      <c r="F264" s="30"/>
      <c r="G264" s="4">
        <f>SUM(G265)</f>
        <v>9827.7</v>
      </c>
      <c r="H264" s="4">
        <f>SUM(H265)</f>
        <v>9827.6</v>
      </c>
    </row>
    <row r="265" spans="1:8" ht="15.75">
      <c r="A265" s="39" t="s">
        <v>119</v>
      </c>
      <c r="B265" s="168"/>
      <c r="C265" s="37">
        <v>10</v>
      </c>
      <c r="D265" s="37" t="s">
        <v>131</v>
      </c>
      <c r="E265" s="30"/>
      <c r="F265" s="30"/>
      <c r="G265" s="4">
        <f>SUM(G266)</f>
        <v>9827.7</v>
      </c>
      <c r="H265" s="4">
        <f>SUM(H266)</f>
        <v>9827.6</v>
      </c>
    </row>
    <row r="266" spans="1:8" ht="15.75">
      <c r="A266" s="40" t="s">
        <v>248</v>
      </c>
      <c r="B266" s="6"/>
      <c r="C266" s="7">
        <v>10</v>
      </c>
      <c r="D266" s="7" t="s">
        <v>131</v>
      </c>
      <c r="E266" s="6" t="s">
        <v>247</v>
      </c>
      <c r="F266" s="6"/>
      <c r="G266" s="25">
        <f>SUM(G268)</f>
        <v>9827.7</v>
      </c>
      <c r="H266" s="25">
        <f>SUM(H268)</f>
        <v>9827.6</v>
      </c>
    </row>
    <row r="267" spans="1:8" ht="15.75">
      <c r="A267" s="40" t="s">
        <v>469</v>
      </c>
      <c r="B267" s="6"/>
      <c r="C267" s="7" t="s">
        <v>4</v>
      </c>
      <c r="D267" s="7" t="s">
        <v>131</v>
      </c>
      <c r="E267" s="6" t="s">
        <v>468</v>
      </c>
      <c r="F267" s="6"/>
      <c r="G267" s="25">
        <f>G268</f>
        <v>9827.7</v>
      </c>
      <c r="H267" s="25">
        <f>H268</f>
        <v>9827.6</v>
      </c>
    </row>
    <row r="268" spans="1:8" ht="31.5">
      <c r="A268" s="40" t="s">
        <v>318</v>
      </c>
      <c r="B268" s="168"/>
      <c r="C268" s="7">
        <v>10</v>
      </c>
      <c r="D268" s="7" t="s">
        <v>131</v>
      </c>
      <c r="E268" s="6" t="s">
        <v>317</v>
      </c>
      <c r="F268" s="30"/>
      <c r="G268" s="25">
        <f>SUM(G269)</f>
        <v>9827.7</v>
      </c>
      <c r="H268" s="25">
        <f>SUM(H269)</f>
        <v>9827.6</v>
      </c>
    </row>
    <row r="269" spans="1:8" ht="15.75">
      <c r="A269" s="41" t="s">
        <v>186</v>
      </c>
      <c r="B269" s="167"/>
      <c r="C269" s="7">
        <v>10</v>
      </c>
      <c r="D269" s="7" t="s">
        <v>131</v>
      </c>
      <c r="E269" s="6" t="s">
        <v>317</v>
      </c>
      <c r="F269" s="6">
        <v>300</v>
      </c>
      <c r="G269" s="25">
        <v>9827.7</v>
      </c>
      <c r="H269" s="25">
        <v>9827.6</v>
      </c>
    </row>
    <row r="270" spans="1:8" ht="31.5">
      <c r="A270" s="39" t="s">
        <v>385</v>
      </c>
      <c r="B270" s="119">
        <v>803</v>
      </c>
      <c r="C270" s="7"/>
      <c r="D270" s="7"/>
      <c r="E270" s="6"/>
      <c r="F270" s="6"/>
      <c r="G270" s="4">
        <f>SUM(G271,G278,G374,G403,G430)</f>
        <v>801669.2000000002</v>
      </c>
      <c r="H270" s="4">
        <f>SUM(H271,H278,H374,H403,H430)</f>
        <v>790624.9</v>
      </c>
    </row>
    <row r="271" spans="1:8" ht="15.75">
      <c r="A271" s="39" t="s">
        <v>82</v>
      </c>
      <c r="B271" s="167"/>
      <c r="C271" s="37" t="s">
        <v>131</v>
      </c>
      <c r="D271" s="37" t="s">
        <v>138</v>
      </c>
      <c r="E271" s="30"/>
      <c r="F271" s="6"/>
      <c r="G271" s="24">
        <f aca="true" t="shared" si="10" ref="G271:H274">SUM(G272)</f>
        <v>1575.8</v>
      </c>
      <c r="H271" s="24">
        <f t="shared" si="10"/>
        <v>1568.3</v>
      </c>
    </row>
    <row r="272" spans="1:8" ht="47.25">
      <c r="A272" s="39" t="s">
        <v>500</v>
      </c>
      <c r="B272" s="99"/>
      <c r="C272" s="37" t="s">
        <v>131</v>
      </c>
      <c r="D272" s="37" t="s">
        <v>134</v>
      </c>
      <c r="E272" s="30"/>
      <c r="F272" s="30"/>
      <c r="G272" s="4">
        <f t="shared" si="10"/>
        <v>1575.8</v>
      </c>
      <c r="H272" s="4">
        <f t="shared" si="10"/>
        <v>1568.3</v>
      </c>
    </row>
    <row r="273" spans="1:8" ht="31.5">
      <c r="A273" s="40" t="s">
        <v>243</v>
      </c>
      <c r="B273" s="6"/>
      <c r="C273" s="7" t="s">
        <v>131</v>
      </c>
      <c r="D273" s="7" t="s">
        <v>134</v>
      </c>
      <c r="E273" s="6" t="s">
        <v>241</v>
      </c>
      <c r="F273" s="159"/>
      <c r="G273" s="25">
        <f t="shared" si="10"/>
        <v>1575.8</v>
      </c>
      <c r="H273" s="25">
        <f t="shared" si="10"/>
        <v>1568.3</v>
      </c>
    </row>
    <row r="274" spans="1:8" ht="31.5">
      <c r="A274" s="40" t="s">
        <v>244</v>
      </c>
      <c r="B274" s="6"/>
      <c r="C274" s="7" t="s">
        <v>131</v>
      </c>
      <c r="D274" s="7" t="s">
        <v>134</v>
      </c>
      <c r="E274" s="6" t="s">
        <v>242</v>
      </c>
      <c r="F274" s="159"/>
      <c r="G274" s="25">
        <f t="shared" si="10"/>
        <v>1575.8</v>
      </c>
      <c r="H274" s="25">
        <f t="shared" si="10"/>
        <v>1568.3</v>
      </c>
    </row>
    <row r="275" spans="1:8" ht="31.5">
      <c r="A275" s="41" t="s">
        <v>326</v>
      </c>
      <c r="B275" s="6"/>
      <c r="C275" s="7" t="s">
        <v>131</v>
      </c>
      <c r="D275" s="7" t="s">
        <v>134</v>
      </c>
      <c r="E275" s="6" t="s">
        <v>325</v>
      </c>
      <c r="F275" s="159"/>
      <c r="G275" s="25">
        <f>SUM(G276:G277)</f>
        <v>1575.8</v>
      </c>
      <c r="H275" s="25">
        <f>SUM(H276:H277)</f>
        <v>1568.3</v>
      </c>
    </row>
    <row r="276" spans="1:8" ht="63">
      <c r="A276" s="41" t="s">
        <v>187</v>
      </c>
      <c r="B276" s="6"/>
      <c r="C276" s="7" t="s">
        <v>131</v>
      </c>
      <c r="D276" s="7" t="s">
        <v>134</v>
      </c>
      <c r="E276" s="6" t="s">
        <v>325</v>
      </c>
      <c r="F276" s="6">
        <v>100</v>
      </c>
      <c r="G276" s="25">
        <v>1505</v>
      </c>
      <c r="H276" s="25">
        <v>1497.6</v>
      </c>
    </row>
    <row r="277" spans="1:8" ht="31.5">
      <c r="A277" s="40" t="s">
        <v>483</v>
      </c>
      <c r="B277" s="99"/>
      <c r="C277" s="7" t="s">
        <v>131</v>
      </c>
      <c r="D277" s="7" t="s">
        <v>134</v>
      </c>
      <c r="E277" s="6" t="s">
        <v>325</v>
      </c>
      <c r="F277" s="6">
        <v>200</v>
      </c>
      <c r="G277" s="25">
        <v>70.8</v>
      </c>
      <c r="H277" s="25">
        <v>70.7</v>
      </c>
    </row>
    <row r="278" spans="1:8" ht="15.75">
      <c r="A278" s="39" t="s">
        <v>108</v>
      </c>
      <c r="B278" s="30"/>
      <c r="C278" s="37" t="s">
        <v>136</v>
      </c>
      <c r="D278" s="37" t="s">
        <v>138</v>
      </c>
      <c r="E278" s="30"/>
      <c r="F278" s="30"/>
      <c r="G278" s="4">
        <f>SUM(G279,G298,G321,G345,G359)</f>
        <v>624491.5</v>
      </c>
      <c r="H278" s="4">
        <f>SUM(H279,H298,H321,H345,H359)</f>
        <v>617358.6</v>
      </c>
    </row>
    <row r="279" spans="1:8" ht="15.75">
      <c r="A279" s="39" t="s">
        <v>109</v>
      </c>
      <c r="B279" s="30"/>
      <c r="C279" s="37" t="s">
        <v>136</v>
      </c>
      <c r="D279" s="37" t="s">
        <v>131</v>
      </c>
      <c r="E279" s="30"/>
      <c r="F279" s="30"/>
      <c r="G279" s="4">
        <f>SUM(G280,G294)</f>
        <v>63393.7</v>
      </c>
      <c r="H279" s="4">
        <f>SUM(H280,H294)</f>
        <v>62838.5</v>
      </c>
    </row>
    <row r="280" spans="1:8" ht="47.25">
      <c r="A280" s="40" t="s">
        <v>328</v>
      </c>
      <c r="B280" s="6"/>
      <c r="C280" s="7" t="s">
        <v>136</v>
      </c>
      <c r="D280" s="7" t="s">
        <v>131</v>
      </c>
      <c r="E280" s="6" t="s">
        <v>327</v>
      </c>
      <c r="F280" s="6"/>
      <c r="G280" s="25">
        <f>SUM(G281,G291)</f>
        <v>63393.7</v>
      </c>
      <c r="H280" s="25">
        <f>SUM(H281,H291)</f>
        <v>62838.5</v>
      </c>
    </row>
    <row r="281" spans="1:8" ht="47.25">
      <c r="A281" s="40" t="s">
        <v>110</v>
      </c>
      <c r="B281" s="6"/>
      <c r="C281" s="7" t="s">
        <v>136</v>
      </c>
      <c r="D281" s="7" t="s">
        <v>131</v>
      </c>
      <c r="E281" s="6" t="s">
        <v>329</v>
      </c>
      <c r="F281" s="6"/>
      <c r="G281" s="25">
        <f>SUM(G282,G285,G288)</f>
        <v>52570.6</v>
      </c>
      <c r="H281" s="25">
        <f>SUM(H282,H285,H288)</f>
        <v>52570.5</v>
      </c>
    </row>
    <row r="282" spans="1:8" ht="141.75">
      <c r="A282" s="40" t="s">
        <v>331</v>
      </c>
      <c r="B282" s="6"/>
      <c r="C282" s="7" t="s">
        <v>136</v>
      </c>
      <c r="D282" s="7" t="s">
        <v>131</v>
      </c>
      <c r="E282" s="6" t="s">
        <v>330</v>
      </c>
      <c r="F282" s="6"/>
      <c r="G282" s="25">
        <f>SUM(G283)</f>
        <v>50401</v>
      </c>
      <c r="H282" s="25">
        <f>SUM(H283)</f>
        <v>50401</v>
      </c>
    </row>
    <row r="283" spans="1:8" ht="31.5">
      <c r="A283" s="40" t="s">
        <v>595</v>
      </c>
      <c r="B283" s="6"/>
      <c r="C283" s="7" t="s">
        <v>136</v>
      </c>
      <c r="D283" s="7" t="s">
        <v>131</v>
      </c>
      <c r="E283" s="6" t="s">
        <v>594</v>
      </c>
      <c r="F283" s="6"/>
      <c r="G283" s="25">
        <f>SUM(G284)</f>
        <v>50401</v>
      </c>
      <c r="H283" s="25">
        <f>SUM(H284)</f>
        <v>50401</v>
      </c>
    </row>
    <row r="284" spans="1:8" ht="31.5">
      <c r="A284" s="41" t="s">
        <v>185</v>
      </c>
      <c r="B284" s="6"/>
      <c r="C284" s="7" t="s">
        <v>136</v>
      </c>
      <c r="D284" s="7" t="s">
        <v>131</v>
      </c>
      <c r="E284" s="6" t="s">
        <v>594</v>
      </c>
      <c r="F284" s="6">
        <v>600</v>
      </c>
      <c r="G284" s="25">
        <v>50401</v>
      </c>
      <c r="H284" s="25">
        <v>50401</v>
      </c>
    </row>
    <row r="285" spans="1:8" ht="47.25">
      <c r="A285" s="40" t="s">
        <v>386</v>
      </c>
      <c r="B285" s="6"/>
      <c r="C285" s="7" t="s">
        <v>136</v>
      </c>
      <c r="D285" s="7" t="s">
        <v>131</v>
      </c>
      <c r="E285" s="6" t="s">
        <v>333</v>
      </c>
      <c r="F285" s="6"/>
      <c r="G285" s="25">
        <f>SUM(G286)</f>
        <v>2043.6</v>
      </c>
      <c r="H285" s="25">
        <f>SUM(H286)</f>
        <v>2043.6</v>
      </c>
    </row>
    <row r="286" spans="1:8" ht="18.75">
      <c r="A286" s="40" t="s">
        <v>590</v>
      </c>
      <c r="B286" s="6"/>
      <c r="C286" s="7" t="s">
        <v>136</v>
      </c>
      <c r="D286" s="7" t="s">
        <v>131</v>
      </c>
      <c r="E286" s="6" t="s">
        <v>332</v>
      </c>
      <c r="F286" s="158"/>
      <c r="G286" s="25">
        <f>SUM(G287)</f>
        <v>2043.6</v>
      </c>
      <c r="H286" s="25">
        <f>SUM(H287)</f>
        <v>2043.6</v>
      </c>
    </row>
    <row r="287" spans="1:8" ht="31.5">
      <c r="A287" s="41" t="s">
        <v>185</v>
      </c>
      <c r="B287" s="6"/>
      <c r="C287" s="7" t="s">
        <v>136</v>
      </c>
      <c r="D287" s="7" t="s">
        <v>131</v>
      </c>
      <c r="E287" s="6" t="s">
        <v>332</v>
      </c>
      <c r="F287" s="6">
        <v>600</v>
      </c>
      <c r="G287" s="25">
        <v>2043.6</v>
      </c>
      <c r="H287" s="25">
        <v>2043.6</v>
      </c>
    </row>
    <row r="288" spans="1:8" ht="31.5">
      <c r="A288" s="40" t="s">
        <v>513</v>
      </c>
      <c r="B288" s="161"/>
      <c r="C288" s="7" t="s">
        <v>136</v>
      </c>
      <c r="D288" s="7" t="s">
        <v>131</v>
      </c>
      <c r="E288" s="7" t="s">
        <v>511</v>
      </c>
      <c r="F288" s="43"/>
      <c r="G288" s="25">
        <f>G289</f>
        <v>126</v>
      </c>
      <c r="H288" s="25">
        <f>H289</f>
        <v>125.9</v>
      </c>
    </row>
    <row r="289" spans="1:8" ht="15.75">
      <c r="A289" s="40" t="s">
        <v>592</v>
      </c>
      <c r="B289" s="161"/>
      <c r="C289" s="7" t="s">
        <v>136</v>
      </c>
      <c r="D289" s="7" t="s">
        <v>131</v>
      </c>
      <c r="E289" s="7" t="s">
        <v>514</v>
      </c>
      <c r="F289" s="43"/>
      <c r="G289" s="25">
        <f>G290</f>
        <v>126</v>
      </c>
      <c r="H289" s="25">
        <f>H290</f>
        <v>125.9</v>
      </c>
    </row>
    <row r="290" spans="1:8" ht="31.5">
      <c r="A290" s="40" t="s">
        <v>185</v>
      </c>
      <c r="B290" s="161"/>
      <c r="C290" s="7" t="s">
        <v>136</v>
      </c>
      <c r="D290" s="7" t="s">
        <v>131</v>
      </c>
      <c r="E290" s="7" t="s">
        <v>514</v>
      </c>
      <c r="F290" s="161">
        <v>600</v>
      </c>
      <c r="G290" s="25">
        <v>126</v>
      </c>
      <c r="H290" s="25">
        <v>125.9</v>
      </c>
    </row>
    <row r="291" spans="1:8" ht="47.25">
      <c r="A291" s="40" t="s">
        <v>111</v>
      </c>
      <c r="B291" s="6"/>
      <c r="C291" s="7" t="s">
        <v>136</v>
      </c>
      <c r="D291" s="7" t="s">
        <v>131</v>
      </c>
      <c r="E291" s="6" t="s">
        <v>334</v>
      </c>
      <c r="F291" s="6"/>
      <c r="G291" s="25">
        <f>SUM(G292)</f>
        <v>10823.1</v>
      </c>
      <c r="H291" s="25">
        <f>SUM(H292)</f>
        <v>10268</v>
      </c>
    </row>
    <row r="292" spans="1:8" ht="31.5">
      <c r="A292" s="41" t="s">
        <v>189</v>
      </c>
      <c r="B292" s="6"/>
      <c r="C292" s="7" t="s">
        <v>136</v>
      </c>
      <c r="D292" s="7" t="s">
        <v>131</v>
      </c>
      <c r="E292" s="6" t="s">
        <v>596</v>
      </c>
      <c r="F292" s="6"/>
      <c r="G292" s="25">
        <f>SUM(G293)</f>
        <v>10823.1</v>
      </c>
      <c r="H292" s="25">
        <f>SUM(H293)</f>
        <v>10268</v>
      </c>
    </row>
    <row r="293" spans="1:8" ht="31.5">
      <c r="A293" s="41" t="s">
        <v>185</v>
      </c>
      <c r="B293" s="6"/>
      <c r="C293" s="7" t="s">
        <v>136</v>
      </c>
      <c r="D293" s="7" t="s">
        <v>131</v>
      </c>
      <c r="E293" s="6" t="s">
        <v>596</v>
      </c>
      <c r="F293" s="6">
        <v>600</v>
      </c>
      <c r="G293" s="25">
        <v>10823.1</v>
      </c>
      <c r="H293" s="25">
        <v>10268</v>
      </c>
    </row>
    <row r="294" spans="1:8" ht="15.75" hidden="1">
      <c r="A294" s="40" t="s">
        <v>248</v>
      </c>
      <c r="B294" s="6"/>
      <c r="C294" s="103" t="s">
        <v>136</v>
      </c>
      <c r="D294" s="103" t="s">
        <v>131</v>
      </c>
      <c r="E294" s="103" t="s">
        <v>247</v>
      </c>
      <c r="F294" s="121"/>
      <c r="G294" s="25">
        <f>G295</f>
        <v>0</v>
      </c>
      <c r="H294" s="25">
        <f>H295</f>
        <v>0</v>
      </c>
    </row>
    <row r="295" spans="1:8" ht="15.75" hidden="1">
      <c r="A295" s="40" t="s">
        <v>250</v>
      </c>
      <c r="B295" s="6"/>
      <c r="C295" s="103" t="s">
        <v>136</v>
      </c>
      <c r="D295" s="103" t="s">
        <v>131</v>
      </c>
      <c r="E295" s="103" t="s">
        <v>249</v>
      </c>
      <c r="F295" s="121"/>
      <c r="G295" s="25">
        <f>G296</f>
        <v>0</v>
      </c>
      <c r="H295" s="25">
        <f>H296</f>
        <v>0</v>
      </c>
    </row>
    <row r="296" spans="1:8" ht="15.75" hidden="1">
      <c r="A296" s="40" t="s">
        <v>313</v>
      </c>
      <c r="B296" s="6"/>
      <c r="C296" s="103" t="s">
        <v>136</v>
      </c>
      <c r="D296" s="103" t="s">
        <v>131</v>
      </c>
      <c r="E296" s="103" t="s">
        <v>314</v>
      </c>
      <c r="F296" s="121"/>
      <c r="G296" s="25">
        <f>SUM(G297)</f>
        <v>0</v>
      </c>
      <c r="H296" s="25">
        <f>SUM(H297)</f>
        <v>0</v>
      </c>
    </row>
    <row r="297" spans="1:8" ht="31.5" hidden="1">
      <c r="A297" s="41" t="s">
        <v>185</v>
      </c>
      <c r="B297" s="6"/>
      <c r="C297" s="103" t="s">
        <v>136</v>
      </c>
      <c r="D297" s="103" t="s">
        <v>131</v>
      </c>
      <c r="E297" s="103" t="s">
        <v>314</v>
      </c>
      <c r="F297" s="6">
        <v>600</v>
      </c>
      <c r="G297" s="25">
        <v>0</v>
      </c>
      <c r="H297" s="25">
        <v>0</v>
      </c>
    </row>
    <row r="298" spans="1:8" ht="15.75">
      <c r="A298" s="39" t="s">
        <v>112</v>
      </c>
      <c r="B298" s="30"/>
      <c r="C298" s="37" t="s">
        <v>136</v>
      </c>
      <c r="D298" s="37" t="s">
        <v>132</v>
      </c>
      <c r="E298" s="30"/>
      <c r="F298" s="30"/>
      <c r="G298" s="4">
        <f>SUM(G299,G317)</f>
        <v>459205.19999999995</v>
      </c>
      <c r="H298" s="4">
        <f>SUM(H299,H317)</f>
        <v>453508.3</v>
      </c>
    </row>
    <row r="299" spans="1:8" ht="47.25">
      <c r="A299" s="40" t="s">
        <v>328</v>
      </c>
      <c r="B299" s="6"/>
      <c r="C299" s="7" t="s">
        <v>136</v>
      </c>
      <c r="D299" s="7" t="s">
        <v>132</v>
      </c>
      <c r="E299" s="6" t="s">
        <v>327</v>
      </c>
      <c r="F299" s="6"/>
      <c r="G299" s="25">
        <f>SUM(G300,G312)</f>
        <v>459156.6</v>
      </c>
      <c r="H299" s="25">
        <f>SUM(H300,H312)</f>
        <v>453459.7</v>
      </c>
    </row>
    <row r="300" spans="1:8" ht="47.25">
      <c r="A300" s="40" t="s">
        <v>110</v>
      </c>
      <c r="B300" s="6"/>
      <c r="C300" s="7" t="s">
        <v>136</v>
      </c>
      <c r="D300" s="7" t="s">
        <v>132</v>
      </c>
      <c r="E300" s="6" t="s">
        <v>329</v>
      </c>
      <c r="F300" s="6"/>
      <c r="G300" s="25">
        <f>SUM(G301,G306,G309)</f>
        <v>348435.6</v>
      </c>
      <c r="H300" s="25">
        <f>SUM(H301,H306,H309)</f>
        <v>348428.7</v>
      </c>
    </row>
    <row r="301" spans="1:8" ht="141.75">
      <c r="A301" s="40" t="s">
        <v>331</v>
      </c>
      <c r="B301" s="6"/>
      <c r="C301" s="7" t="s">
        <v>136</v>
      </c>
      <c r="D301" s="7" t="s">
        <v>132</v>
      </c>
      <c r="E301" s="6" t="s">
        <v>330</v>
      </c>
      <c r="F301" s="6"/>
      <c r="G301" s="25">
        <f>SUM(G302,G304)</f>
        <v>334351.8</v>
      </c>
      <c r="H301" s="25">
        <f>SUM(H302,H304)</f>
        <v>334351.8</v>
      </c>
    </row>
    <row r="302" spans="1:8" ht="47.25">
      <c r="A302" s="40" t="s">
        <v>598</v>
      </c>
      <c r="B302" s="6"/>
      <c r="C302" s="7" t="s">
        <v>136</v>
      </c>
      <c r="D302" s="7" t="s">
        <v>132</v>
      </c>
      <c r="E302" s="6" t="s">
        <v>597</v>
      </c>
      <c r="F302" s="6"/>
      <c r="G302" s="25">
        <f>SUM(G303)</f>
        <v>293199</v>
      </c>
      <c r="H302" s="25">
        <f>SUM(H303)</f>
        <v>293199</v>
      </c>
    </row>
    <row r="303" spans="1:8" ht="31.5">
      <c r="A303" s="41" t="s">
        <v>185</v>
      </c>
      <c r="B303" s="6"/>
      <c r="C303" s="7" t="s">
        <v>136</v>
      </c>
      <c r="D303" s="7" t="s">
        <v>132</v>
      </c>
      <c r="E303" s="6" t="s">
        <v>597</v>
      </c>
      <c r="F303" s="6">
        <v>600</v>
      </c>
      <c r="G303" s="25">
        <v>293199</v>
      </c>
      <c r="H303" s="25">
        <v>293199</v>
      </c>
    </row>
    <row r="304" spans="1:8" ht="47.25">
      <c r="A304" s="40" t="s">
        <v>600</v>
      </c>
      <c r="B304" s="6"/>
      <c r="C304" s="7" t="s">
        <v>136</v>
      </c>
      <c r="D304" s="7" t="s">
        <v>132</v>
      </c>
      <c r="E304" s="6" t="s">
        <v>599</v>
      </c>
      <c r="F304" s="6"/>
      <c r="G304" s="25">
        <f>SUM(G305)</f>
        <v>41152.8</v>
      </c>
      <c r="H304" s="25">
        <f>SUM(H305)</f>
        <v>41152.8</v>
      </c>
    </row>
    <row r="305" spans="1:8" ht="31.5">
      <c r="A305" s="41" t="s">
        <v>185</v>
      </c>
      <c r="B305" s="6"/>
      <c r="C305" s="7" t="s">
        <v>136</v>
      </c>
      <c r="D305" s="7" t="s">
        <v>132</v>
      </c>
      <c r="E305" s="6" t="s">
        <v>599</v>
      </c>
      <c r="F305" s="6">
        <v>600</v>
      </c>
      <c r="G305" s="25">
        <v>41152.8</v>
      </c>
      <c r="H305" s="25">
        <v>41152.8</v>
      </c>
    </row>
    <row r="306" spans="1:8" ht="47.25">
      <c r="A306" s="40" t="s">
        <v>386</v>
      </c>
      <c r="B306" s="6"/>
      <c r="C306" s="7" t="s">
        <v>136</v>
      </c>
      <c r="D306" s="7" t="s">
        <v>132</v>
      </c>
      <c r="E306" s="6" t="s">
        <v>333</v>
      </c>
      <c r="F306" s="6"/>
      <c r="G306" s="25">
        <f>SUM(G307)</f>
        <v>12430.6</v>
      </c>
      <c r="H306" s="25">
        <f>SUM(H307)</f>
        <v>12423.7</v>
      </c>
    </row>
    <row r="307" spans="1:8" ht="18.75">
      <c r="A307" s="40" t="s">
        <v>590</v>
      </c>
      <c r="B307" s="6"/>
      <c r="C307" s="7" t="s">
        <v>136</v>
      </c>
      <c r="D307" s="7" t="s">
        <v>132</v>
      </c>
      <c r="E307" s="6" t="s">
        <v>332</v>
      </c>
      <c r="F307" s="158"/>
      <c r="G307" s="25">
        <f>SUM(G308)</f>
        <v>12430.6</v>
      </c>
      <c r="H307" s="25">
        <f>SUM(H308)</f>
        <v>12423.7</v>
      </c>
    </row>
    <row r="308" spans="1:8" ht="31.5">
      <c r="A308" s="41" t="s">
        <v>185</v>
      </c>
      <c r="B308" s="6"/>
      <c r="C308" s="7" t="s">
        <v>136</v>
      </c>
      <c r="D308" s="7" t="s">
        <v>132</v>
      </c>
      <c r="E308" s="6" t="s">
        <v>332</v>
      </c>
      <c r="F308" s="6">
        <v>600</v>
      </c>
      <c r="G308" s="25">
        <v>12430.6</v>
      </c>
      <c r="H308" s="25">
        <v>12423.7</v>
      </c>
    </row>
    <row r="309" spans="1:8" ht="31.5">
      <c r="A309" s="41" t="s">
        <v>513</v>
      </c>
      <c r="B309" s="6"/>
      <c r="C309" s="7" t="s">
        <v>136</v>
      </c>
      <c r="D309" s="7" t="s">
        <v>132</v>
      </c>
      <c r="E309" s="6" t="s">
        <v>511</v>
      </c>
      <c r="F309" s="6"/>
      <c r="G309" s="25">
        <f>SUM(G310)</f>
        <v>1653.2</v>
      </c>
      <c r="H309" s="25">
        <f>SUM(H310)</f>
        <v>1653.2</v>
      </c>
    </row>
    <row r="310" spans="1:8" ht="15.75">
      <c r="A310" s="41" t="s">
        <v>592</v>
      </c>
      <c r="B310" s="6"/>
      <c r="C310" s="7" t="s">
        <v>136</v>
      </c>
      <c r="D310" s="7" t="s">
        <v>132</v>
      </c>
      <c r="E310" s="6" t="s">
        <v>514</v>
      </c>
      <c r="F310" s="6"/>
      <c r="G310" s="25">
        <f>SUM(G311)</f>
        <v>1653.2</v>
      </c>
      <c r="H310" s="25">
        <f>SUM(H311)</f>
        <v>1653.2</v>
      </c>
    </row>
    <row r="311" spans="1:8" ht="31.5">
      <c r="A311" s="41" t="s">
        <v>185</v>
      </c>
      <c r="B311" s="6"/>
      <c r="C311" s="7" t="s">
        <v>136</v>
      </c>
      <c r="D311" s="7" t="s">
        <v>132</v>
      </c>
      <c r="E311" s="6" t="s">
        <v>514</v>
      </c>
      <c r="F311" s="6">
        <v>600</v>
      </c>
      <c r="G311" s="25">
        <v>1653.2</v>
      </c>
      <c r="H311" s="25">
        <v>1653.2</v>
      </c>
    </row>
    <row r="312" spans="1:8" ht="47.25">
      <c r="A312" s="40" t="s">
        <v>111</v>
      </c>
      <c r="B312" s="6"/>
      <c r="C312" s="7" t="s">
        <v>136</v>
      </c>
      <c r="D312" s="7" t="s">
        <v>132</v>
      </c>
      <c r="E312" s="6" t="s">
        <v>334</v>
      </c>
      <c r="F312" s="6"/>
      <c r="G312" s="25">
        <f>SUM(G313,G315)</f>
        <v>110721</v>
      </c>
      <c r="H312" s="25">
        <f>SUM(H313,H315)</f>
        <v>105031</v>
      </c>
    </row>
    <row r="313" spans="1:8" ht="31.5">
      <c r="A313" s="41" t="s">
        <v>602</v>
      </c>
      <c r="B313" s="6"/>
      <c r="C313" s="7" t="s">
        <v>136</v>
      </c>
      <c r="D313" s="7" t="s">
        <v>132</v>
      </c>
      <c r="E313" s="6" t="s">
        <v>601</v>
      </c>
      <c r="F313" s="6"/>
      <c r="G313" s="25">
        <f>SUM(G314:G314)</f>
        <v>97223.6</v>
      </c>
      <c r="H313" s="25">
        <f>SUM(H314:H314)</f>
        <v>91833</v>
      </c>
    </row>
    <row r="314" spans="1:8" ht="31.5">
      <c r="A314" s="41" t="s">
        <v>185</v>
      </c>
      <c r="B314" s="6"/>
      <c r="C314" s="7" t="s">
        <v>136</v>
      </c>
      <c r="D314" s="7" t="s">
        <v>132</v>
      </c>
      <c r="E314" s="6" t="s">
        <v>601</v>
      </c>
      <c r="F314" s="6">
        <v>600</v>
      </c>
      <c r="G314" s="25">
        <v>97223.6</v>
      </c>
      <c r="H314" s="25">
        <v>91833</v>
      </c>
    </row>
    <row r="315" spans="1:8" ht="47.25">
      <c r="A315" s="41" t="s">
        <v>604</v>
      </c>
      <c r="B315" s="6"/>
      <c r="C315" s="7" t="s">
        <v>136</v>
      </c>
      <c r="D315" s="7" t="s">
        <v>132</v>
      </c>
      <c r="E315" s="6" t="s">
        <v>603</v>
      </c>
      <c r="F315" s="6"/>
      <c r="G315" s="25">
        <f>SUM(G316)</f>
        <v>13497.4</v>
      </c>
      <c r="H315" s="25">
        <f>SUM(H316)</f>
        <v>13198</v>
      </c>
    </row>
    <row r="316" spans="1:8" ht="31.5">
      <c r="A316" s="41" t="s">
        <v>185</v>
      </c>
      <c r="B316" s="6"/>
      <c r="C316" s="7" t="s">
        <v>136</v>
      </c>
      <c r="D316" s="7" t="s">
        <v>132</v>
      </c>
      <c r="E316" s="6" t="s">
        <v>603</v>
      </c>
      <c r="F316" s="6">
        <v>600</v>
      </c>
      <c r="G316" s="25">
        <v>13497.4</v>
      </c>
      <c r="H316" s="25">
        <v>13198</v>
      </c>
    </row>
    <row r="317" spans="1:8" ht="15.75">
      <c r="A317" s="102" t="s">
        <v>248</v>
      </c>
      <c r="B317" s="104"/>
      <c r="C317" s="105" t="s">
        <v>136</v>
      </c>
      <c r="D317" s="105" t="s">
        <v>132</v>
      </c>
      <c r="E317" s="105" t="s">
        <v>247</v>
      </c>
      <c r="F317" s="169"/>
      <c r="G317" s="127">
        <f>G318</f>
        <v>48.6</v>
      </c>
      <c r="H317" s="127">
        <f>H318</f>
        <v>48.6</v>
      </c>
    </row>
    <row r="318" spans="1:8" ht="15.75">
      <c r="A318" s="102" t="s">
        <v>250</v>
      </c>
      <c r="B318" s="104"/>
      <c r="C318" s="105" t="s">
        <v>136</v>
      </c>
      <c r="D318" s="105" t="s">
        <v>132</v>
      </c>
      <c r="E318" s="105" t="s">
        <v>249</v>
      </c>
      <c r="F318" s="169"/>
      <c r="G318" s="127">
        <f>G319</f>
        <v>48.6</v>
      </c>
      <c r="H318" s="127">
        <f>H319</f>
        <v>48.6</v>
      </c>
    </row>
    <row r="319" spans="1:8" ht="15.75">
      <c r="A319" s="40" t="s">
        <v>313</v>
      </c>
      <c r="B319" s="6"/>
      <c r="C319" s="103" t="s">
        <v>136</v>
      </c>
      <c r="D319" s="103" t="s">
        <v>132</v>
      </c>
      <c r="E319" s="103" t="s">
        <v>314</v>
      </c>
      <c r="F319" s="121"/>
      <c r="G319" s="25">
        <f>SUM(G320)</f>
        <v>48.6</v>
      </c>
      <c r="H319" s="25">
        <f>SUM(H320)</f>
        <v>48.6</v>
      </c>
    </row>
    <row r="320" spans="1:8" ht="31.5">
      <c r="A320" s="41" t="s">
        <v>185</v>
      </c>
      <c r="B320" s="6"/>
      <c r="C320" s="103" t="s">
        <v>136</v>
      </c>
      <c r="D320" s="103" t="s">
        <v>132</v>
      </c>
      <c r="E320" s="103" t="s">
        <v>314</v>
      </c>
      <c r="F320" s="6">
        <v>600</v>
      </c>
      <c r="G320" s="25">
        <v>48.6</v>
      </c>
      <c r="H320" s="25">
        <v>48.6</v>
      </c>
    </row>
    <row r="321" spans="1:8" ht="15.75">
      <c r="A321" s="39" t="s">
        <v>587</v>
      </c>
      <c r="B321" s="30"/>
      <c r="C321" s="37" t="s">
        <v>136</v>
      </c>
      <c r="D321" s="37" t="s">
        <v>133</v>
      </c>
      <c r="E321" s="30"/>
      <c r="F321" s="30"/>
      <c r="G321" s="4">
        <f>SUM(G322,G341)</f>
        <v>86244.9</v>
      </c>
      <c r="H321" s="4">
        <f>SUM(H322,H341)</f>
        <v>85542.9</v>
      </c>
    </row>
    <row r="322" spans="1:8" ht="47.25">
      <c r="A322" s="40" t="s">
        <v>328</v>
      </c>
      <c r="B322" s="6"/>
      <c r="C322" s="7" t="s">
        <v>136</v>
      </c>
      <c r="D322" s="7" t="s">
        <v>133</v>
      </c>
      <c r="E322" s="6" t="s">
        <v>327</v>
      </c>
      <c r="F322" s="6"/>
      <c r="G322" s="25">
        <f>SUM(G323,G338)</f>
        <v>86033.59999999999</v>
      </c>
      <c r="H322" s="25">
        <f>SUM(H323,H338)</f>
        <v>85331.7</v>
      </c>
    </row>
    <row r="323" spans="1:8" ht="47.25">
      <c r="A323" s="40" t="s">
        <v>110</v>
      </c>
      <c r="B323" s="6"/>
      <c r="C323" s="7" t="s">
        <v>136</v>
      </c>
      <c r="D323" s="7" t="s">
        <v>133</v>
      </c>
      <c r="E323" s="6" t="s">
        <v>329</v>
      </c>
      <c r="F323" s="6"/>
      <c r="G323" s="25">
        <f>SUM(G324,G327,G330,G333)</f>
        <v>75145.7</v>
      </c>
      <c r="H323" s="25">
        <f>SUM(H324,H327,H330,H333)</f>
        <v>75145.7</v>
      </c>
    </row>
    <row r="324" spans="1:8" ht="141.75">
      <c r="A324" s="40" t="s">
        <v>331</v>
      </c>
      <c r="B324" s="6"/>
      <c r="C324" s="7" t="s">
        <v>136</v>
      </c>
      <c r="D324" s="7" t="s">
        <v>133</v>
      </c>
      <c r="E324" s="6" t="s">
        <v>330</v>
      </c>
      <c r="F324" s="6"/>
      <c r="G324" s="25">
        <f>SUM(G325)</f>
        <v>67119.9</v>
      </c>
      <c r="H324" s="25">
        <f>SUM(H325)</f>
        <v>67119.9</v>
      </c>
    </row>
    <row r="325" spans="1:8" ht="47.25">
      <c r="A325" s="40" t="s">
        <v>606</v>
      </c>
      <c r="B325" s="6"/>
      <c r="C325" s="7" t="s">
        <v>136</v>
      </c>
      <c r="D325" s="7" t="s">
        <v>133</v>
      </c>
      <c r="E325" s="6" t="s">
        <v>605</v>
      </c>
      <c r="F325" s="6"/>
      <c r="G325" s="25">
        <f>SUM(G326)</f>
        <v>67119.9</v>
      </c>
      <c r="H325" s="25">
        <f>SUM(H326)</f>
        <v>67119.9</v>
      </c>
    </row>
    <row r="326" spans="1:8" ht="31.5">
      <c r="A326" s="41" t="s">
        <v>185</v>
      </c>
      <c r="B326" s="6"/>
      <c r="C326" s="7" t="s">
        <v>136</v>
      </c>
      <c r="D326" s="7" t="s">
        <v>133</v>
      </c>
      <c r="E326" s="6" t="s">
        <v>605</v>
      </c>
      <c r="F326" s="6">
        <v>600</v>
      </c>
      <c r="G326" s="25">
        <v>67119.9</v>
      </c>
      <c r="H326" s="25">
        <v>67119.9</v>
      </c>
    </row>
    <row r="327" spans="1:8" ht="47.25">
      <c r="A327" s="40" t="s">
        <v>386</v>
      </c>
      <c r="B327" s="6"/>
      <c r="C327" s="7" t="s">
        <v>136</v>
      </c>
      <c r="D327" s="7" t="s">
        <v>133</v>
      </c>
      <c r="E327" s="6" t="s">
        <v>333</v>
      </c>
      <c r="F327" s="6"/>
      <c r="G327" s="25">
        <f>SUM(G328)</f>
        <v>2608.6</v>
      </c>
      <c r="H327" s="25">
        <f>SUM(H328)</f>
        <v>2608.6</v>
      </c>
    </row>
    <row r="328" spans="1:8" ht="18.75">
      <c r="A328" s="40" t="s">
        <v>590</v>
      </c>
      <c r="B328" s="6"/>
      <c r="C328" s="7" t="s">
        <v>136</v>
      </c>
      <c r="D328" s="7" t="s">
        <v>133</v>
      </c>
      <c r="E328" s="6" t="s">
        <v>332</v>
      </c>
      <c r="F328" s="158"/>
      <c r="G328" s="25">
        <f>SUM(G329)</f>
        <v>2608.6</v>
      </c>
      <c r="H328" s="25">
        <f>SUM(H329)</f>
        <v>2608.6</v>
      </c>
    </row>
    <row r="329" spans="1:8" ht="31.5">
      <c r="A329" s="41" t="s">
        <v>185</v>
      </c>
      <c r="B329" s="6"/>
      <c r="C329" s="7" t="s">
        <v>136</v>
      </c>
      <c r="D329" s="7" t="s">
        <v>133</v>
      </c>
      <c r="E329" s="6" t="s">
        <v>332</v>
      </c>
      <c r="F329" s="6">
        <v>600</v>
      </c>
      <c r="G329" s="25">
        <v>2608.6</v>
      </c>
      <c r="H329" s="25">
        <v>2608.6</v>
      </c>
    </row>
    <row r="330" spans="1:8" ht="31.5">
      <c r="A330" s="41" t="s">
        <v>513</v>
      </c>
      <c r="B330" s="6"/>
      <c r="C330" s="7" t="s">
        <v>136</v>
      </c>
      <c r="D330" s="7" t="s">
        <v>133</v>
      </c>
      <c r="E330" s="6" t="s">
        <v>511</v>
      </c>
      <c r="F330" s="6"/>
      <c r="G330" s="25">
        <f>SUM(G331)</f>
        <v>366.7</v>
      </c>
      <c r="H330" s="25">
        <f>SUM(H331)</f>
        <v>366.7</v>
      </c>
    </row>
    <row r="331" spans="1:8" ht="15.75">
      <c r="A331" s="41" t="s">
        <v>592</v>
      </c>
      <c r="B331" s="6"/>
      <c r="C331" s="7" t="s">
        <v>136</v>
      </c>
      <c r="D331" s="7" t="s">
        <v>133</v>
      </c>
      <c r="E331" s="6" t="s">
        <v>514</v>
      </c>
      <c r="F331" s="6"/>
      <c r="G331" s="25">
        <f>SUM(G332)</f>
        <v>366.7</v>
      </c>
      <c r="H331" s="25">
        <f>SUM(H332)</f>
        <v>366.7</v>
      </c>
    </row>
    <row r="332" spans="1:8" ht="31.5">
      <c r="A332" s="41" t="s">
        <v>185</v>
      </c>
      <c r="B332" s="6"/>
      <c r="C332" s="7" t="s">
        <v>136</v>
      </c>
      <c r="D332" s="7" t="s">
        <v>133</v>
      </c>
      <c r="E332" s="6" t="s">
        <v>514</v>
      </c>
      <c r="F332" s="6">
        <v>600</v>
      </c>
      <c r="G332" s="25">
        <v>366.7</v>
      </c>
      <c r="H332" s="25">
        <v>366.7</v>
      </c>
    </row>
    <row r="333" spans="1:8" ht="31.5">
      <c r="A333" s="163" t="s">
        <v>809</v>
      </c>
      <c r="B333" s="6"/>
      <c r="C333" s="7" t="s">
        <v>136</v>
      </c>
      <c r="D333" s="7" t="s">
        <v>133</v>
      </c>
      <c r="E333" s="6" t="s">
        <v>810</v>
      </c>
      <c r="F333" s="6"/>
      <c r="G333" s="25">
        <f>SUM(G334,G336)</f>
        <v>5050.5</v>
      </c>
      <c r="H333" s="25">
        <f>SUM(H334,H336)</f>
        <v>5050.5</v>
      </c>
    </row>
    <row r="334" spans="1:8" ht="31.5">
      <c r="A334" s="163" t="s">
        <v>811</v>
      </c>
      <c r="B334" s="6"/>
      <c r="C334" s="7" t="s">
        <v>136</v>
      </c>
      <c r="D334" s="7" t="s">
        <v>133</v>
      </c>
      <c r="E334" s="6" t="s">
        <v>812</v>
      </c>
      <c r="F334" s="6"/>
      <c r="G334" s="25">
        <f>SUM(G335)</f>
        <v>5000</v>
      </c>
      <c r="H334" s="25">
        <f>SUM(H335)</f>
        <v>5000</v>
      </c>
    </row>
    <row r="335" spans="1:8" ht="31.5">
      <c r="A335" s="41" t="s">
        <v>185</v>
      </c>
      <c r="B335" s="6"/>
      <c r="C335" s="7" t="s">
        <v>136</v>
      </c>
      <c r="D335" s="7" t="s">
        <v>133</v>
      </c>
      <c r="E335" s="6" t="s">
        <v>812</v>
      </c>
      <c r="F335" s="6">
        <v>600</v>
      </c>
      <c r="G335" s="25">
        <v>5000</v>
      </c>
      <c r="H335" s="25">
        <v>5000</v>
      </c>
    </row>
    <row r="336" spans="1:8" ht="31.5">
      <c r="A336" s="41" t="s">
        <v>813</v>
      </c>
      <c r="B336" s="6"/>
      <c r="C336" s="7" t="s">
        <v>136</v>
      </c>
      <c r="D336" s="7" t="s">
        <v>133</v>
      </c>
      <c r="E336" s="6" t="s">
        <v>814</v>
      </c>
      <c r="F336" s="6"/>
      <c r="G336" s="25">
        <f>SUM(G337)</f>
        <v>50.5</v>
      </c>
      <c r="H336" s="25">
        <f>SUM(H337)</f>
        <v>50.5</v>
      </c>
    </row>
    <row r="337" spans="1:8" ht="31.5">
      <c r="A337" s="41" t="s">
        <v>185</v>
      </c>
      <c r="B337" s="6"/>
      <c r="C337" s="7" t="s">
        <v>136</v>
      </c>
      <c r="D337" s="7" t="s">
        <v>133</v>
      </c>
      <c r="E337" s="6" t="s">
        <v>814</v>
      </c>
      <c r="F337" s="6">
        <v>600</v>
      </c>
      <c r="G337" s="25">
        <v>50.5</v>
      </c>
      <c r="H337" s="25">
        <v>50.5</v>
      </c>
    </row>
    <row r="338" spans="1:8" ht="47.25">
      <c r="A338" s="40" t="s">
        <v>111</v>
      </c>
      <c r="B338" s="6"/>
      <c r="C338" s="7" t="s">
        <v>136</v>
      </c>
      <c r="D338" s="7" t="s">
        <v>133</v>
      </c>
      <c r="E338" s="6" t="s">
        <v>334</v>
      </c>
      <c r="F338" s="6"/>
      <c r="G338" s="25">
        <f>SUM(G339)</f>
        <v>10887.9</v>
      </c>
      <c r="H338" s="25">
        <f>SUM(H339)</f>
        <v>10186</v>
      </c>
    </row>
    <row r="339" spans="1:8" ht="31.5">
      <c r="A339" s="41" t="s">
        <v>608</v>
      </c>
      <c r="B339" s="6"/>
      <c r="C339" s="7" t="s">
        <v>136</v>
      </c>
      <c r="D339" s="7" t="s">
        <v>133</v>
      </c>
      <c r="E339" s="6" t="s">
        <v>607</v>
      </c>
      <c r="F339" s="6"/>
      <c r="G339" s="25">
        <f>SUM(G340)</f>
        <v>10887.9</v>
      </c>
      <c r="H339" s="25">
        <f>SUM(H340)</f>
        <v>10186</v>
      </c>
    </row>
    <row r="340" spans="1:8" ht="31.5">
      <c r="A340" s="41" t="s">
        <v>185</v>
      </c>
      <c r="B340" s="6"/>
      <c r="C340" s="7" t="s">
        <v>136</v>
      </c>
      <c r="D340" s="7" t="s">
        <v>133</v>
      </c>
      <c r="E340" s="6" t="s">
        <v>607</v>
      </c>
      <c r="F340" s="6">
        <v>600</v>
      </c>
      <c r="G340" s="25">
        <v>10887.9</v>
      </c>
      <c r="H340" s="25">
        <v>10186</v>
      </c>
    </row>
    <row r="341" spans="1:8" ht="15.75">
      <c r="A341" s="40" t="s">
        <v>248</v>
      </c>
      <c r="B341" s="6"/>
      <c r="C341" s="103" t="s">
        <v>136</v>
      </c>
      <c r="D341" s="103" t="s">
        <v>133</v>
      </c>
      <c r="E341" s="103" t="s">
        <v>247</v>
      </c>
      <c r="F341" s="121"/>
      <c r="G341" s="25">
        <f>G342</f>
        <v>211.3</v>
      </c>
      <c r="H341" s="25">
        <f>H342</f>
        <v>211.2</v>
      </c>
    </row>
    <row r="342" spans="1:8" ht="15.75">
      <c r="A342" s="40" t="s">
        <v>250</v>
      </c>
      <c r="B342" s="6"/>
      <c r="C342" s="103" t="s">
        <v>136</v>
      </c>
      <c r="D342" s="103" t="s">
        <v>133</v>
      </c>
      <c r="E342" s="103" t="s">
        <v>249</v>
      </c>
      <c r="F342" s="121"/>
      <c r="G342" s="25">
        <f>G343</f>
        <v>211.3</v>
      </c>
      <c r="H342" s="25">
        <f>H343</f>
        <v>211.2</v>
      </c>
    </row>
    <row r="343" spans="1:8" ht="15.75">
      <c r="A343" s="40" t="s">
        <v>313</v>
      </c>
      <c r="B343" s="6"/>
      <c r="C343" s="103" t="s">
        <v>136</v>
      </c>
      <c r="D343" s="103" t="s">
        <v>133</v>
      </c>
      <c r="E343" s="103" t="s">
        <v>314</v>
      </c>
      <c r="F343" s="121"/>
      <c r="G343" s="25">
        <f>SUM(G344)</f>
        <v>211.3</v>
      </c>
      <c r="H343" s="25">
        <f>SUM(H344)</f>
        <v>211.2</v>
      </c>
    </row>
    <row r="344" spans="1:8" ht="31.5">
      <c r="A344" s="41" t="s">
        <v>185</v>
      </c>
      <c r="B344" s="6"/>
      <c r="C344" s="103" t="s">
        <v>136</v>
      </c>
      <c r="D344" s="103" t="s">
        <v>133</v>
      </c>
      <c r="E344" s="103" t="s">
        <v>314</v>
      </c>
      <c r="F344" s="6">
        <v>600</v>
      </c>
      <c r="G344" s="25">
        <v>211.3</v>
      </c>
      <c r="H344" s="25">
        <v>211.2</v>
      </c>
    </row>
    <row r="345" spans="1:8" ht="15.75">
      <c r="A345" s="39" t="s">
        <v>630</v>
      </c>
      <c r="B345" s="30"/>
      <c r="C345" s="37" t="s">
        <v>136</v>
      </c>
      <c r="D345" s="37" t="s">
        <v>136</v>
      </c>
      <c r="E345" s="30"/>
      <c r="F345" s="30"/>
      <c r="G345" s="4">
        <f>SUM(G346)</f>
        <v>9934.400000000001</v>
      </c>
      <c r="H345" s="4">
        <f>SUM(H346)</f>
        <v>9934.300000000001</v>
      </c>
    </row>
    <row r="346" spans="1:8" ht="47.25">
      <c r="A346" s="40" t="s">
        <v>328</v>
      </c>
      <c r="B346" s="6"/>
      <c r="C346" s="7" t="s">
        <v>136</v>
      </c>
      <c r="D346" s="7" t="s">
        <v>136</v>
      </c>
      <c r="E346" s="6" t="s">
        <v>327</v>
      </c>
      <c r="F346" s="6"/>
      <c r="G346" s="25">
        <f>SUM(G347)</f>
        <v>9934.400000000001</v>
      </c>
      <c r="H346" s="25">
        <f>SUM(H347)</f>
        <v>9934.300000000001</v>
      </c>
    </row>
    <row r="347" spans="1:8" ht="47.25">
      <c r="A347" s="40" t="s">
        <v>110</v>
      </c>
      <c r="B347" s="6"/>
      <c r="C347" s="7" t="s">
        <v>136</v>
      </c>
      <c r="D347" s="7" t="s">
        <v>136</v>
      </c>
      <c r="E347" s="6" t="s">
        <v>329</v>
      </c>
      <c r="F347" s="6"/>
      <c r="G347" s="25">
        <f>SUM(G348,G354)</f>
        <v>9934.400000000001</v>
      </c>
      <c r="H347" s="25">
        <f>SUM(H348,H354)</f>
        <v>9934.300000000001</v>
      </c>
    </row>
    <row r="348" spans="1:8" ht="31.5">
      <c r="A348" s="40" t="s">
        <v>336</v>
      </c>
      <c r="B348" s="6"/>
      <c r="C348" s="7" t="s">
        <v>136</v>
      </c>
      <c r="D348" s="7" t="s">
        <v>136</v>
      </c>
      <c r="E348" s="6" t="s">
        <v>335</v>
      </c>
      <c r="F348" s="6"/>
      <c r="G348" s="25">
        <f>SUM(G349)</f>
        <v>6142.6</v>
      </c>
      <c r="H348" s="25">
        <f>SUM(H349)</f>
        <v>6142.6</v>
      </c>
    </row>
    <row r="349" spans="1:8" ht="31.5">
      <c r="A349" s="40" t="s">
        <v>337</v>
      </c>
      <c r="B349" s="6"/>
      <c r="C349" s="7" t="s">
        <v>136</v>
      </c>
      <c r="D349" s="7" t="s">
        <v>136</v>
      </c>
      <c r="E349" s="6" t="s">
        <v>338</v>
      </c>
      <c r="F349" s="6"/>
      <c r="G349" s="25">
        <f>SUM(G350:G353)</f>
        <v>6142.6</v>
      </c>
      <c r="H349" s="25">
        <f>SUM(H350:H353)</f>
        <v>6142.6</v>
      </c>
    </row>
    <row r="350" spans="1:8" ht="63">
      <c r="A350" s="41" t="s">
        <v>187</v>
      </c>
      <c r="B350" s="6"/>
      <c r="C350" s="7" t="s">
        <v>136</v>
      </c>
      <c r="D350" s="7" t="s">
        <v>136</v>
      </c>
      <c r="E350" s="6" t="s">
        <v>338</v>
      </c>
      <c r="F350" s="6">
        <v>100</v>
      </c>
      <c r="G350" s="25">
        <v>53</v>
      </c>
      <c r="H350" s="25">
        <v>53</v>
      </c>
    </row>
    <row r="351" spans="1:8" ht="31.5">
      <c r="A351" s="41" t="s">
        <v>483</v>
      </c>
      <c r="B351" s="6"/>
      <c r="C351" s="7" t="s">
        <v>136</v>
      </c>
      <c r="D351" s="7" t="s">
        <v>136</v>
      </c>
      <c r="E351" s="6" t="s">
        <v>338</v>
      </c>
      <c r="F351" s="6">
        <v>200</v>
      </c>
      <c r="G351" s="25">
        <v>84</v>
      </c>
      <c r="H351" s="25">
        <v>84</v>
      </c>
    </row>
    <row r="352" spans="1:8" ht="15.75">
      <c r="A352" s="41" t="s">
        <v>186</v>
      </c>
      <c r="B352" s="6"/>
      <c r="C352" s="7" t="s">
        <v>136</v>
      </c>
      <c r="D352" s="7" t="s">
        <v>136</v>
      </c>
      <c r="E352" s="6" t="s">
        <v>338</v>
      </c>
      <c r="F352" s="6">
        <v>300</v>
      </c>
      <c r="G352" s="25">
        <v>58</v>
      </c>
      <c r="H352" s="25">
        <v>58</v>
      </c>
    </row>
    <row r="353" spans="1:8" ht="31.5">
      <c r="A353" s="41" t="s">
        <v>185</v>
      </c>
      <c r="B353" s="6"/>
      <c r="C353" s="7" t="s">
        <v>136</v>
      </c>
      <c r="D353" s="7" t="s">
        <v>136</v>
      </c>
      <c r="E353" s="6" t="s">
        <v>338</v>
      </c>
      <c r="F353" s="6">
        <v>600</v>
      </c>
      <c r="G353" s="25">
        <v>5947.6</v>
      </c>
      <c r="H353" s="25">
        <v>5947.6</v>
      </c>
    </row>
    <row r="354" spans="1:8" ht="47.25">
      <c r="A354" s="40" t="s">
        <v>340</v>
      </c>
      <c r="B354" s="6"/>
      <c r="C354" s="7" t="s">
        <v>136</v>
      </c>
      <c r="D354" s="7" t="s">
        <v>136</v>
      </c>
      <c r="E354" s="6" t="s">
        <v>339</v>
      </c>
      <c r="F354" s="6"/>
      <c r="G354" s="25">
        <f>SUM(G355,G357)</f>
        <v>3791.8</v>
      </c>
      <c r="H354" s="25">
        <f>SUM(H355,H357)</f>
        <v>3791.7000000000003</v>
      </c>
    </row>
    <row r="355" spans="1:8" ht="31.5">
      <c r="A355" s="40" t="s">
        <v>610</v>
      </c>
      <c r="B355" s="6"/>
      <c r="C355" s="7" t="s">
        <v>136</v>
      </c>
      <c r="D355" s="7" t="s">
        <v>136</v>
      </c>
      <c r="E355" s="6" t="s">
        <v>609</v>
      </c>
      <c r="F355" s="6"/>
      <c r="G355" s="25">
        <f>SUM(G356)</f>
        <v>3753.8</v>
      </c>
      <c r="H355" s="25">
        <f>SUM(H356)</f>
        <v>3753.8</v>
      </c>
    </row>
    <row r="356" spans="1:8" ht="31.5">
      <c r="A356" s="41" t="s">
        <v>185</v>
      </c>
      <c r="B356" s="6"/>
      <c r="C356" s="7" t="s">
        <v>136</v>
      </c>
      <c r="D356" s="7" t="s">
        <v>136</v>
      </c>
      <c r="E356" s="6" t="s">
        <v>609</v>
      </c>
      <c r="F356" s="6">
        <v>600</v>
      </c>
      <c r="G356" s="25">
        <v>3753.8</v>
      </c>
      <c r="H356" s="25">
        <v>3753.8</v>
      </c>
    </row>
    <row r="357" spans="1:8" ht="47.25">
      <c r="A357" s="40" t="s">
        <v>692</v>
      </c>
      <c r="B357" s="6"/>
      <c r="C357" s="7" t="s">
        <v>136</v>
      </c>
      <c r="D357" s="7" t="s">
        <v>136</v>
      </c>
      <c r="E357" s="6" t="s">
        <v>611</v>
      </c>
      <c r="F357" s="6"/>
      <c r="G357" s="25">
        <f>SUM(G358)</f>
        <v>38</v>
      </c>
      <c r="H357" s="25">
        <f>SUM(H358)</f>
        <v>37.9</v>
      </c>
    </row>
    <row r="358" spans="1:8" ht="31.5">
      <c r="A358" s="41" t="s">
        <v>185</v>
      </c>
      <c r="B358" s="6"/>
      <c r="C358" s="7" t="s">
        <v>136</v>
      </c>
      <c r="D358" s="7" t="s">
        <v>136</v>
      </c>
      <c r="E358" s="6" t="s">
        <v>611</v>
      </c>
      <c r="F358" s="6">
        <v>600</v>
      </c>
      <c r="G358" s="25">
        <v>38</v>
      </c>
      <c r="H358" s="25">
        <v>37.9</v>
      </c>
    </row>
    <row r="359" spans="1:8" ht="15.75">
      <c r="A359" s="39" t="s">
        <v>113</v>
      </c>
      <c r="B359" s="30"/>
      <c r="C359" s="37" t="s">
        <v>136</v>
      </c>
      <c r="D359" s="37" t="s">
        <v>140</v>
      </c>
      <c r="E359" s="30"/>
      <c r="F359" s="30"/>
      <c r="G359" s="4">
        <f>SUM(G360)</f>
        <v>5713.3</v>
      </c>
      <c r="H359" s="4">
        <f>SUM(H360)</f>
        <v>5534.6</v>
      </c>
    </row>
    <row r="360" spans="1:8" ht="47.25">
      <c r="A360" s="40" t="s">
        <v>328</v>
      </c>
      <c r="B360" s="6"/>
      <c r="C360" s="7" t="s">
        <v>136</v>
      </c>
      <c r="D360" s="7" t="s">
        <v>140</v>
      </c>
      <c r="E360" s="6" t="s">
        <v>327</v>
      </c>
      <c r="F360" s="6"/>
      <c r="G360" s="25">
        <f>SUM(G361)</f>
        <v>5713.3</v>
      </c>
      <c r="H360" s="25">
        <f>SUM(H361)</f>
        <v>5534.6</v>
      </c>
    </row>
    <row r="361" spans="1:8" ht="47.25">
      <c r="A361" s="40" t="s">
        <v>110</v>
      </c>
      <c r="B361" s="6"/>
      <c r="C361" s="7" t="s">
        <v>136</v>
      </c>
      <c r="D361" s="7" t="s">
        <v>140</v>
      </c>
      <c r="E361" s="6" t="s">
        <v>329</v>
      </c>
      <c r="F361" s="6"/>
      <c r="G361" s="25">
        <f>SUM(G362,G365,G368,G371)</f>
        <v>5713.3</v>
      </c>
      <c r="H361" s="25">
        <f>SUM(H362,H365,H368,H371)</f>
        <v>5534.6</v>
      </c>
    </row>
    <row r="362" spans="1:8" ht="31.5">
      <c r="A362" s="9" t="s">
        <v>637</v>
      </c>
      <c r="B362" s="6"/>
      <c r="C362" s="7" t="s">
        <v>136</v>
      </c>
      <c r="D362" s="7" t="s">
        <v>140</v>
      </c>
      <c r="E362" s="6" t="s">
        <v>341</v>
      </c>
      <c r="F362" s="6"/>
      <c r="G362" s="25">
        <f>SUM(G363)</f>
        <v>50</v>
      </c>
      <c r="H362" s="25">
        <f>SUM(H363)</f>
        <v>50</v>
      </c>
    </row>
    <row r="363" spans="1:8" ht="31.5">
      <c r="A363" s="40" t="s">
        <v>815</v>
      </c>
      <c r="B363" s="6"/>
      <c r="C363" s="7" t="s">
        <v>136</v>
      </c>
      <c r="D363" s="7" t="s">
        <v>140</v>
      </c>
      <c r="E363" s="6" t="s">
        <v>342</v>
      </c>
      <c r="F363" s="6"/>
      <c r="G363" s="25">
        <f>SUM(G364)</f>
        <v>50</v>
      </c>
      <c r="H363" s="25">
        <f>SUM(H364)</f>
        <v>50</v>
      </c>
    </row>
    <row r="364" spans="1:8" ht="31.5">
      <c r="A364" s="41" t="s">
        <v>185</v>
      </c>
      <c r="B364" s="6"/>
      <c r="C364" s="7" t="s">
        <v>136</v>
      </c>
      <c r="D364" s="7" t="s">
        <v>140</v>
      </c>
      <c r="E364" s="6" t="s">
        <v>342</v>
      </c>
      <c r="F364" s="6">
        <v>600</v>
      </c>
      <c r="G364" s="25">
        <v>50</v>
      </c>
      <c r="H364" s="25">
        <v>50</v>
      </c>
    </row>
    <row r="365" spans="1:8" ht="31.5">
      <c r="A365" s="40" t="s">
        <v>346</v>
      </c>
      <c r="B365" s="6"/>
      <c r="C365" s="7" t="s">
        <v>136</v>
      </c>
      <c r="D365" s="7" t="s">
        <v>140</v>
      </c>
      <c r="E365" s="6" t="s">
        <v>343</v>
      </c>
      <c r="F365" s="6"/>
      <c r="G365" s="25">
        <f>SUM(G366)</f>
        <v>109.4</v>
      </c>
      <c r="H365" s="25">
        <f>SUM(H366)</f>
        <v>109.3</v>
      </c>
    </row>
    <row r="366" spans="1:8" ht="15.75">
      <c r="A366" s="40" t="s">
        <v>114</v>
      </c>
      <c r="B366" s="6"/>
      <c r="C366" s="7" t="s">
        <v>136</v>
      </c>
      <c r="D366" s="7" t="s">
        <v>140</v>
      </c>
      <c r="E366" s="6" t="s">
        <v>345</v>
      </c>
      <c r="F366" s="6"/>
      <c r="G366" s="25">
        <f>SUM(G367)</f>
        <v>109.4</v>
      </c>
      <c r="H366" s="25">
        <f>SUM(H367)</f>
        <v>109.3</v>
      </c>
    </row>
    <row r="367" spans="1:8" ht="31.5">
      <c r="A367" s="41" t="s">
        <v>185</v>
      </c>
      <c r="B367" s="6"/>
      <c r="C367" s="7" t="s">
        <v>136</v>
      </c>
      <c r="D367" s="7" t="s">
        <v>140</v>
      </c>
      <c r="E367" s="6" t="s">
        <v>345</v>
      </c>
      <c r="F367" s="6">
        <v>600</v>
      </c>
      <c r="G367" s="25">
        <v>109.4</v>
      </c>
      <c r="H367" s="25">
        <v>109.3</v>
      </c>
    </row>
    <row r="368" spans="1:8" ht="31.5">
      <c r="A368" s="40" t="s">
        <v>693</v>
      </c>
      <c r="B368" s="6"/>
      <c r="C368" s="7" t="s">
        <v>136</v>
      </c>
      <c r="D368" s="7" t="s">
        <v>140</v>
      </c>
      <c r="E368" s="6" t="s">
        <v>347</v>
      </c>
      <c r="F368" s="6"/>
      <c r="G368" s="25">
        <f>SUM(G369)</f>
        <v>239.7</v>
      </c>
      <c r="H368" s="25">
        <f>SUM(H369)</f>
        <v>239.7</v>
      </c>
    </row>
    <row r="369" spans="1:8" ht="31.5">
      <c r="A369" s="40" t="s">
        <v>694</v>
      </c>
      <c r="B369" s="6"/>
      <c r="C369" s="7" t="s">
        <v>136</v>
      </c>
      <c r="D369" s="7" t="s">
        <v>140</v>
      </c>
      <c r="E369" s="6" t="s">
        <v>348</v>
      </c>
      <c r="F369" s="6"/>
      <c r="G369" s="25">
        <f>SUM(G370)</f>
        <v>239.7</v>
      </c>
      <c r="H369" s="25">
        <f>SUM(H370)</f>
        <v>239.7</v>
      </c>
    </row>
    <row r="370" spans="1:8" ht="31.5">
      <c r="A370" s="41" t="s">
        <v>185</v>
      </c>
      <c r="B370" s="6"/>
      <c r="C370" s="7" t="s">
        <v>136</v>
      </c>
      <c r="D370" s="7" t="s">
        <v>140</v>
      </c>
      <c r="E370" s="6" t="s">
        <v>348</v>
      </c>
      <c r="F370" s="6">
        <v>600</v>
      </c>
      <c r="G370" s="25">
        <v>239.7</v>
      </c>
      <c r="H370" s="25">
        <v>239.7</v>
      </c>
    </row>
    <row r="371" spans="1:8" ht="94.5">
      <c r="A371" s="40" t="s">
        <v>355</v>
      </c>
      <c r="B371" s="6"/>
      <c r="C371" s="7" t="s">
        <v>136</v>
      </c>
      <c r="D371" s="7" t="s">
        <v>140</v>
      </c>
      <c r="E371" s="6" t="s">
        <v>354</v>
      </c>
      <c r="F371" s="6"/>
      <c r="G371" s="25">
        <f>SUM(G372)</f>
        <v>5314.2</v>
      </c>
      <c r="H371" s="25">
        <f>SUM(H372)</f>
        <v>5135.6</v>
      </c>
    </row>
    <row r="372" spans="1:8" ht="126">
      <c r="A372" s="40" t="s">
        <v>612</v>
      </c>
      <c r="B372" s="6"/>
      <c r="C372" s="7" t="s">
        <v>136</v>
      </c>
      <c r="D372" s="7" t="s">
        <v>140</v>
      </c>
      <c r="E372" s="6" t="s">
        <v>356</v>
      </c>
      <c r="F372" s="6"/>
      <c r="G372" s="25">
        <f>SUM(G373)</f>
        <v>5314.2</v>
      </c>
      <c r="H372" s="25">
        <f>SUM(H373)</f>
        <v>5135.6</v>
      </c>
    </row>
    <row r="373" spans="1:8" ht="31.5">
      <c r="A373" s="41" t="s">
        <v>185</v>
      </c>
      <c r="B373" s="6"/>
      <c r="C373" s="7" t="s">
        <v>136</v>
      </c>
      <c r="D373" s="7" t="s">
        <v>140</v>
      </c>
      <c r="E373" s="6" t="s">
        <v>356</v>
      </c>
      <c r="F373" s="6">
        <v>600</v>
      </c>
      <c r="G373" s="25">
        <v>5314.2</v>
      </c>
      <c r="H373" s="25">
        <v>5135.6</v>
      </c>
    </row>
    <row r="374" spans="1:8" ht="15.75">
      <c r="A374" s="39" t="s">
        <v>503</v>
      </c>
      <c r="B374" s="30"/>
      <c r="C374" s="37" t="s">
        <v>137</v>
      </c>
      <c r="D374" s="37" t="s">
        <v>138</v>
      </c>
      <c r="E374" s="30"/>
      <c r="F374" s="30"/>
      <c r="G374" s="4">
        <f>SUM(G375)</f>
        <v>104408.20000000003</v>
      </c>
      <c r="H374" s="4">
        <f>SUM(H375)</f>
        <v>102219.1</v>
      </c>
    </row>
    <row r="375" spans="1:8" ht="15.75">
      <c r="A375" s="39" t="s">
        <v>115</v>
      </c>
      <c r="B375" s="30"/>
      <c r="C375" s="37" t="s">
        <v>137</v>
      </c>
      <c r="D375" s="37" t="s">
        <v>131</v>
      </c>
      <c r="E375" s="30"/>
      <c r="F375" s="30"/>
      <c r="G375" s="4">
        <f>SUM(G376,G399)</f>
        <v>104408.20000000003</v>
      </c>
      <c r="H375" s="4">
        <f>SUM(H376,H399)</f>
        <v>102219.1</v>
      </c>
    </row>
    <row r="376" spans="1:8" ht="47.25">
      <c r="A376" s="40" t="s">
        <v>328</v>
      </c>
      <c r="B376" s="6"/>
      <c r="C376" s="7" t="s">
        <v>137</v>
      </c>
      <c r="D376" s="7" t="s">
        <v>131</v>
      </c>
      <c r="E376" s="6" t="s">
        <v>327</v>
      </c>
      <c r="F376" s="6"/>
      <c r="G376" s="25">
        <f>SUM(G377,G392)</f>
        <v>103884.10000000002</v>
      </c>
      <c r="H376" s="25">
        <f>SUM(H377,H392)</f>
        <v>101695.1</v>
      </c>
    </row>
    <row r="377" spans="1:8" ht="47.25">
      <c r="A377" s="40" t="s">
        <v>110</v>
      </c>
      <c r="B377" s="6"/>
      <c r="C377" s="7" t="s">
        <v>137</v>
      </c>
      <c r="D377" s="7" t="s">
        <v>131</v>
      </c>
      <c r="E377" s="6" t="s">
        <v>329</v>
      </c>
      <c r="F377" s="6"/>
      <c r="G377" s="25">
        <f>SUM(G378,G381,G384,G387)</f>
        <v>6123.8</v>
      </c>
      <c r="H377" s="25">
        <f>SUM(H378,H381,H384,H387)</f>
        <v>5910.3</v>
      </c>
    </row>
    <row r="378" spans="1:8" ht="31.5">
      <c r="A378" s="40" t="s">
        <v>344</v>
      </c>
      <c r="B378" s="6"/>
      <c r="C378" s="7" t="s">
        <v>137</v>
      </c>
      <c r="D378" s="7" t="s">
        <v>131</v>
      </c>
      <c r="E378" s="6" t="s">
        <v>349</v>
      </c>
      <c r="F378" s="6"/>
      <c r="G378" s="25">
        <f>SUM(G379)</f>
        <v>857.5</v>
      </c>
      <c r="H378" s="25">
        <f>SUM(H379)</f>
        <v>857.5</v>
      </c>
    </row>
    <row r="379" spans="1:8" ht="15.75">
      <c r="A379" s="40" t="s">
        <v>116</v>
      </c>
      <c r="B379" s="6"/>
      <c r="C379" s="7" t="s">
        <v>137</v>
      </c>
      <c r="D379" s="7" t="s">
        <v>131</v>
      </c>
      <c r="E379" s="6" t="s">
        <v>350</v>
      </c>
      <c r="F379" s="6"/>
      <c r="G379" s="25">
        <f>SUM(G380:G380)</f>
        <v>857.5</v>
      </c>
      <c r="H379" s="25">
        <f>SUM(H380:H380)</f>
        <v>857.5</v>
      </c>
    </row>
    <row r="380" spans="1:8" ht="31.5">
      <c r="A380" s="41" t="s">
        <v>185</v>
      </c>
      <c r="B380" s="6"/>
      <c r="C380" s="7" t="s">
        <v>137</v>
      </c>
      <c r="D380" s="7" t="s">
        <v>131</v>
      </c>
      <c r="E380" s="6" t="s">
        <v>350</v>
      </c>
      <c r="F380" s="6">
        <v>600</v>
      </c>
      <c r="G380" s="25">
        <v>857.5</v>
      </c>
      <c r="H380" s="25">
        <v>857.5</v>
      </c>
    </row>
    <row r="381" spans="1:8" ht="31.5">
      <c r="A381" s="40" t="s">
        <v>352</v>
      </c>
      <c r="B381" s="6"/>
      <c r="C381" s="7" t="s">
        <v>137</v>
      </c>
      <c r="D381" s="7" t="s">
        <v>131</v>
      </c>
      <c r="E381" s="6" t="s">
        <v>351</v>
      </c>
      <c r="F381" s="6"/>
      <c r="G381" s="25">
        <f>SUM(G382)</f>
        <v>98.2</v>
      </c>
      <c r="H381" s="25">
        <f>SUM(H382)</f>
        <v>98.2</v>
      </c>
    </row>
    <row r="382" spans="1:8" ht="15.75">
      <c r="A382" s="40" t="s">
        <v>117</v>
      </c>
      <c r="B382" s="6"/>
      <c r="C382" s="7" t="s">
        <v>137</v>
      </c>
      <c r="D382" s="7" t="s">
        <v>131</v>
      </c>
      <c r="E382" s="6" t="s">
        <v>353</v>
      </c>
      <c r="F382" s="6"/>
      <c r="G382" s="25">
        <f>SUM(G383)</f>
        <v>98.2</v>
      </c>
      <c r="H382" s="25">
        <f>SUM(H383)</f>
        <v>98.2</v>
      </c>
    </row>
    <row r="383" spans="1:8" ht="31.5">
      <c r="A383" s="41" t="s">
        <v>185</v>
      </c>
      <c r="B383" s="6"/>
      <c r="C383" s="7" t="s">
        <v>137</v>
      </c>
      <c r="D383" s="7" t="s">
        <v>131</v>
      </c>
      <c r="E383" s="6" t="s">
        <v>353</v>
      </c>
      <c r="F383" s="6">
        <v>600</v>
      </c>
      <c r="G383" s="25">
        <v>98.2</v>
      </c>
      <c r="H383" s="25">
        <v>98.2</v>
      </c>
    </row>
    <row r="384" spans="1:8" ht="94.5">
      <c r="A384" s="41" t="s">
        <v>355</v>
      </c>
      <c r="B384" s="6"/>
      <c r="C384" s="7" t="s">
        <v>137</v>
      </c>
      <c r="D384" s="7" t="s">
        <v>131</v>
      </c>
      <c r="E384" s="6" t="s">
        <v>354</v>
      </c>
      <c r="F384" s="6"/>
      <c r="G384" s="25">
        <f>SUM(G385)</f>
        <v>1294.3</v>
      </c>
      <c r="H384" s="25">
        <f>SUM(H385)</f>
        <v>1080.9</v>
      </c>
    </row>
    <row r="385" spans="1:8" ht="126">
      <c r="A385" s="40" t="s">
        <v>612</v>
      </c>
      <c r="B385" s="6"/>
      <c r="C385" s="7" t="s">
        <v>137</v>
      </c>
      <c r="D385" s="7" t="s">
        <v>131</v>
      </c>
      <c r="E385" s="6" t="s">
        <v>356</v>
      </c>
      <c r="F385" s="6"/>
      <c r="G385" s="25">
        <f>SUM(G386)</f>
        <v>1294.3</v>
      </c>
      <c r="H385" s="25">
        <f>SUM(H386)</f>
        <v>1080.9</v>
      </c>
    </row>
    <row r="386" spans="1:8" ht="31.5">
      <c r="A386" s="41" t="s">
        <v>185</v>
      </c>
      <c r="B386" s="6"/>
      <c r="C386" s="7" t="s">
        <v>137</v>
      </c>
      <c r="D386" s="7" t="s">
        <v>131</v>
      </c>
      <c r="E386" s="6" t="s">
        <v>356</v>
      </c>
      <c r="F386" s="6">
        <v>600</v>
      </c>
      <c r="G386" s="25">
        <v>1294.3</v>
      </c>
      <c r="H386" s="25">
        <v>1080.9</v>
      </c>
    </row>
    <row r="387" spans="1:8" ht="47.25">
      <c r="A387" s="40" t="s">
        <v>386</v>
      </c>
      <c r="B387" s="6"/>
      <c r="C387" s="7" t="s">
        <v>137</v>
      </c>
      <c r="D387" s="7" t="s">
        <v>131</v>
      </c>
      <c r="E387" s="6" t="s">
        <v>333</v>
      </c>
      <c r="F387" s="6"/>
      <c r="G387" s="25">
        <f>SUM(G388,G390)</f>
        <v>3873.8</v>
      </c>
      <c r="H387" s="25">
        <f>SUM(H388,H390)</f>
        <v>3873.7000000000003</v>
      </c>
    </row>
    <row r="388" spans="1:8" ht="18.75">
      <c r="A388" s="40" t="s">
        <v>590</v>
      </c>
      <c r="B388" s="6"/>
      <c r="C388" s="7" t="s">
        <v>137</v>
      </c>
      <c r="D388" s="7" t="s">
        <v>131</v>
      </c>
      <c r="E388" s="6" t="s">
        <v>332</v>
      </c>
      <c r="F388" s="158"/>
      <c r="G388" s="25">
        <f>SUM(G389)</f>
        <v>3576.8</v>
      </c>
      <c r="H388" s="25">
        <f>SUM(H389)</f>
        <v>3576.8</v>
      </c>
    </row>
    <row r="389" spans="1:8" ht="31.5">
      <c r="A389" s="41" t="s">
        <v>185</v>
      </c>
      <c r="B389" s="6"/>
      <c r="C389" s="7" t="s">
        <v>137</v>
      </c>
      <c r="D389" s="7" t="s">
        <v>131</v>
      </c>
      <c r="E389" s="6" t="s">
        <v>332</v>
      </c>
      <c r="F389" s="6">
        <v>600</v>
      </c>
      <c r="G389" s="25">
        <v>3576.8</v>
      </c>
      <c r="H389" s="25">
        <v>3576.8</v>
      </c>
    </row>
    <row r="390" spans="1:8" ht="18.75">
      <c r="A390" s="41" t="s">
        <v>592</v>
      </c>
      <c r="B390" s="6"/>
      <c r="C390" s="7" t="s">
        <v>137</v>
      </c>
      <c r="D390" s="7" t="s">
        <v>131</v>
      </c>
      <c r="E390" s="6" t="s">
        <v>514</v>
      </c>
      <c r="F390" s="159"/>
      <c r="G390" s="25">
        <f>SUM(G391)</f>
        <v>297</v>
      </c>
      <c r="H390" s="25">
        <f>SUM(H391)</f>
        <v>296.9</v>
      </c>
    </row>
    <row r="391" spans="1:8" ht="31.5">
      <c r="A391" s="41" t="s">
        <v>185</v>
      </c>
      <c r="B391" s="6"/>
      <c r="C391" s="7" t="s">
        <v>137</v>
      </c>
      <c r="D391" s="7" t="s">
        <v>131</v>
      </c>
      <c r="E391" s="6" t="s">
        <v>514</v>
      </c>
      <c r="F391" s="6">
        <v>600</v>
      </c>
      <c r="G391" s="25">
        <v>297</v>
      </c>
      <c r="H391" s="25">
        <v>296.9</v>
      </c>
    </row>
    <row r="392" spans="1:8" ht="47.25">
      <c r="A392" s="40" t="s">
        <v>111</v>
      </c>
      <c r="B392" s="6"/>
      <c r="C392" s="7" t="s">
        <v>137</v>
      </c>
      <c r="D392" s="7" t="s">
        <v>131</v>
      </c>
      <c r="E392" s="6" t="s">
        <v>334</v>
      </c>
      <c r="F392" s="6"/>
      <c r="G392" s="25">
        <f>SUM(G393,G395,G397)</f>
        <v>97760.30000000002</v>
      </c>
      <c r="H392" s="25">
        <f>SUM(H393,H395,H397)</f>
        <v>95784.8</v>
      </c>
    </row>
    <row r="393" spans="1:8" ht="31.5">
      <c r="A393" s="41" t="s">
        <v>190</v>
      </c>
      <c r="B393" s="6"/>
      <c r="C393" s="7" t="s">
        <v>137</v>
      </c>
      <c r="D393" s="7" t="s">
        <v>131</v>
      </c>
      <c r="E393" s="6" t="s">
        <v>613</v>
      </c>
      <c r="F393" s="6"/>
      <c r="G393" s="25">
        <f>SUM(G394:G394)</f>
        <v>56309.8</v>
      </c>
      <c r="H393" s="25">
        <f>SUM(H394:H394)</f>
        <v>54603</v>
      </c>
    </row>
    <row r="394" spans="1:8" ht="31.5">
      <c r="A394" s="41" t="s">
        <v>185</v>
      </c>
      <c r="B394" s="6"/>
      <c r="C394" s="7" t="s">
        <v>137</v>
      </c>
      <c r="D394" s="7" t="s">
        <v>131</v>
      </c>
      <c r="E394" s="6" t="s">
        <v>613</v>
      </c>
      <c r="F394" s="6">
        <v>600</v>
      </c>
      <c r="G394" s="25">
        <v>56309.8</v>
      </c>
      <c r="H394" s="25">
        <v>54603</v>
      </c>
    </row>
    <row r="395" spans="1:8" ht="31.5">
      <c r="A395" s="41" t="s">
        <v>191</v>
      </c>
      <c r="B395" s="6"/>
      <c r="C395" s="7" t="s">
        <v>137</v>
      </c>
      <c r="D395" s="7" t="s">
        <v>131</v>
      </c>
      <c r="E395" s="6" t="s">
        <v>614</v>
      </c>
      <c r="F395" s="6"/>
      <c r="G395" s="25">
        <f>SUM(G396)</f>
        <v>14539.1</v>
      </c>
      <c r="H395" s="25">
        <f>SUM(H396)</f>
        <v>14479.5</v>
      </c>
    </row>
    <row r="396" spans="1:8" ht="31.5">
      <c r="A396" s="41" t="s">
        <v>185</v>
      </c>
      <c r="B396" s="6"/>
      <c r="C396" s="7" t="s">
        <v>137</v>
      </c>
      <c r="D396" s="7" t="s">
        <v>131</v>
      </c>
      <c r="E396" s="6" t="s">
        <v>614</v>
      </c>
      <c r="F396" s="6">
        <v>600</v>
      </c>
      <c r="G396" s="25">
        <v>14539.1</v>
      </c>
      <c r="H396" s="25">
        <v>14479.5</v>
      </c>
    </row>
    <row r="397" spans="1:8" ht="31.5">
      <c r="A397" s="41" t="s">
        <v>192</v>
      </c>
      <c r="B397" s="6"/>
      <c r="C397" s="7" t="s">
        <v>137</v>
      </c>
      <c r="D397" s="7" t="s">
        <v>131</v>
      </c>
      <c r="E397" s="6" t="s">
        <v>615</v>
      </c>
      <c r="F397" s="6"/>
      <c r="G397" s="25">
        <f>SUM(G398)</f>
        <v>26911.4</v>
      </c>
      <c r="H397" s="25">
        <f>SUM(H398)</f>
        <v>26702.3</v>
      </c>
    </row>
    <row r="398" spans="1:8" ht="31.5">
      <c r="A398" s="41" t="s">
        <v>185</v>
      </c>
      <c r="B398" s="6"/>
      <c r="C398" s="7" t="s">
        <v>137</v>
      </c>
      <c r="D398" s="7" t="s">
        <v>131</v>
      </c>
      <c r="E398" s="6" t="s">
        <v>615</v>
      </c>
      <c r="F398" s="6">
        <v>600</v>
      </c>
      <c r="G398" s="25">
        <v>26911.4</v>
      </c>
      <c r="H398" s="25">
        <v>26702.3</v>
      </c>
    </row>
    <row r="399" spans="1:8" ht="15.75">
      <c r="A399" s="41" t="s">
        <v>248</v>
      </c>
      <c r="B399" s="6"/>
      <c r="C399" s="7" t="s">
        <v>137</v>
      </c>
      <c r="D399" s="7" t="s">
        <v>131</v>
      </c>
      <c r="E399" s="6" t="s">
        <v>247</v>
      </c>
      <c r="F399" s="6"/>
      <c r="G399" s="3">
        <f aca="true" t="shared" si="11" ref="G399:H401">SUM(G400)</f>
        <v>524.1</v>
      </c>
      <c r="H399" s="3">
        <f t="shared" si="11"/>
        <v>524</v>
      </c>
    </row>
    <row r="400" spans="1:8" ht="15.75">
      <c r="A400" s="41" t="s">
        <v>250</v>
      </c>
      <c r="B400" s="6"/>
      <c r="C400" s="7" t="s">
        <v>137</v>
      </c>
      <c r="D400" s="7" t="s">
        <v>131</v>
      </c>
      <c r="E400" s="6" t="s">
        <v>249</v>
      </c>
      <c r="F400" s="6"/>
      <c r="G400" s="3">
        <f t="shared" si="11"/>
        <v>524.1</v>
      </c>
      <c r="H400" s="3">
        <f t="shared" si="11"/>
        <v>524</v>
      </c>
    </row>
    <row r="401" spans="1:8" ht="15.75">
      <c r="A401" s="41" t="s">
        <v>313</v>
      </c>
      <c r="B401" s="6"/>
      <c r="C401" s="7" t="s">
        <v>137</v>
      </c>
      <c r="D401" s="7" t="s">
        <v>131</v>
      </c>
      <c r="E401" s="6" t="s">
        <v>314</v>
      </c>
      <c r="F401" s="6"/>
      <c r="G401" s="3">
        <f t="shared" si="11"/>
        <v>524.1</v>
      </c>
      <c r="H401" s="3">
        <f t="shared" si="11"/>
        <v>524</v>
      </c>
    </row>
    <row r="402" spans="1:8" ht="31.5">
      <c r="A402" s="41" t="s">
        <v>185</v>
      </c>
      <c r="B402" s="6"/>
      <c r="C402" s="7" t="s">
        <v>137</v>
      </c>
      <c r="D402" s="7" t="s">
        <v>131</v>
      </c>
      <c r="E402" s="6" t="s">
        <v>314</v>
      </c>
      <c r="F402" s="6">
        <v>600</v>
      </c>
      <c r="G402" s="3">
        <v>524.1</v>
      </c>
      <c r="H402" s="3">
        <v>524</v>
      </c>
    </row>
    <row r="403" spans="1:8" ht="15.75">
      <c r="A403" s="39" t="s">
        <v>118</v>
      </c>
      <c r="B403" s="30"/>
      <c r="C403" s="37">
        <v>10</v>
      </c>
      <c r="D403" s="37" t="s">
        <v>138</v>
      </c>
      <c r="E403" s="30"/>
      <c r="F403" s="30"/>
      <c r="G403" s="4">
        <f>SUM(G404,G410)</f>
        <v>45892.799999999996</v>
      </c>
      <c r="H403" s="4">
        <f>SUM(H404,H410)</f>
        <v>44842.9</v>
      </c>
    </row>
    <row r="404" spans="1:8" ht="15.75">
      <c r="A404" s="39" t="s">
        <v>121</v>
      </c>
      <c r="B404" s="30"/>
      <c r="C404" s="37">
        <v>10</v>
      </c>
      <c r="D404" s="37" t="s">
        <v>134</v>
      </c>
      <c r="E404" s="30"/>
      <c r="F404" s="30"/>
      <c r="G404" s="4">
        <f aca="true" t="shared" si="12" ref="G404:H408">SUM(G405)</f>
        <v>1414.6</v>
      </c>
      <c r="H404" s="4">
        <f t="shared" si="12"/>
        <v>832.3</v>
      </c>
    </row>
    <row r="405" spans="1:8" ht="47.25">
      <c r="A405" s="40" t="s">
        <v>328</v>
      </c>
      <c r="B405" s="6"/>
      <c r="C405" s="7">
        <v>10</v>
      </c>
      <c r="D405" s="7" t="s">
        <v>134</v>
      </c>
      <c r="E405" s="6" t="s">
        <v>327</v>
      </c>
      <c r="F405" s="6"/>
      <c r="G405" s="25">
        <f t="shared" si="12"/>
        <v>1414.6</v>
      </c>
      <c r="H405" s="25">
        <f t="shared" si="12"/>
        <v>832.3</v>
      </c>
    </row>
    <row r="406" spans="1:8" ht="47.25">
      <c r="A406" s="40" t="s">
        <v>110</v>
      </c>
      <c r="B406" s="6"/>
      <c r="C406" s="7">
        <v>10</v>
      </c>
      <c r="D406" s="7" t="s">
        <v>134</v>
      </c>
      <c r="E406" s="6" t="s">
        <v>329</v>
      </c>
      <c r="F406" s="6"/>
      <c r="G406" s="25">
        <f t="shared" si="12"/>
        <v>1414.6</v>
      </c>
      <c r="H406" s="25">
        <f t="shared" si="12"/>
        <v>832.3</v>
      </c>
    </row>
    <row r="407" spans="1:8" ht="94.5">
      <c r="A407" s="40" t="s">
        <v>822</v>
      </c>
      <c r="B407" s="6"/>
      <c r="C407" s="7">
        <v>10</v>
      </c>
      <c r="D407" s="7" t="s">
        <v>134</v>
      </c>
      <c r="E407" s="6" t="s">
        <v>357</v>
      </c>
      <c r="F407" s="6"/>
      <c r="G407" s="25">
        <f t="shared" si="12"/>
        <v>1414.6</v>
      </c>
      <c r="H407" s="25">
        <f t="shared" si="12"/>
        <v>832.3</v>
      </c>
    </row>
    <row r="408" spans="1:8" ht="78.75">
      <c r="A408" s="40" t="s">
        <v>861</v>
      </c>
      <c r="B408" s="6"/>
      <c r="C408" s="7">
        <v>10</v>
      </c>
      <c r="D408" s="7" t="s">
        <v>134</v>
      </c>
      <c r="E408" s="6" t="s">
        <v>616</v>
      </c>
      <c r="F408" s="6"/>
      <c r="G408" s="25">
        <f t="shared" si="12"/>
        <v>1414.6</v>
      </c>
      <c r="H408" s="25">
        <f t="shared" si="12"/>
        <v>832.3</v>
      </c>
    </row>
    <row r="409" spans="1:8" ht="31.5">
      <c r="A409" s="41" t="s">
        <v>185</v>
      </c>
      <c r="B409" s="6"/>
      <c r="C409" s="7">
        <v>10</v>
      </c>
      <c r="D409" s="7" t="s">
        <v>134</v>
      </c>
      <c r="E409" s="6" t="s">
        <v>616</v>
      </c>
      <c r="F409" s="6">
        <v>600</v>
      </c>
      <c r="G409" s="3">
        <v>1414.6</v>
      </c>
      <c r="H409" s="3">
        <v>832.3</v>
      </c>
    </row>
    <row r="410" spans="1:8" ht="15.75">
      <c r="A410" s="39" t="s">
        <v>122</v>
      </c>
      <c r="B410" s="30"/>
      <c r="C410" s="37">
        <v>10</v>
      </c>
      <c r="D410" s="37" t="s">
        <v>139</v>
      </c>
      <c r="E410" s="30"/>
      <c r="F410" s="30"/>
      <c r="G410" s="4">
        <f>SUM(G411)</f>
        <v>44478.2</v>
      </c>
      <c r="H410" s="4">
        <f>SUM(H411)</f>
        <v>44010.6</v>
      </c>
    </row>
    <row r="411" spans="1:8" ht="31.5">
      <c r="A411" s="40" t="s">
        <v>243</v>
      </c>
      <c r="B411" s="6"/>
      <c r="C411" s="7">
        <v>10</v>
      </c>
      <c r="D411" s="7" t="s">
        <v>139</v>
      </c>
      <c r="E411" s="6" t="s">
        <v>241</v>
      </c>
      <c r="F411" s="159"/>
      <c r="G411" s="25">
        <f>SUM(G412,G421)</f>
        <v>44478.2</v>
      </c>
      <c r="H411" s="25">
        <f>SUM(H412,H421)</f>
        <v>44010.6</v>
      </c>
    </row>
    <row r="412" spans="1:8" ht="31.5">
      <c r="A412" s="40" t="s">
        <v>244</v>
      </c>
      <c r="B412" s="6"/>
      <c r="C412" s="7">
        <v>10</v>
      </c>
      <c r="D412" s="7" t="s">
        <v>139</v>
      </c>
      <c r="E412" s="6" t="s">
        <v>242</v>
      </c>
      <c r="F412" s="159"/>
      <c r="G412" s="25">
        <f>SUM(G413,G416,G419)</f>
        <v>15760.699999999999</v>
      </c>
      <c r="H412" s="25">
        <f>SUM(H413,H416,H419)</f>
        <v>15754.199999999999</v>
      </c>
    </row>
    <row r="413" spans="1:8" ht="31.5">
      <c r="A413" s="41" t="s">
        <v>309</v>
      </c>
      <c r="B413" s="6"/>
      <c r="C413" s="7">
        <v>10</v>
      </c>
      <c r="D413" s="7" t="s">
        <v>139</v>
      </c>
      <c r="E413" s="6" t="s">
        <v>308</v>
      </c>
      <c r="F413" s="159"/>
      <c r="G413" s="25">
        <f>SUM(G414:G415)</f>
        <v>12278.199999999999</v>
      </c>
      <c r="H413" s="25">
        <f>SUM(H414:H415)</f>
        <v>12272.8</v>
      </c>
    </row>
    <row r="414" spans="1:8" ht="63">
      <c r="A414" s="41" t="s">
        <v>187</v>
      </c>
      <c r="B414" s="6"/>
      <c r="C414" s="7">
        <v>10</v>
      </c>
      <c r="D414" s="7" t="s">
        <v>139</v>
      </c>
      <c r="E414" s="6" t="s">
        <v>308</v>
      </c>
      <c r="F414" s="6">
        <v>100</v>
      </c>
      <c r="G414" s="25">
        <v>12066.3</v>
      </c>
      <c r="H414" s="25">
        <v>12066</v>
      </c>
    </row>
    <row r="415" spans="1:8" ht="31.5">
      <c r="A415" s="41" t="s">
        <v>483</v>
      </c>
      <c r="B415" s="6"/>
      <c r="C415" s="7">
        <v>10</v>
      </c>
      <c r="D415" s="7" t="s">
        <v>139</v>
      </c>
      <c r="E415" s="6" t="s">
        <v>308</v>
      </c>
      <c r="F415" s="6">
        <v>200</v>
      </c>
      <c r="G415" s="25">
        <v>211.9</v>
      </c>
      <c r="H415" s="25">
        <v>206.8</v>
      </c>
    </row>
    <row r="416" spans="1:8" ht="63">
      <c r="A416" s="41" t="s">
        <v>690</v>
      </c>
      <c r="B416" s="6"/>
      <c r="C416" s="7" t="s">
        <v>4</v>
      </c>
      <c r="D416" s="7" t="s">
        <v>139</v>
      </c>
      <c r="E416" s="6" t="s">
        <v>310</v>
      </c>
      <c r="F416" s="6"/>
      <c r="G416" s="25">
        <f>SUM(G417:G418)</f>
        <v>2974</v>
      </c>
      <c r="H416" s="25">
        <f>SUM(H417:H418)</f>
        <v>2973</v>
      </c>
    </row>
    <row r="417" spans="1:8" ht="63">
      <c r="A417" s="41" t="s">
        <v>187</v>
      </c>
      <c r="B417" s="6"/>
      <c r="C417" s="7" t="s">
        <v>4</v>
      </c>
      <c r="D417" s="7" t="s">
        <v>139</v>
      </c>
      <c r="E417" s="6" t="s">
        <v>310</v>
      </c>
      <c r="F417" s="6">
        <v>100</v>
      </c>
      <c r="G417" s="25">
        <v>2597.8</v>
      </c>
      <c r="H417" s="25">
        <v>2596.9</v>
      </c>
    </row>
    <row r="418" spans="1:8" ht="31.5">
      <c r="A418" s="41" t="s">
        <v>483</v>
      </c>
      <c r="B418" s="6"/>
      <c r="C418" s="7" t="s">
        <v>4</v>
      </c>
      <c r="D418" s="7" t="s">
        <v>139</v>
      </c>
      <c r="E418" s="6" t="s">
        <v>310</v>
      </c>
      <c r="F418" s="6">
        <v>200</v>
      </c>
      <c r="G418" s="25">
        <v>376.2</v>
      </c>
      <c r="H418" s="25">
        <v>376.1</v>
      </c>
    </row>
    <row r="419" spans="1:8" ht="18.75">
      <c r="A419" s="40" t="s">
        <v>590</v>
      </c>
      <c r="B419" s="6"/>
      <c r="C419" s="7">
        <v>10</v>
      </c>
      <c r="D419" s="7" t="s">
        <v>139</v>
      </c>
      <c r="E419" s="6" t="s">
        <v>311</v>
      </c>
      <c r="F419" s="158"/>
      <c r="G419" s="25">
        <f>SUM(G420)</f>
        <v>508.5</v>
      </c>
      <c r="H419" s="25">
        <f>SUM(H420)</f>
        <v>508.4</v>
      </c>
    </row>
    <row r="420" spans="1:8" ht="63">
      <c r="A420" s="41" t="s">
        <v>187</v>
      </c>
      <c r="B420" s="6"/>
      <c r="C420" s="7">
        <v>10</v>
      </c>
      <c r="D420" s="7" t="s">
        <v>139</v>
      </c>
      <c r="E420" s="6" t="s">
        <v>311</v>
      </c>
      <c r="F420" s="6">
        <v>100</v>
      </c>
      <c r="G420" s="25">
        <v>508.5</v>
      </c>
      <c r="H420" s="25">
        <v>508.4</v>
      </c>
    </row>
    <row r="421" spans="1:8" ht="31.5">
      <c r="A421" s="40" t="s">
        <v>359</v>
      </c>
      <c r="B421" s="6"/>
      <c r="C421" s="7">
        <v>10</v>
      </c>
      <c r="D421" s="7" t="s">
        <v>139</v>
      </c>
      <c r="E421" s="6" t="s">
        <v>358</v>
      </c>
      <c r="F421" s="159"/>
      <c r="G421" s="25">
        <f>SUM(G422,G424,G426)</f>
        <v>28717.5</v>
      </c>
      <c r="H421" s="25">
        <f>SUM(H422,H424,H426)</f>
        <v>28256.4</v>
      </c>
    </row>
    <row r="422" spans="1:8" ht="18.75">
      <c r="A422" s="41" t="s">
        <v>590</v>
      </c>
      <c r="B422" s="6"/>
      <c r="C422" s="7" t="s">
        <v>4</v>
      </c>
      <c r="D422" s="7" t="s">
        <v>139</v>
      </c>
      <c r="E422" s="6" t="s">
        <v>512</v>
      </c>
      <c r="F422" s="159"/>
      <c r="G422" s="25">
        <f>SUM(G423)</f>
        <v>1051.2</v>
      </c>
      <c r="H422" s="25">
        <f>SUM(H423)</f>
        <v>1051.1</v>
      </c>
    </row>
    <row r="423" spans="1:8" ht="63">
      <c r="A423" s="41" t="s">
        <v>187</v>
      </c>
      <c r="B423" s="6"/>
      <c r="C423" s="7" t="s">
        <v>4</v>
      </c>
      <c r="D423" s="7" t="s">
        <v>139</v>
      </c>
      <c r="E423" s="6" t="s">
        <v>512</v>
      </c>
      <c r="F423" s="6">
        <v>100</v>
      </c>
      <c r="G423" s="25">
        <v>1051.2</v>
      </c>
      <c r="H423" s="25">
        <v>1051.1</v>
      </c>
    </row>
    <row r="424" spans="1:8" ht="18.75">
      <c r="A424" s="41" t="s">
        <v>592</v>
      </c>
      <c r="B424" s="6"/>
      <c r="C424" s="7" t="s">
        <v>4</v>
      </c>
      <c r="D424" s="7" t="s">
        <v>139</v>
      </c>
      <c r="E424" s="6" t="s">
        <v>702</v>
      </c>
      <c r="F424" s="159"/>
      <c r="G424" s="25">
        <f>SUM(G425)</f>
        <v>69.5</v>
      </c>
      <c r="H424" s="25">
        <f>SUM(H425)</f>
        <v>69.5</v>
      </c>
    </row>
    <row r="425" spans="1:8" ht="63">
      <c r="A425" s="41" t="s">
        <v>187</v>
      </c>
      <c r="B425" s="6"/>
      <c r="C425" s="7" t="s">
        <v>4</v>
      </c>
      <c r="D425" s="7" t="s">
        <v>139</v>
      </c>
      <c r="E425" s="6" t="s">
        <v>702</v>
      </c>
      <c r="F425" s="6">
        <v>100</v>
      </c>
      <c r="G425" s="25">
        <v>69.5</v>
      </c>
      <c r="H425" s="25">
        <v>69.5</v>
      </c>
    </row>
    <row r="426" spans="1:8" ht="47.25">
      <c r="A426" s="41" t="s">
        <v>193</v>
      </c>
      <c r="B426" s="6"/>
      <c r="C426" s="7">
        <v>10</v>
      </c>
      <c r="D426" s="7" t="s">
        <v>139</v>
      </c>
      <c r="E426" s="6" t="s">
        <v>506</v>
      </c>
      <c r="F426" s="6"/>
      <c r="G426" s="25">
        <f>SUM(G427:G429)</f>
        <v>27596.8</v>
      </c>
      <c r="H426" s="25">
        <f>SUM(H427:H429)</f>
        <v>27135.800000000003</v>
      </c>
    </row>
    <row r="427" spans="1:8" ht="63">
      <c r="A427" s="41" t="s">
        <v>187</v>
      </c>
      <c r="B427" s="6"/>
      <c r="C427" s="7">
        <v>10</v>
      </c>
      <c r="D427" s="7" t="s">
        <v>139</v>
      </c>
      <c r="E427" s="6" t="s">
        <v>506</v>
      </c>
      <c r="F427" s="6">
        <v>100</v>
      </c>
      <c r="G427" s="3">
        <v>21945</v>
      </c>
      <c r="H427" s="3">
        <v>21934.2</v>
      </c>
    </row>
    <row r="428" spans="1:8" ht="31.5">
      <c r="A428" s="41" t="s">
        <v>483</v>
      </c>
      <c r="B428" s="6"/>
      <c r="C428" s="7">
        <v>10</v>
      </c>
      <c r="D428" s="7" t="s">
        <v>139</v>
      </c>
      <c r="E428" s="6" t="s">
        <v>506</v>
      </c>
      <c r="F428" s="6">
        <v>200</v>
      </c>
      <c r="G428" s="3">
        <v>5520.1</v>
      </c>
      <c r="H428" s="3">
        <v>5111.7</v>
      </c>
    </row>
    <row r="429" spans="1:8" ht="15.75">
      <c r="A429" s="41" t="s">
        <v>184</v>
      </c>
      <c r="B429" s="6"/>
      <c r="C429" s="7">
        <v>10</v>
      </c>
      <c r="D429" s="7" t="s">
        <v>139</v>
      </c>
      <c r="E429" s="6" t="s">
        <v>506</v>
      </c>
      <c r="F429" s="6">
        <v>800</v>
      </c>
      <c r="G429" s="3">
        <v>131.7</v>
      </c>
      <c r="H429" s="3">
        <v>89.9</v>
      </c>
    </row>
    <row r="430" spans="1:8" ht="15.75">
      <c r="A430" s="39" t="s">
        <v>123</v>
      </c>
      <c r="B430" s="30"/>
      <c r="C430" s="37">
        <v>11</v>
      </c>
      <c r="D430" s="37" t="s">
        <v>138</v>
      </c>
      <c r="E430" s="30"/>
      <c r="F430" s="30"/>
      <c r="G430" s="4">
        <f>G431+G440</f>
        <v>25300.9</v>
      </c>
      <c r="H430" s="4">
        <f>H431+H440</f>
        <v>24636</v>
      </c>
    </row>
    <row r="431" spans="1:8" ht="15.75">
      <c r="A431" s="39" t="s">
        <v>124</v>
      </c>
      <c r="B431" s="30"/>
      <c r="C431" s="37">
        <v>11</v>
      </c>
      <c r="D431" s="37" t="s">
        <v>131</v>
      </c>
      <c r="E431" s="30"/>
      <c r="F431" s="30"/>
      <c r="G431" s="4">
        <f>SUM(G432)</f>
        <v>21876.4</v>
      </c>
      <c r="H431" s="4">
        <f>SUM(H432)</f>
        <v>21211.5</v>
      </c>
    </row>
    <row r="432" spans="1:8" ht="31.5">
      <c r="A432" s="40" t="s">
        <v>361</v>
      </c>
      <c r="B432" s="6"/>
      <c r="C432" s="7">
        <v>11</v>
      </c>
      <c r="D432" s="7" t="s">
        <v>131</v>
      </c>
      <c r="E432" s="6" t="s">
        <v>362</v>
      </c>
      <c r="F432" s="6"/>
      <c r="G432" s="25">
        <f>SUM(G433,G437)</f>
        <v>21876.4</v>
      </c>
      <c r="H432" s="25">
        <f>SUM(H433,H437)</f>
        <v>21211.5</v>
      </c>
    </row>
    <row r="433" spans="1:8" ht="15.75">
      <c r="A433" s="40" t="s">
        <v>125</v>
      </c>
      <c r="B433" s="6"/>
      <c r="C433" s="7">
        <v>11</v>
      </c>
      <c r="D433" s="7" t="s">
        <v>131</v>
      </c>
      <c r="E433" s="6" t="s">
        <v>363</v>
      </c>
      <c r="F433" s="6"/>
      <c r="G433" s="25">
        <f aca="true" t="shared" si="13" ref="G433:H435">SUM(G434)</f>
        <v>394.5</v>
      </c>
      <c r="H433" s="25">
        <f t="shared" si="13"/>
        <v>394.5</v>
      </c>
    </row>
    <row r="434" spans="1:8" ht="47.25">
      <c r="A434" s="40" t="s">
        <v>386</v>
      </c>
      <c r="B434" s="6"/>
      <c r="C434" s="7">
        <v>11</v>
      </c>
      <c r="D434" s="7" t="s">
        <v>131</v>
      </c>
      <c r="E434" s="6" t="s">
        <v>364</v>
      </c>
      <c r="F434" s="6"/>
      <c r="G434" s="25">
        <f t="shared" si="13"/>
        <v>394.5</v>
      </c>
      <c r="H434" s="25">
        <f t="shared" si="13"/>
        <v>394.5</v>
      </c>
    </row>
    <row r="435" spans="1:8" ht="18.75">
      <c r="A435" s="40" t="s">
        <v>590</v>
      </c>
      <c r="B435" s="6"/>
      <c r="C435" s="7">
        <v>11</v>
      </c>
      <c r="D435" s="7" t="s">
        <v>131</v>
      </c>
      <c r="E435" s="6" t="s">
        <v>365</v>
      </c>
      <c r="F435" s="158"/>
      <c r="G435" s="25">
        <f t="shared" si="13"/>
        <v>394.5</v>
      </c>
      <c r="H435" s="25">
        <f t="shared" si="13"/>
        <v>394.5</v>
      </c>
    </row>
    <row r="436" spans="1:8" ht="31.5">
      <c r="A436" s="41" t="s">
        <v>185</v>
      </c>
      <c r="B436" s="6"/>
      <c r="C436" s="7">
        <v>11</v>
      </c>
      <c r="D436" s="7" t="s">
        <v>131</v>
      </c>
      <c r="E436" s="6" t="s">
        <v>365</v>
      </c>
      <c r="F436" s="6">
        <v>600</v>
      </c>
      <c r="G436" s="25">
        <v>394.5</v>
      </c>
      <c r="H436" s="25">
        <v>394.5</v>
      </c>
    </row>
    <row r="437" spans="1:8" ht="31.5">
      <c r="A437" s="40" t="s">
        <v>126</v>
      </c>
      <c r="B437" s="6"/>
      <c r="C437" s="7">
        <v>11</v>
      </c>
      <c r="D437" s="7" t="s">
        <v>131</v>
      </c>
      <c r="E437" s="6" t="s">
        <v>366</v>
      </c>
      <c r="F437" s="6"/>
      <c r="G437" s="25">
        <f>SUM(G438)</f>
        <v>21481.9</v>
      </c>
      <c r="H437" s="25">
        <f>SUM(H438)</f>
        <v>20817</v>
      </c>
    </row>
    <row r="438" spans="1:8" ht="47.25">
      <c r="A438" s="41" t="s">
        <v>194</v>
      </c>
      <c r="B438" s="6"/>
      <c r="C438" s="7">
        <v>11</v>
      </c>
      <c r="D438" s="7" t="s">
        <v>131</v>
      </c>
      <c r="E438" s="6" t="s">
        <v>507</v>
      </c>
      <c r="F438" s="6"/>
      <c r="G438" s="25">
        <f>SUM(G439)</f>
        <v>21481.9</v>
      </c>
      <c r="H438" s="25">
        <f>SUM(H439)</f>
        <v>20817</v>
      </c>
    </row>
    <row r="439" spans="1:8" ht="31.5">
      <c r="A439" s="41" t="s">
        <v>185</v>
      </c>
      <c r="B439" s="6"/>
      <c r="C439" s="7">
        <v>11</v>
      </c>
      <c r="D439" s="7" t="s">
        <v>131</v>
      </c>
      <c r="E439" s="6" t="s">
        <v>507</v>
      </c>
      <c r="F439" s="6">
        <v>600</v>
      </c>
      <c r="G439" s="25">
        <v>21481.9</v>
      </c>
      <c r="H439" s="25">
        <v>20817</v>
      </c>
    </row>
    <row r="440" spans="1:8" ht="15.75">
      <c r="A440" s="39" t="s">
        <v>127</v>
      </c>
      <c r="B440" s="30"/>
      <c r="C440" s="37">
        <v>11</v>
      </c>
      <c r="D440" s="37" t="s">
        <v>132</v>
      </c>
      <c r="E440" s="30"/>
      <c r="F440" s="30"/>
      <c r="G440" s="4">
        <f>SUM(G441,G446)</f>
        <v>3424.5</v>
      </c>
      <c r="H440" s="4">
        <f>SUM(H441,H446)</f>
        <v>3424.5</v>
      </c>
    </row>
    <row r="441" spans="1:8" ht="31.5">
      <c r="A441" s="40" t="s">
        <v>361</v>
      </c>
      <c r="B441" s="6"/>
      <c r="C441" s="7">
        <v>11</v>
      </c>
      <c r="D441" s="7" t="s">
        <v>132</v>
      </c>
      <c r="E441" s="6" t="s">
        <v>362</v>
      </c>
      <c r="F441" s="6"/>
      <c r="G441" s="25">
        <f aca="true" t="shared" si="14" ref="G441:H443">SUM(G442)</f>
        <v>1157.6</v>
      </c>
      <c r="H441" s="25">
        <f t="shared" si="14"/>
        <v>1157.6</v>
      </c>
    </row>
    <row r="442" spans="1:8" ht="15.75">
      <c r="A442" s="40" t="s">
        <v>125</v>
      </c>
      <c r="B442" s="6"/>
      <c r="C442" s="7">
        <v>11</v>
      </c>
      <c r="D442" s="7" t="s">
        <v>132</v>
      </c>
      <c r="E442" s="6" t="s">
        <v>363</v>
      </c>
      <c r="F442" s="6"/>
      <c r="G442" s="25">
        <f t="shared" si="14"/>
        <v>1157.6</v>
      </c>
      <c r="H442" s="25">
        <f t="shared" si="14"/>
        <v>1157.6</v>
      </c>
    </row>
    <row r="443" spans="1:8" ht="31.5">
      <c r="A443" s="40" t="s">
        <v>369</v>
      </c>
      <c r="B443" s="6"/>
      <c r="C443" s="7">
        <v>11</v>
      </c>
      <c r="D443" s="7" t="s">
        <v>132</v>
      </c>
      <c r="E443" s="6" t="s">
        <v>368</v>
      </c>
      <c r="F443" s="6"/>
      <c r="G443" s="25">
        <f t="shared" si="14"/>
        <v>1157.6</v>
      </c>
      <c r="H443" s="25">
        <f t="shared" si="14"/>
        <v>1157.6</v>
      </c>
    </row>
    <row r="444" spans="1:8" ht="15.75">
      <c r="A444" s="40" t="s">
        <v>128</v>
      </c>
      <c r="B444" s="6"/>
      <c r="C444" s="7">
        <v>11</v>
      </c>
      <c r="D444" s="7" t="s">
        <v>132</v>
      </c>
      <c r="E444" s="6" t="s">
        <v>367</v>
      </c>
      <c r="F444" s="6"/>
      <c r="G444" s="25">
        <f>SUM(G445:G445)</f>
        <v>1157.6</v>
      </c>
      <c r="H444" s="25">
        <f>SUM(H445:H445)</f>
        <v>1157.6</v>
      </c>
    </row>
    <row r="445" spans="1:8" ht="31.5">
      <c r="A445" s="41" t="s">
        <v>185</v>
      </c>
      <c r="B445" s="6"/>
      <c r="C445" s="7">
        <v>11</v>
      </c>
      <c r="D445" s="7" t="s">
        <v>132</v>
      </c>
      <c r="E445" s="6" t="s">
        <v>367</v>
      </c>
      <c r="F445" s="6">
        <v>600</v>
      </c>
      <c r="G445" s="3">
        <v>1157.6</v>
      </c>
      <c r="H445" s="3">
        <v>1157.6</v>
      </c>
    </row>
    <row r="446" spans="1:8" ht="15.75">
      <c r="A446" s="9" t="s">
        <v>248</v>
      </c>
      <c r="B446" s="6"/>
      <c r="C446" s="7">
        <v>11</v>
      </c>
      <c r="D446" s="7" t="s">
        <v>132</v>
      </c>
      <c r="E446" s="6" t="s">
        <v>247</v>
      </c>
      <c r="F446" s="6"/>
      <c r="G446" s="25">
        <f>SUM(G447)</f>
        <v>2266.9</v>
      </c>
      <c r="H446" s="25">
        <f>SUM(H447)</f>
        <v>2266.9</v>
      </c>
    </row>
    <row r="447" spans="1:8" ht="15.75">
      <c r="A447" s="9" t="s">
        <v>250</v>
      </c>
      <c r="B447" s="6"/>
      <c r="C447" s="7">
        <v>11</v>
      </c>
      <c r="D447" s="7" t="s">
        <v>132</v>
      </c>
      <c r="E447" s="6" t="s">
        <v>249</v>
      </c>
      <c r="F447" s="6"/>
      <c r="G447" s="25">
        <f>SUM(G448)</f>
        <v>2266.9</v>
      </c>
      <c r="H447" s="25">
        <f>SUM(H448)</f>
        <v>2266.9</v>
      </c>
    </row>
    <row r="448" spans="1:8" ht="15.75">
      <c r="A448" s="9" t="s">
        <v>313</v>
      </c>
      <c r="B448" s="6"/>
      <c r="C448" s="7">
        <v>11</v>
      </c>
      <c r="D448" s="7" t="s">
        <v>132</v>
      </c>
      <c r="E448" s="6" t="s">
        <v>314</v>
      </c>
      <c r="F448" s="6"/>
      <c r="G448" s="25">
        <f>G449</f>
        <v>2266.9</v>
      </c>
      <c r="H448" s="25">
        <f>H449</f>
        <v>2266.9</v>
      </c>
    </row>
    <row r="449" spans="1:8" ht="31.5">
      <c r="A449" s="41" t="s">
        <v>185</v>
      </c>
      <c r="B449" s="6"/>
      <c r="C449" s="7">
        <v>11</v>
      </c>
      <c r="D449" s="7" t="s">
        <v>132</v>
      </c>
      <c r="E449" s="6" t="s">
        <v>314</v>
      </c>
      <c r="F449" s="6">
        <v>600</v>
      </c>
      <c r="G449" s="25">
        <v>2266.9</v>
      </c>
      <c r="H449" s="25">
        <v>2266.9</v>
      </c>
    </row>
    <row r="450" spans="1:8" ht="15.75">
      <c r="A450" s="39" t="s">
        <v>370</v>
      </c>
      <c r="B450" s="30">
        <v>804</v>
      </c>
      <c r="C450" s="121"/>
      <c r="D450" s="103"/>
      <c r="E450" s="103"/>
      <c r="F450" s="121"/>
      <c r="G450" s="4">
        <f>SUM(G452)</f>
        <v>29.8</v>
      </c>
      <c r="H450" s="4">
        <f>SUM(H452)</f>
        <v>29.5</v>
      </c>
    </row>
    <row r="451" spans="1:8" ht="15.75">
      <c r="A451" s="39" t="s">
        <v>82</v>
      </c>
      <c r="B451" s="30"/>
      <c r="C451" s="119" t="s">
        <v>131</v>
      </c>
      <c r="D451" s="120" t="s">
        <v>138</v>
      </c>
      <c r="E451" s="120"/>
      <c r="F451" s="119"/>
      <c r="G451" s="4">
        <f>G452</f>
        <v>29.8</v>
      </c>
      <c r="H451" s="4">
        <f>H452</f>
        <v>29.5</v>
      </c>
    </row>
    <row r="452" spans="1:8" ht="47.25">
      <c r="A452" s="39" t="s">
        <v>706</v>
      </c>
      <c r="B452" s="30"/>
      <c r="C452" s="119" t="s">
        <v>131</v>
      </c>
      <c r="D452" s="120" t="s">
        <v>133</v>
      </c>
      <c r="E452" s="120"/>
      <c r="F452" s="119"/>
      <c r="G452" s="4">
        <f>SUM(G454)</f>
        <v>29.8</v>
      </c>
      <c r="H452" s="4">
        <f>SUM(H454)</f>
        <v>29.5</v>
      </c>
    </row>
    <row r="453" spans="1:8" ht="15.75">
      <c r="A453" s="40" t="s">
        <v>370</v>
      </c>
      <c r="B453" s="30"/>
      <c r="C453" s="121" t="s">
        <v>131</v>
      </c>
      <c r="D453" s="103" t="s">
        <v>133</v>
      </c>
      <c r="E453" s="103" t="s">
        <v>707</v>
      </c>
      <c r="F453" s="119"/>
      <c r="G453" s="25">
        <f>SUM(G454)</f>
        <v>29.8</v>
      </c>
      <c r="H453" s="25">
        <f>SUM(H454)</f>
        <v>29.5</v>
      </c>
    </row>
    <row r="454" spans="1:8" ht="31.5">
      <c r="A454" s="40" t="s">
        <v>371</v>
      </c>
      <c r="B454" s="30"/>
      <c r="C454" s="121" t="s">
        <v>131</v>
      </c>
      <c r="D454" s="103" t="s">
        <v>133</v>
      </c>
      <c r="E454" s="103" t="s">
        <v>708</v>
      </c>
      <c r="F454" s="119"/>
      <c r="G454" s="25">
        <f>SUM(G455)</f>
        <v>29.8</v>
      </c>
      <c r="H454" s="25">
        <f>SUM(H455)</f>
        <v>29.5</v>
      </c>
    </row>
    <row r="455" spans="1:8" ht="31.5">
      <c r="A455" s="40" t="s">
        <v>709</v>
      </c>
      <c r="B455" s="30"/>
      <c r="C455" s="121" t="s">
        <v>131</v>
      </c>
      <c r="D455" s="103" t="s">
        <v>133</v>
      </c>
      <c r="E455" s="103" t="s">
        <v>372</v>
      </c>
      <c r="F455" s="119"/>
      <c r="G455" s="25">
        <f>SUM(G456:G456)</f>
        <v>29.8</v>
      </c>
      <c r="H455" s="25">
        <f>SUM(H456:H456)</f>
        <v>29.5</v>
      </c>
    </row>
    <row r="456" spans="1:8" ht="63">
      <c r="A456" s="41" t="s">
        <v>187</v>
      </c>
      <c r="B456" s="6"/>
      <c r="C456" s="121" t="s">
        <v>131</v>
      </c>
      <c r="D456" s="103" t="s">
        <v>133</v>
      </c>
      <c r="E456" s="103" t="s">
        <v>372</v>
      </c>
      <c r="F456" s="121">
        <v>100</v>
      </c>
      <c r="G456" s="25">
        <v>29.8</v>
      </c>
      <c r="H456" s="25">
        <v>29.5</v>
      </c>
    </row>
    <row r="457" spans="1:8" ht="15.75">
      <c r="A457" s="39" t="s">
        <v>373</v>
      </c>
      <c r="B457" s="30">
        <v>805</v>
      </c>
      <c r="C457" s="30"/>
      <c r="D457" s="30"/>
      <c r="E457" s="170"/>
      <c r="F457" s="170"/>
      <c r="G457" s="4">
        <f aca="true" t="shared" si="15" ref="G457:H459">SUM(G458)</f>
        <v>5096.4</v>
      </c>
      <c r="H457" s="4">
        <f t="shared" si="15"/>
        <v>5095.6</v>
      </c>
    </row>
    <row r="458" spans="1:8" ht="15.75">
      <c r="A458" s="39" t="s">
        <v>82</v>
      </c>
      <c r="B458" s="171"/>
      <c r="C458" s="37" t="s">
        <v>131</v>
      </c>
      <c r="D458" s="37" t="s">
        <v>138</v>
      </c>
      <c r="E458" s="30"/>
      <c r="F458" s="170"/>
      <c r="G458" s="4">
        <f t="shared" si="15"/>
        <v>5096.4</v>
      </c>
      <c r="H458" s="4">
        <f t="shared" si="15"/>
        <v>5095.6</v>
      </c>
    </row>
    <row r="459" spans="1:8" ht="15.75">
      <c r="A459" s="39" t="s">
        <v>85</v>
      </c>
      <c r="B459" s="171"/>
      <c r="C459" s="37" t="s">
        <v>131</v>
      </c>
      <c r="D459" s="37" t="s">
        <v>136</v>
      </c>
      <c r="E459" s="30"/>
      <c r="F459" s="30"/>
      <c r="G459" s="4">
        <f t="shared" si="15"/>
        <v>5096.4</v>
      </c>
      <c r="H459" s="4">
        <f t="shared" si="15"/>
        <v>5095.6</v>
      </c>
    </row>
    <row r="460" spans="1:8" ht="15.75">
      <c r="A460" s="40" t="s">
        <v>373</v>
      </c>
      <c r="B460" s="167"/>
      <c r="C460" s="7" t="s">
        <v>131</v>
      </c>
      <c r="D460" s="7" t="s">
        <v>136</v>
      </c>
      <c r="E460" s="6" t="s">
        <v>375</v>
      </c>
      <c r="F460" s="6"/>
      <c r="G460" s="25">
        <f>SUM(G461,G468)</f>
        <v>5096.4</v>
      </c>
      <c r="H460" s="25">
        <f>SUM(H461,H468)</f>
        <v>5095.6</v>
      </c>
    </row>
    <row r="461" spans="1:8" ht="31.5">
      <c r="A461" s="40" t="s">
        <v>374</v>
      </c>
      <c r="B461" s="167"/>
      <c r="C461" s="7" t="s">
        <v>131</v>
      </c>
      <c r="D461" s="7" t="s">
        <v>136</v>
      </c>
      <c r="E461" s="6" t="s">
        <v>376</v>
      </c>
      <c r="F461" s="6"/>
      <c r="G461" s="25">
        <f>SUM(G462,G466)</f>
        <v>3332.9</v>
      </c>
      <c r="H461" s="25">
        <f>SUM(H462,H466)</f>
        <v>3332.1</v>
      </c>
    </row>
    <row r="462" spans="1:8" ht="31.5">
      <c r="A462" s="41" t="s">
        <v>696</v>
      </c>
      <c r="B462" s="171"/>
      <c r="C462" s="7" t="s">
        <v>131</v>
      </c>
      <c r="D462" s="7" t="s">
        <v>136</v>
      </c>
      <c r="E462" s="6" t="s">
        <v>377</v>
      </c>
      <c r="F462" s="6"/>
      <c r="G462" s="25">
        <f>SUM(G463:G465)</f>
        <v>3332.9</v>
      </c>
      <c r="H462" s="25">
        <f>SUM(H463:H465)</f>
        <v>3332.1</v>
      </c>
    </row>
    <row r="463" spans="1:8" ht="63">
      <c r="A463" s="41" t="s">
        <v>187</v>
      </c>
      <c r="B463" s="171"/>
      <c r="C463" s="7" t="s">
        <v>131</v>
      </c>
      <c r="D463" s="7" t="s">
        <v>136</v>
      </c>
      <c r="E463" s="6" t="s">
        <v>377</v>
      </c>
      <c r="F463" s="6">
        <v>100</v>
      </c>
      <c r="G463" s="25">
        <v>3331.6</v>
      </c>
      <c r="H463" s="25">
        <v>3331.4</v>
      </c>
    </row>
    <row r="464" spans="1:8" ht="31.5">
      <c r="A464" s="41" t="s">
        <v>483</v>
      </c>
      <c r="B464" s="171"/>
      <c r="C464" s="7" t="s">
        <v>131</v>
      </c>
      <c r="D464" s="7" t="s">
        <v>136</v>
      </c>
      <c r="E464" s="6" t="s">
        <v>377</v>
      </c>
      <c r="F464" s="6">
        <v>200</v>
      </c>
      <c r="G464" s="25">
        <v>0</v>
      </c>
      <c r="H464" s="25">
        <v>0</v>
      </c>
    </row>
    <row r="465" spans="1:8" ht="15.75">
      <c r="A465" s="41" t="s">
        <v>184</v>
      </c>
      <c r="B465" s="171"/>
      <c r="C465" s="7" t="s">
        <v>131</v>
      </c>
      <c r="D465" s="7" t="s">
        <v>136</v>
      </c>
      <c r="E465" s="6" t="s">
        <v>377</v>
      </c>
      <c r="F465" s="6">
        <v>800</v>
      </c>
      <c r="G465" s="25">
        <v>1.3</v>
      </c>
      <c r="H465" s="25">
        <v>0.7</v>
      </c>
    </row>
    <row r="466" spans="1:8" ht="18.75" hidden="1">
      <c r="A466" s="40" t="s">
        <v>590</v>
      </c>
      <c r="B466" s="6"/>
      <c r="C466" s="7" t="s">
        <v>131</v>
      </c>
      <c r="D466" s="7" t="s">
        <v>136</v>
      </c>
      <c r="E466" s="6" t="s">
        <v>378</v>
      </c>
      <c r="F466" s="158"/>
      <c r="G466" s="25">
        <f>SUM(G467)</f>
        <v>0</v>
      </c>
      <c r="H466" s="25">
        <f>SUM(H467)</f>
        <v>0</v>
      </c>
    </row>
    <row r="467" spans="1:8" ht="63" hidden="1">
      <c r="A467" s="41" t="s">
        <v>187</v>
      </c>
      <c r="B467" s="6"/>
      <c r="C467" s="7" t="s">
        <v>131</v>
      </c>
      <c r="D467" s="7" t="s">
        <v>136</v>
      </c>
      <c r="E467" s="6" t="s">
        <v>378</v>
      </c>
      <c r="F467" s="6">
        <v>100</v>
      </c>
      <c r="G467" s="25">
        <v>0</v>
      </c>
      <c r="H467" s="25">
        <v>0</v>
      </c>
    </row>
    <row r="468" spans="1:8" ht="31.5">
      <c r="A468" s="40" t="s">
        <v>508</v>
      </c>
      <c r="B468" s="6"/>
      <c r="C468" s="121" t="s">
        <v>131</v>
      </c>
      <c r="D468" s="103" t="s">
        <v>136</v>
      </c>
      <c r="E468" s="103" t="s">
        <v>816</v>
      </c>
      <c r="F468" s="121"/>
      <c r="G468" s="165">
        <f>SUM(G469)</f>
        <v>1763.5</v>
      </c>
      <c r="H468" s="165">
        <f>SUM(H469)</f>
        <v>1763.5</v>
      </c>
    </row>
    <row r="469" spans="1:8" ht="15.75">
      <c r="A469" s="40" t="s">
        <v>817</v>
      </c>
      <c r="B469" s="6"/>
      <c r="C469" s="121" t="s">
        <v>131</v>
      </c>
      <c r="D469" s="103" t="s">
        <v>136</v>
      </c>
      <c r="E469" s="103" t="s">
        <v>379</v>
      </c>
      <c r="F469" s="121"/>
      <c r="G469" s="165">
        <f>SUM(G470)</f>
        <v>1763.5</v>
      </c>
      <c r="H469" s="165">
        <f>SUM(H470)</f>
        <v>1763.5</v>
      </c>
    </row>
    <row r="470" spans="1:8" ht="31.5">
      <c r="A470" s="41" t="s">
        <v>483</v>
      </c>
      <c r="B470" s="6"/>
      <c r="C470" s="121" t="s">
        <v>131</v>
      </c>
      <c r="D470" s="103" t="s">
        <v>136</v>
      </c>
      <c r="E470" s="103" t="s">
        <v>379</v>
      </c>
      <c r="F470" s="6">
        <v>200</v>
      </c>
      <c r="G470" s="25">
        <v>1763.5</v>
      </c>
      <c r="H470" s="25">
        <v>1763.5</v>
      </c>
    </row>
    <row r="471" spans="1:8" ht="15.75">
      <c r="A471" s="39" t="s">
        <v>383</v>
      </c>
      <c r="B471" s="119">
        <v>806</v>
      </c>
      <c r="C471" s="121"/>
      <c r="D471" s="121"/>
      <c r="E471" s="121"/>
      <c r="F471" s="121"/>
      <c r="G471" s="4">
        <f aca="true" t="shared" si="16" ref="G471:H475">SUM(G472)</f>
        <v>2028.9</v>
      </c>
      <c r="H471" s="4">
        <f t="shared" si="16"/>
        <v>2028.8</v>
      </c>
    </row>
    <row r="472" spans="1:8" ht="15.75">
      <c r="A472" s="39" t="s">
        <v>82</v>
      </c>
      <c r="B472" s="171"/>
      <c r="C472" s="37" t="s">
        <v>131</v>
      </c>
      <c r="D472" s="37" t="s">
        <v>138</v>
      </c>
      <c r="E472" s="121"/>
      <c r="F472" s="121"/>
      <c r="G472" s="4">
        <f t="shared" si="16"/>
        <v>2028.9</v>
      </c>
      <c r="H472" s="4">
        <f t="shared" si="16"/>
        <v>2028.8</v>
      </c>
    </row>
    <row r="473" spans="1:8" ht="47.25">
      <c r="A473" s="39" t="s">
        <v>84</v>
      </c>
      <c r="B473" s="171"/>
      <c r="C473" s="37" t="s">
        <v>131</v>
      </c>
      <c r="D473" s="37" t="s">
        <v>139</v>
      </c>
      <c r="E473" s="30"/>
      <c r="F473" s="30"/>
      <c r="G473" s="4">
        <f t="shared" si="16"/>
        <v>2028.9</v>
      </c>
      <c r="H473" s="4">
        <f t="shared" si="16"/>
        <v>2028.8</v>
      </c>
    </row>
    <row r="474" spans="1:8" ht="15.75">
      <c r="A474" s="40" t="s">
        <v>383</v>
      </c>
      <c r="B474" s="167"/>
      <c r="C474" s="7" t="s">
        <v>131</v>
      </c>
      <c r="D474" s="7" t="s">
        <v>139</v>
      </c>
      <c r="E474" s="6" t="s">
        <v>380</v>
      </c>
      <c r="F474" s="6"/>
      <c r="G474" s="25">
        <f t="shared" si="16"/>
        <v>2028.9</v>
      </c>
      <c r="H474" s="25">
        <f t="shared" si="16"/>
        <v>2028.8</v>
      </c>
    </row>
    <row r="475" spans="1:8" ht="31.5">
      <c r="A475" s="40" t="s">
        <v>382</v>
      </c>
      <c r="B475" s="167"/>
      <c r="C475" s="7" t="s">
        <v>131</v>
      </c>
      <c r="D475" s="7" t="s">
        <v>139</v>
      </c>
      <c r="E475" s="6" t="s">
        <v>381</v>
      </c>
      <c r="F475" s="6"/>
      <c r="G475" s="25">
        <f t="shared" si="16"/>
        <v>2028.9</v>
      </c>
      <c r="H475" s="25">
        <f t="shared" si="16"/>
        <v>2028.8</v>
      </c>
    </row>
    <row r="476" spans="1:8" ht="31.5">
      <c r="A476" s="41" t="s">
        <v>309</v>
      </c>
      <c r="B476" s="171"/>
      <c r="C476" s="7" t="s">
        <v>131</v>
      </c>
      <c r="D476" s="7" t="s">
        <v>139</v>
      </c>
      <c r="E476" s="6" t="s">
        <v>384</v>
      </c>
      <c r="F476" s="6"/>
      <c r="G476" s="25">
        <f>SUM(G477:G478)</f>
        <v>2028.9</v>
      </c>
      <c r="H476" s="25">
        <f>SUM(H477:H478)</f>
        <v>2028.8</v>
      </c>
    </row>
    <row r="477" spans="1:8" ht="63">
      <c r="A477" s="41" t="s">
        <v>187</v>
      </c>
      <c r="B477" s="171"/>
      <c r="C477" s="7" t="s">
        <v>131</v>
      </c>
      <c r="D477" s="7" t="s">
        <v>139</v>
      </c>
      <c r="E477" s="6" t="s">
        <v>384</v>
      </c>
      <c r="F477" s="6">
        <v>100</v>
      </c>
      <c r="G477" s="25">
        <v>2027.7</v>
      </c>
      <c r="H477" s="25">
        <v>2027.6</v>
      </c>
    </row>
    <row r="478" spans="1:8" ht="15.75">
      <c r="A478" s="41" t="s">
        <v>184</v>
      </c>
      <c r="B478" s="171"/>
      <c r="C478" s="7" t="s">
        <v>131</v>
      </c>
      <c r="D478" s="7" t="s">
        <v>139</v>
      </c>
      <c r="E478" s="6" t="s">
        <v>384</v>
      </c>
      <c r="F478" s="6">
        <v>800</v>
      </c>
      <c r="G478" s="25">
        <v>1.2</v>
      </c>
      <c r="H478" s="25">
        <v>1.2</v>
      </c>
    </row>
    <row r="479" spans="1:10" ht="15.75">
      <c r="A479" s="172" t="s">
        <v>130</v>
      </c>
      <c r="B479" s="119"/>
      <c r="C479" s="119"/>
      <c r="D479" s="119"/>
      <c r="E479" s="119"/>
      <c r="F479" s="119"/>
      <c r="G479" s="4">
        <f>SUM(G11,G214,G270,G450,G457,G471)</f>
        <v>1338764.2</v>
      </c>
      <c r="H479" s="4">
        <f>SUM(H11,H214,H270,H450,H457,H471)</f>
        <v>1303877.7000000002</v>
      </c>
      <c r="J479" s="29"/>
    </row>
  </sheetData>
  <autoFilter ref="A10:H10"/>
  <mergeCells count="2">
    <mergeCell ref="A5:G5"/>
    <mergeCell ref="A6:H6"/>
  </mergeCells>
  <printOptions/>
  <pageMargins left="0.7086614173228347" right="0.4330708661417323" top="0.4724409448818898" bottom="0.4330708661417323" header="0.31496062992125984" footer="0.31496062992125984"/>
  <pageSetup fitToHeight="14" fitToWidth="1" horizontalDpi="600" verticalDpi="600" orientation="portrait" paperSize="9" scale="71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showZeros="0" zoomScale="80" zoomScaleNormal="80" workbookViewId="0" topLeftCell="A1">
      <selection activeCell="G4" sqref="G4"/>
    </sheetView>
  </sheetViews>
  <sheetFormatPr defaultColWidth="9.140625" defaultRowHeight="15"/>
  <cols>
    <col min="1" max="1" width="90.00390625" style="19" customWidth="1"/>
    <col min="2" max="2" width="16.140625" style="71" customWidth="1"/>
    <col min="3" max="3" width="4.421875" style="71" customWidth="1"/>
    <col min="4" max="4" width="3.421875" style="71" bestFit="1" customWidth="1"/>
    <col min="5" max="5" width="3.8515625" style="71" bestFit="1" customWidth="1"/>
    <col min="6" max="6" width="14.7109375" style="74" customWidth="1"/>
    <col min="7" max="7" width="17.28125" style="150" customWidth="1"/>
    <col min="8" max="16384" width="9.140625" style="19" customWidth="1"/>
  </cols>
  <sheetData>
    <row r="1" spans="6:7" ht="15.75">
      <c r="F1" s="72"/>
      <c r="G1" s="146" t="s">
        <v>743</v>
      </c>
    </row>
    <row r="2" spans="6:7" ht="15.75">
      <c r="F2" s="72"/>
      <c r="G2" s="147" t="s">
        <v>5</v>
      </c>
    </row>
    <row r="3" spans="6:7" ht="15.75">
      <c r="F3" s="72"/>
      <c r="G3" s="147" t="s">
        <v>518</v>
      </c>
    </row>
    <row r="4" spans="4:7" ht="15.75">
      <c r="D4" s="73"/>
      <c r="E4" s="73"/>
      <c r="F4" s="72"/>
      <c r="G4" s="133" t="s">
        <v>877</v>
      </c>
    </row>
    <row r="6" spans="1:7" ht="54" customHeight="1">
      <c r="A6" s="197" t="s">
        <v>764</v>
      </c>
      <c r="B6" s="197"/>
      <c r="C6" s="197"/>
      <c r="D6" s="197"/>
      <c r="E6" s="197"/>
      <c r="F6" s="197"/>
      <c r="G6" s="197"/>
    </row>
    <row r="8" ht="15">
      <c r="G8" s="148" t="s">
        <v>0</v>
      </c>
    </row>
    <row r="9" spans="1:7" ht="42" customHeight="1">
      <c r="A9" s="2" t="s">
        <v>77</v>
      </c>
      <c r="B9" s="76" t="s">
        <v>79</v>
      </c>
      <c r="C9" s="2" t="s">
        <v>80</v>
      </c>
      <c r="D9" s="76" t="s">
        <v>129</v>
      </c>
      <c r="E9" s="76" t="s">
        <v>78</v>
      </c>
      <c r="F9" s="2" t="s">
        <v>726</v>
      </c>
      <c r="G9" s="149" t="s">
        <v>727</v>
      </c>
    </row>
    <row r="10" spans="1:7" ht="15.75">
      <c r="A10" s="5">
        <v>1</v>
      </c>
      <c r="B10" s="5">
        <v>2</v>
      </c>
      <c r="C10" s="5"/>
      <c r="D10" s="12">
        <v>3</v>
      </c>
      <c r="E10" s="12">
        <v>4</v>
      </c>
      <c r="F10" s="5">
        <v>5</v>
      </c>
      <c r="G10" s="6">
        <v>6</v>
      </c>
    </row>
    <row r="11" spans="1:7" ht="15.75" hidden="1">
      <c r="A11" s="77" t="s">
        <v>141</v>
      </c>
      <c r="B11" s="5"/>
      <c r="C11" s="6"/>
      <c r="D11" s="12"/>
      <c r="E11" s="12"/>
      <c r="F11" s="24">
        <v>1058036.2</v>
      </c>
      <c r="G11" s="24" t="e">
        <f>SUM(#REF!,#REF!,#REF!,#REF!,#REF!,#REF!,#REF!,#REF!,#REF!,)</f>
        <v>#REF!</v>
      </c>
    </row>
    <row r="12" spans="1:7" ht="15.75">
      <c r="A12" s="160" t="s">
        <v>479</v>
      </c>
      <c r="B12" s="6"/>
      <c r="C12" s="6"/>
      <c r="D12" s="7"/>
      <c r="E12" s="7"/>
      <c r="F12" s="176">
        <f>F13+F143</f>
        <v>1338764.2</v>
      </c>
      <c r="G12" s="176">
        <f>G13+G143</f>
        <v>1303877.7</v>
      </c>
    </row>
    <row r="13" spans="1:7" ht="15.75">
      <c r="A13" s="160" t="s">
        <v>478</v>
      </c>
      <c r="B13" s="7"/>
      <c r="C13" s="6"/>
      <c r="D13" s="7"/>
      <c r="E13" s="7"/>
      <c r="F13" s="176">
        <f>F14+F16+F67+F75+F89+F99+F127+F140</f>
        <v>1102216.3</v>
      </c>
      <c r="G13" s="176">
        <f>G14+G16+G67+G75+G89+G99+G127+G140</f>
        <v>1071920.2</v>
      </c>
    </row>
    <row r="14" spans="1:7" ht="47.25">
      <c r="A14" s="160" t="s">
        <v>259</v>
      </c>
      <c r="B14" s="23" t="s">
        <v>131</v>
      </c>
      <c r="C14" s="6"/>
      <c r="D14" s="7"/>
      <c r="E14" s="7"/>
      <c r="F14" s="176">
        <f>SUBTOTAL(9,F15)</f>
        <v>5</v>
      </c>
      <c r="G14" s="176">
        <f>SUBTOTAL(9,G15)</f>
        <v>5</v>
      </c>
    </row>
    <row r="15" spans="1:7" ht="31.5">
      <c r="A15" s="9" t="s">
        <v>484</v>
      </c>
      <c r="B15" s="22" t="s">
        <v>260</v>
      </c>
      <c r="C15" s="6">
        <v>200</v>
      </c>
      <c r="D15" s="7" t="s">
        <v>133</v>
      </c>
      <c r="E15" s="7">
        <v>14</v>
      </c>
      <c r="F15" s="174">
        <v>5</v>
      </c>
      <c r="G15" s="174">
        <v>5</v>
      </c>
    </row>
    <row r="16" spans="1:7" ht="31.5">
      <c r="A16" s="160" t="s">
        <v>328</v>
      </c>
      <c r="B16" s="23" t="s">
        <v>132</v>
      </c>
      <c r="C16" s="6"/>
      <c r="D16" s="7"/>
      <c r="E16" s="7"/>
      <c r="F16" s="176">
        <f>SUM(F17,F59)</f>
        <v>729530.3</v>
      </c>
      <c r="G16" s="176">
        <f>SUM(G17,G59)</f>
        <v>719626.2</v>
      </c>
    </row>
    <row r="17" spans="1:7" ht="31.5">
      <c r="A17" s="160" t="s">
        <v>142</v>
      </c>
      <c r="B17" s="23" t="s">
        <v>403</v>
      </c>
      <c r="C17" s="30"/>
      <c r="D17" s="37"/>
      <c r="E17" s="37"/>
      <c r="F17" s="176">
        <f>SUM(F18,F23,F28,F31,F33,F35,F37,F39,F41,F43,F46,F51,F56)</f>
        <v>499338</v>
      </c>
      <c r="G17" s="176">
        <f>SUM(G18,G23,G28,G31,G33,G35,G37,G39,G41,G43,G46,G51,G56)</f>
        <v>498356.4</v>
      </c>
    </row>
    <row r="18" spans="1:7" ht="94.5">
      <c r="A18" s="9" t="s">
        <v>331</v>
      </c>
      <c r="B18" s="22" t="s">
        <v>404</v>
      </c>
      <c r="C18" s="6"/>
      <c r="D18" s="7"/>
      <c r="E18" s="7"/>
      <c r="F18" s="174">
        <f>SUBTOTAL(9,F19:F22)</f>
        <v>451872.7</v>
      </c>
      <c r="G18" s="174">
        <f>SUBTOTAL(9,G19:G22)</f>
        <v>451872.7</v>
      </c>
    </row>
    <row r="19" spans="1:7" ht="47.25">
      <c r="A19" s="9" t="s">
        <v>617</v>
      </c>
      <c r="B19" s="22" t="s">
        <v>594</v>
      </c>
      <c r="C19" s="6">
        <v>600</v>
      </c>
      <c r="D19" s="7" t="s">
        <v>136</v>
      </c>
      <c r="E19" s="7" t="s">
        <v>131</v>
      </c>
      <c r="F19" s="174">
        <v>50401</v>
      </c>
      <c r="G19" s="174">
        <v>50401</v>
      </c>
    </row>
    <row r="20" spans="1:7" ht="63">
      <c r="A20" s="9" t="s">
        <v>618</v>
      </c>
      <c r="B20" s="22" t="s">
        <v>597</v>
      </c>
      <c r="C20" s="6">
        <v>600</v>
      </c>
      <c r="D20" s="7" t="s">
        <v>136</v>
      </c>
      <c r="E20" s="7" t="s">
        <v>132</v>
      </c>
      <c r="F20" s="174">
        <v>293199</v>
      </c>
      <c r="G20" s="174">
        <v>293199</v>
      </c>
    </row>
    <row r="21" spans="1:7" ht="47.25">
      <c r="A21" s="9" t="s">
        <v>619</v>
      </c>
      <c r="B21" s="22" t="s">
        <v>605</v>
      </c>
      <c r="C21" s="6">
        <v>600</v>
      </c>
      <c r="D21" s="7" t="s">
        <v>136</v>
      </c>
      <c r="E21" s="7" t="s">
        <v>133</v>
      </c>
      <c r="F21" s="174">
        <v>67119.9</v>
      </c>
      <c r="G21" s="174">
        <v>67119.9</v>
      </c>
    </row>
    <row r="22" spans="1:7" ht="63">
      <c r="A22" s="9" t="s">
        <v>620</v>
      </c>
      <c r="B22" s="22" t="s">
        <v>599</v>
      </c>
      <c r="C22" s="6">
        <v>600</v>
      </c>
      <c r="D22" s="7" t="s">
        <v>136</v>
      </c>
      <c r="E22" s="7" t="s">
        <v>132</v>
      </c>
      <c r="F22" s="174">
        <v>41152.8</v>
      </c>
      <c r="G22" s="174">
        <v>41152.8</v>
      </c>
    </row>
    <row r="23" spans="1:7" ht="15.75">
      <c r="A23" s="9" t="s">
        <v>336</v>
      </c>
      <c r="B23" s="22" t="s">
        <v>405</v>
      </c>
      <c r="C23" s="6"/>
      <c r="D23" s="7"/>
      <c r="E23" s="7"/>
      <c r="F23" s="174">
        <f aca="true" t="shared" si="0" ref="F23:G23">SUBTOTAL(9,F24:F27)</f>
        <v>6142.6</v>
      </c>
      <c r="G23" s="174">
        <f t="shared" si="0"/>
        <v>6142.6</v>
      </c>
    </row>
    <row r="24" spans="1:7" ht="63">
      <c r="A24" s="9" t="s">
        <v>875</v>
      </c>
      <c r="B24" s="22" t="s">
        <v>338</v>
      </c>
      <c r="C24" s="6">
        <v>100</v>
      </c>
      <c r="D24" s="7" t="s">
        <v>136</v>
      </c>
      <c r="E24" s="7" t="s">
        <v>136</v>
      </c>
      <c r="F24" s="174">
        <v>53</v>
      </c>
      <c r="G24" s="174">
        <v>53</v>
      </c>
    </row>
    <row r="25" spans="1:7" ht="47.25">
      <c r="A25" s="9" t="s">
        <v>818</v>
      </c>
      <c r="B25" s="22" t="s">
        <v>338</v>
      </c>
      <c r="C25" s="6">
        <v>200</v>
      </c>
      <c r="D25" s="7" t="s">
        <v>136</v>
      </c>
      <c r="E25" s="7" t="s">
        <v>136</v>
      </c>
      <c r="F25" s="174">
        <v>84</v>
      </c>
      <c r="G25" s="174">
        <v>84</v>
      </c>
    </row>
    <row r="26" spans="1:7" ht="31.5">
      <c r="A26" s="9" t="s">
        <v>819</v>
      </c>
      <c r="B26" s="22" t="s">
        <v>338</v>
      </c>
      <c r="C26" s="6">
        <v>300</v>
      </c>
      <c r="D26" s="7" t="s">
        <v>136</v>
      </c>
      <c r="E26" s="7" t="s">
        <v>136</v>
      </c>
      <c r="F26" s="174">
        <v>58</v>
      </c>
      <c r="G26" s="174">
        <v>58</v>
      </c>
    </row>
    <row r="27" spans="1:7" ht="47.25">
      <c r="A27" s="9" t="s">
        <v>406</v>
      </c>
      <c r="B27" s="22" t="s">
        <v>338</v>
      </c>
      <c r="C27" s="6">
        <v>600</v>
      </c>
      <c r="D27" s="7" t="s">
        <v>136</v>
      </c>
      <c r="E27" s="7" t="s">
        <v>136</v>
      </c>
      <c r="F27" s="174">
        <v>5947.6</v>
      </c>
      <c r="G27" s="174">
        <v>5947.6</v>
      </c>
    </row>
    <row r="28" spans="1:7" ht="31.5">
      <c r="A28" s="9" t="s">
        <v>340</v>
      </c>
      <c r="B28" s="22" t="s">
        <v>407</v>
      </c>
      <c r="C28" s="6"/>
      <c r="D28" s="7"/>
      <c r="E28" s="7"/>
      <c r="F28" s="174">
        <f>SUBTOTAL(9,F29:F30)</f>
        <v>3791.8</v>
      </c>
      <c r="G28" s="174">
        <f>SUBTOTAL(9,G29:G30)</f>
        <v>3791.7000000000003</v>
      </c>
    </row>
    <row r="29" spans="1:7" ht="47.25">
      <c r="A29" s="9" t="s">
        <v>621</v>
      </c>
      <c r="B29" s="22" t="s">
        <v>609</v>
      </c>
      <c r="C29" s="6">
        <v>600</v>
      </c>
      <c r="D29" s="7" t="s">
        <v>136</v>
      </c>
      <c r="E29" s="7" t="s">
        <v>136</v>
      </c>
      <c r="F29" s="174">
        <v>3753.8</v>
      </c>
      <c r="G29" s="174">
        <v>3753.8</v>
      </c>
    </row>
    <row r="30" spans="1:7" ht="63">
      <c r="A30" s="9" t="s">
        <v>820</v>
      </c>
      <c r="B30" s="22" t="s">
        <v>611</v>
      </c>
      <c r="C30" s="6">
        <v>600</v>
      </c>
      <c r="D30" s="7" t="s">
        <v>136</v>
      </c>
      <c r="E30" s="7" t="s">
        <v>136</v>
      </c>
      <c r="F30" s="174">
        <v>38</v>
      </c>
      <c r="G30" s="174">
        <v>37.9</v>
      </c>
    </row>
    <row r="31" spans="1:7" ht="31.5">
      <c r="A31" s="9" t="s">
        <v>637</v>
      </c>
      <c r="B31" s="22" t="s">
        <v>408</v>
      </c>
      <c r="C31" s="6"/>
      <c r="D31" s="7"/>
      <c r="E31" s="7"/>
      <c r="F31" s="174">
        <f>SUBTOTAL(9,F32)</f>
        <v>50</v>
      </c>
      <c r="G31" s="174">
        <f>SUBTOTAL(9,G32)</f>
        <v>50</v>
      </c>
    </row>
    <row r="32" spans="1:7" ht="47.25">
      <c r="A32" s="9" t="s">
        <v>821</v>
      </c>
      <c r="B32" s="22" t="s">
        <v>342</v>
      </c>
      <c r="C32" s="6">
        <v>600</v>
      </c>
      <c r="D32" s="7" t="s">
        <v>136</v>
      </c>
      <c r="E32" s="7" t="s">
        <v>140</v>
      </c>
      <c r="F32" s="174">
        <v>50</v>
      </c>
      <c r="G32" s="174">
        <v>50</v>
      </c>
    </row>
    <row r="33" spans="1:7" ht="15.75">
      <c r="A33" s="9" t="s">
        <v>346</v>
      </c>
      <c r="B33" s="22" t="s">
        <v>409</v>
      </c>
      <c r="C33" s="6"/>
      <c r="D33" s="7"/>
      <c r="E33" s="7"/>
      <c r="F33" s="174">
        <f>SUBTOTAL(9,F34)</f>
        <v>109.4</v>
      </c>
      <c r="G33" s="174">
        <f>SUBTOTAL(9,G34)</f>
        <v>109.3</v>
      </c>
    </row>
    <row r="34" spans="1:7" ht="31.5">
      <c r="A34" s="9" t="s">
        <v>410</v>
      </c>
      <c r="B34" s="22" t="s">
        <v>345</v>
      </c>
      <c r="C34" s="6">
        <v>600</v>
      </c>
      <c r="D34" s="7" t="s">
        <v>136</v>
      </c>
      <c r="E34" s="7" t="s">
        <v>140</v>
      </c>
      <c r="F34" s="174">
        <v>109.4</v>
      </c>
      <c r="G34" s="174">
        <v>109.3</v>
      </c>
    </row>
    <row r="35" spans="1:7" ht="15.75">
      <c r="A35" s="9" t="s">
        <v>344</v>
      </c>
      <c r="B35" s="22" t="s">
        <v>411</v>
      </c>
      <c r="C35" s="6"/>
      <c r="D35" s="7"/>
      <c r="E35" s="7"/>
      <c r="F35" s="174">
        <f>SUBTOTAL(9,F36)</f>
        <v>857.5</v>
      </c>
      <c r="G35" s="174">
        <f>SUBTOTAL(9,G36)</f>
        <v>857.5</v>
      </c>
    </row>
    <row r="36" spans="1:7" ht="31.5">
      <c r="A36" s="9" t="s">
        <v>412</v>
      </c>
      <c r="B36" s="22" t="s">
        <v>350</v>
      </c>
      <c r="C36" s="6">
        <v>600</v>
      </c>
      <c r="D36" s="7" t="s">
        <v>137</v>
      </c>
      <c r="E36" s="7" t="s">
        <v>131</v>
      </c>
      <c r="F36" s="174">
        <v>857.5</v>
      </c>
      <c r="G36" s="174">
        <v>857.5</v>
      </c>
    </row>
    <row r="37" spans="1:7" ht="15.75">
      <c r="A37" s="9" t="s">
        <v>352</v>
      </c>
      <c r="B37" s="22" t="s">
        <v>413</v>
      </c>
      <c r="C37" s="6"/>
      <c r="D37" s="7"/>
      <c r="E37" s="7"/>
      <c r="F37" s="174">
        <f>SUBTOTAL(9,F38)</f>
        <v>98.2</v>
      </c>
      <c r="G37" s="174">
        <f>SUBTOTAL(9,G38)</f>
        <v>98.2</v>
      </c>
    </row>
    <row r="38" spans="1:7" ht="31.5">
      <c r="A38" s="9" t="s">
        <v>414</v>
      </c>
      <c r="B38" s="22" t="s">
        <v>353</v>
      </c>
      <c r="C38" s="6">
        <v>600</v>
      </c>
      <c r="D38" s="7" t="s">
        <v>137</v>
      </c>
      <c r="E38" s="7" t="s">
        <v>131</v>
      </c>
      <c r="F38" s="174">
        <v>98.2</v>
      </c>
      <c r="G38" s="174">
        <v>98.2</v>
      </c>
    </row>
    <row r="39" spans="1:7" ht="63">
      <c r="A39" s="9" t="s">
        <v>822</v>
      </c>
      <c r="B39" s="22" t="s">
        <v>415</v>
      </c>
      <c r="C39" s="6"/>
      <c r="D39" s="7"/>
      <c r="E39" s="7"/>
      <c r="F39" s="174">
        <f>SUBTOTAL(9,F40)</f>
        <v>1414.6</v>
      </c>
      <c r="G39" s="174">
        <f>SUBTOTAL(9,G40)</f>
        <v>832.3</v>
      </c>
    </row>
    <row r="40" spans="1:7" ht="78.75">
      <c r="A40" s="9" t="s">
        <v>823</v>
      </c>
      <c r="B40" s="22" t="s">
        <v>616</v>
      </c>
      <c r="C40" s="6">
        <v>600</v>
      </c>
      <c r="D40" s="7" t="s">
        <v>4</v>
      </c>
      <c r="E40" s="7" t="s">
        <v>134</v>
      </c>
      <c r="F40" s="174">
        <v>1414.6</v>
      </c>
      <c r="G40" s="174">
        <v>832.3</v>
      </c>
    </row>
    <row r="41" spans="1:7" ht="31.5">
      <c r="A41" s="9" t="s">
        <v>862</v>
      </c>
      <c r="B41" s="22" t="s">
        <v>416</v>
      </c>
      <c r="C41" s="6"/>
      <c r="D41" s="7"/>
      <c r="E41" s="7"/>
      <c r="F41" s="174">
        <f>SUBTOTAL(9,F42)</f>
        <v>239.7</v>
      </c>
      <c r="G41" s="174">
        <f>SUBTOTAL(9,G42)</f>
        <v>239.7</v>
      </c>
    </row>
    <row r="42" spans="1:7" ht="47.25">
      <c r="A42" s="9" t="s">
        <v>417</v>
      </c>
      <c r="B42" s="22" t="s">
        <v>348</v>
      </c>
      <c r="C42" s="6">
        <v>600</v>
      </c>
      <c r="D42" s="7" t="s">
        <v>136</v>
      </c>
      <c r="E42" s="7" t="s">
        <v>140</v>
      </c>
      <c r="F42" s="174">
        <v>239.7</v>
      </c>
      <c r="G42" s="174">
        <v>239.7</v>
      </c>
    </row>
    <row r="43" spans="1:7" ht="63">
      <c r="A43" s="9" t="s">
        <v>355</v>
      </c>
      <c r="B43" s="22" t="s">
        <v>418</v>
      </c>
      <c r="C43" s="6"/>
      <c r="D43" s="7"/>
      <c r="E43" s="7"/>
      <c r="F43" s="174">
        <f>SUBTOTAL(9,F44:F45)</f>
        <v>6608.5</v>
      </c>
      <c r="G43" s="174">
        <f>SUBTOTAL(9,G44:G45)</f>
        <v>6216.5</v>
      </c>
    </row>
    <row r="44" spans="1:7" ht="110.25">
      <c r="A44" s="9" t="s">
        <v>863</v>
      </c>
      <c r="B44" s="22" t="s">
        <v>356</v>
      </c>
      <c r="C44" s="6">
        <v>600</v>
      </c>
      <c r="D44" s="7" t="s">
        <v>136</v>
      </c>
      <c r="E44" s="7" t="s">
        <v>140</v>
      </c>
      <c r="F44" s="174">
        <v>5314.2</v>
      </c>
      <c r="G44" s="174">
        <v>5135.6</v>
      </c>
    </row>
    <row r="45" spans="1:7" ht="110.25">
      <c r="A45" s="9" t="s">
        <v>863</v>
      </c>
      <c r="B45" s="22" t="s">
        <v>356</v>
      </c>
      <c r="C45" s="6">
        <v>600</v>
      </c>
      <c r="D45" s="7" t="s">
        <v>137</v>
      </c>
      <c r="E45" s="7" t="s">
        <v>131</v>
      </c>
      <c r="F45" s="174">
        <v>1294.3</v>
      </c>
      <c r="G45" s="174">
        <v>1080.9</v>
      </c>
    </row>
    <row r="46" spans="1:7" ht="31.5">
      <c r="A46" s="9" t="s">
        <v>386</v>
      </c>
      <c r="B46" s="22" t="s">
        <v>419</v>
      </c>
      <c r="C46" s="6"/>
      <c r="D46" s="7"/>
      <c r="E46" s="7"/>
      <c r="F46" s="174">
        <f>SUBTOTAL(9,F47:F50)</f>
        <v>20659.6</v>
      </c>
      <c r="G46" s="174">
        <f>SUBTOTAL(9,G47:G50)</f>
        <v>20652.7</v>
      </c>
    </row>
    <row r="47" spans="1:7" ht="31.5">
      <c r="A47" s="9" t="s">
        <v>622</v>
      </c>
      <c r="B47" s="22" t="s">
        <v>332</v>
      </c>
      <c r="C47" s="6">
        <v>600</v>
      </c>
      <c r="D47" s="7" t="s">
        <v>136</v>
      </c>
      <c r="E47" s="7" t="s">
        <v>131</v>
      </c>
      <c r="F47" s="174">
        <v>2043.6</v>
      </c>
      <c r="G47" s="174">
        <v>2043.6</v>
      </c>
    </row>
    <row r="48" spans="1:7" ht="31.5">
      <c r="A48" s="9" t="s">
        <v>622</v>
      </c>
      <c r="B48" s="22" t="s">
        <v>332</v>
      </c>
      <c r="C48" s="6">
        <v>600</v>
      </c>
      <c r="D48" s="7" t="s">
        <v>136</v>
      </c>
      <c r="E48" s="7" t="s">
        <v>132</v>
      </c>
      <c r="F48" s="174">
        <v>12430.6</v>
      </c>
      <c r="G48" s="174">
        <v>12423.7</v>
      </c>
    </row>
    <row r="49" spans="1:7" ht="31.5">
      <c r="A49" s="9" t="s">
        <v>623</v>
      </c>
      <c r="B49" s="22" t="s">
        <v>332</v>
      </c>
      <c r="C49" s="6">
        <v>600</v>
      </c>
      <c r="D49" s="7" t="s">
        <v>136</v>
      </c>
      <c r="E49" s="7" t="s">
        <v>133</v>
      </c>
      <c r="F49" s="174">
        <v>2608.6</v>
      </c>
      <c r="G49" s="174">
        <v>2608.6</v>
      </c>
    </row>
    <row r="50" spans="1:7" ht="31.5">
      <c r="A50" s="9" t="s">
        <v>622</v>
      </c>
      <c r="B50" s="22" t="s">
        <v>332</v>
      </c>
      <c r="C50" s="6">
        <v>600</v>
      </c>
      <c r="D50" s="7" t="s">
        <v>137</v>
      </c>
      <c r="E50" s="7" t="s">
        <v>131</v>
      </c>
      <c r="F50" s="174">
        <v>3576.8</v>
      </c>
      <c r="G50" s="174">
        <v>3576.8</v>
      </c>
    </row>
    <row r="51" spans="1:7" ht="31.5">
      <c r="A51" s="9" t="s">
        <v>513</v>
      </c>
      <c r="B51" s="22" t="s">
        <v>541</v>
      </c>
      <c r="C51" s="6"/>
      <c r="D51" s="7"/>
      <c r="E51" s="7"/>
      <c r="F51" s="174">
        <f>SUBTOTAL(9,F52:F55)</f>
        <v>2442.9</v>
      </c>
      <c r="G51" s="174">
        <f>SUBTOTAL(9,G52:G55)</f>
        <v>2442.7000000000003</v>
      </c>
    </row>
    <row r="52" spans="1:7" ht="31.5">
      <c r="A52" s="9" t="s">
        <v>681</v>
      </c>
      <c r="B52" s="22" t="s">
        <v>514</v>
      </c>
      <c r="C52" s="6">
        <v>600</v>
      </c>
      <c r="D52" s="7" t="s">
        <v>136</v>
      </c>
      <c r="E52" s="7" t="s">
        <v>131</v>
      </c>
      <c r="F52" s="174">
        <v>126</v>
      </c>
      <c r="G52" s="174">
        <v>125.9</v>
      </c>
    </row>
    <row r="53" spans="1:7" ht="31.5">
      <c r="A53" s="9" t="s">
        <v>681</v>
      </c>
      <c r="B53" s="22" t="s">
        <v>514</v>
      </c>
      <c r="C53" s="6">
        <v>600</v>
      </c>
      <c r="D53" s="7" t="s">
        <v>136</v>
      </c>
      <c r="E53" s="7" t="s">
        <v>132</v>
      </c>
      <c r="F53" s="174">
        <v>1653.2</v>
      </c>
      <c r="G53" s="174">
        <v>1653.2</v>
      </c>
    </row>
    <row r="54" spans="1:7" ht="31.5">
      <c r="A54" s="9" t="s">
        <v>681</v>
      </c>
      <c r="B54" s="22" t="s">
        <v>514</v>
      </c>
      <c r="C54" s="6">
        <v>600</v>
      </c>
      <c r="D54" s="7" t="s">
        <v>136</v>
      </c>
      <c r="E54" s="7" t="s">
        <v>133</v>
      </c>
      <c r="F54" s="174">
        <v>366.7</v>
      </c>
      <c r="G54" s="174">
        <v>366.7</v>
      </c>
    </row>
    <row r="55" spans="1:7" ht="31.5">
      <c r="A55" s="9" t="s">
        <v>681</v>
      </c>
      <c r="B55" s="22" t="s">
        <v>514</v>
      </c>
      <c r="C55" s="6">
        <v>600</v>
      </c>
      <c r="D55" s="7" t="s">
        <v>137</v>
      </c>
      <c r="E55" s="7" t="s">
        <v>131</v>
      </c>
      <c r="F55" s="174">
        <v>297</v>
      </c>
      <c r="G55" s="174">
        <v>296.9</v>
      </c>
    </row>
    <row r="56" spans="1:7" ht="31.5">
      <c r="A56" s="9" t="s">
        <v>809</v>
      </c>
      <c r="B56" s="22" t="s">
        <v>824</v>
      </c>
      <c r="C56" s="6"/>
      <c r="D56" s="7"/>
      <c r="E56" s="7"/>
      <c r="F56" s="174">
        <f>SUBTOTAL(9,F57:F58)</f>
        <v>5050.5</v>
      </c>
      <c r="G56" s="174">
        <f>SUBTOTAL(9,G57:G58)</f>
        <v>5050.5</v>
      </c>
    </row>
    <row r="57" spans="1:7" ht="47.25">
      <c r="A57" s="9" t="s">
        <v>825</v>
      </c>
      <c r="B57" s="22" t="s">
        <v>826</v>
      </c>
      <c r="C57" s="6">
        <v>600</v>
      </c>
      <c r="D57" s="7" t="s">
        <v>136</v>
      </c>
      <c r="E57" s="7" t="s">
        <v>133</v>
      </c>
      <c r="F57" s="174">
        <v>5000</v>
      </c>
      <c r="G57" s="174">
        <v>5000</v>
      </c>
    </row>
    <row r="58" spans="1:7" ht="47.25">
      <c r="A58" s="9" t="s">
        <v>827</v>
      </c>
      <c r="B58" s="22" t="s">
        <v>828</v>
      </c>
      <c r="C58" s="6">
        <v>600</v>
      </c>
      <c r="D58" s="7" t="s">
        <v>136</v>
      </c>
      <c r="E58" s="7" t="s">
        <v>133</v>
      </c>
      <c r="F58" s="174">
        <v>50.5</v>
      </c>
      <c r="G58" s="174">
        <v>50.5</v>
      </c>
    </row>
    <row r="59" spans="1:7" ht="31.5">
      <c r="A59" s="160" t="s">
        <v>126</v>
      </c>
      <c r="B59" s="23" t="s">
        <v>424</v>
      </c>
      <c r="C59" s="30"/>
      <c r="D59" s="37"/>
      <c r="E59" s="37"/>
      <c r="F59" s="176">
        <f>SUBTOTAL(9,F60:F66)</f>
        <v>230192.3</v>
      </c>
      <c r="G59" s="176">
        <f>SUBTOTAL(9,G60:G66)</f>
        <v>221269.8</v>
      </c>
    </row>
    <row r="60" spans="1:7" ht="47.25">
      <c r="A60" s="9" t="s">
        <v>420</v>
      </c>
      <c r="B60" s="22" t="s">
        <v>596</v>
      </c>
      <c r="C60" s="6">
        <v>600</v>
      </c>
      <c r="D60" s="7" t="s">
        <v>136</v>
      </c>
      <c r="E60" s="7" t="s">
        <v>131</v>
      </c>
      <c r="F60" s="174">
        <v>10823.1</v>
      </c>
      <c r="G60" s="174">
        <v>10268</v>
      </c>
    </row>
    <row r="61" spans="1:7" ht="47.25">
      <c r="A61" s="9" t="s">
        <v>624</v>
      </c>
      <c r="B61" s="22" t="s">
        <v>601</v>
      </c>
      <c r="C61" s="6">
        <v>600</v>
      </c>
      <c r="D61" s="7" t="s">
        <v>136</v>
      </c>
      <c r="E61" s="7" t="s">
        <v>132</v>
      </c>
      <c r="F61" s="174">
        <v>97223.6</v>
      </c>
      <c r="G61" s="174">
        <v>91833</v>
      </c>
    </row>
    <row r="62" spans="1:7" ht="47.25">
      <c r="A62" s="9" t="s">
        <v>625</v>
      </c>
      <c r="B62" s="22" t="s">
        <v>607</v>
      </c>
      <c r="C62" s="6">
        <v>600</v>
      </c>
      <c r="D62" s="7" t="s">
        <v>136</v>
      </c>
      <c r="E62" s="7" t="s">
        <v>133</v>
      </c>
      <c r="F62" s="174">
        <v>10887.9</v>
      </c>
      <c r="G62" s="174">
        <v>10186</v>
      </c>
    </row>
    <row r="63" spans="1:7" ht="47.25">
      <c r="A63" s="9" t="s">
        <v>626</v>
      </c>
      <c r="B63" s="22" t="s">
        <v>603</v>
      </c>
      <c r="C63" s="6">
        <v>600</v>
      </c>
      <c r="D63" s="7" t="s">
        <v>136</v>
      </c>
      <c r="E63" s="7" t="s">
        <v>132</v>
      </c>
      <c r="F63" s="174">
        <v>13497.4</v>
      </c>
      <c r="G63" s="174">
        <v>13198</v>
      </c>
    </row>
    <row r="64" spans="1:7" ht="47.25">
      <c r="A64" s="9" t="s">
        <v>421</v>
      </c>
      <c r="B64" s="22" t="s">
        <v>613</v>
      </c>
      <c r="C64" s="6">
        <v>600</v>
      </c>
      <c r="D64" s="7" t="s">
        <v>137</v>
      </c>
      <c r="E64" s="7" t="s">
        <v>131</v>
      </c>
      <c r="F64" s="174">
        <v>56309.8</v>
      </c>
      <c r="G64" s="174">
        <v>54603</v>
      </c>
    </row>
    <row r="65" spans="1:7" ht="47.25">
      <c r="A65" s="9" t="s">
        <v>422</v>
      </c>
      <c r="B65" s="22" t="s">
        <v>614</v>
      </c>
      <c r="C65" s="6">
        <v>600</v>
      </c>
      <c r="D65" s="7" t="s">
        <v>137</v>
      </c>
      <c r="E65" s="7" t="s">
        <v>131</v>
      </c>
      <c r="F65" s="174">
        <v>14539.1</v>
      </c>
      <c r="G65" s="174">
        <v>14479.5</v>
      </c>
    </row>
    <row r="66" spans="1:7" ht="47.25">
      <c r="A66" s="9" t="s">
        <v>423</v>
      </c>
      <c r="B66" s="22" t="s">
        <v>615</v>
      </c>
      <c r="C66" s="6">
        <v>600</v>
      </c>
      <c r="D66" s="7" t="s">
        <v>137</v>
      </c>
      <c r="E66" s="7" t="s">
        <v>131</v>
      </c>
      <c r="F66" s="174">
        <v>26911.4</v>
      </c>
      <c r="G66" s="174">
        <v>26702.3</v>
      </c>
    </row>
    <row r="67" spans="1:7" ht="31.5">
      <c r="A67" s="160" t="s">
        <v>361</v>
      </c>
      <c r="B67" s="23" t="s">
        <v>134</v>
      </c>
      <c r="C67" s="6"/>
      <c r="D67" s="7"/>
      <c r="E67" s="7"/>
      <c r="F67" s="176">
        <f>SUM(F68,F73)</f>
        <v>23034</v>
      </c>
      <c r="G67" s="176">
        <f>SUM(G68,G73)</f>
        <v>22369.1</v>
      </c>
    </row>
    <row r="68" spans="1:7" ht="15.75">
      <c r="A68" s="160" t="s">
        <v>125</v>
      </c>
      <c r="B68" s="23" t="s">
        <v>425</v>
      </c>
      <c r="C68" s="30"/>
      <c r="D68" s="37"/>
      <c r="E68" s="37"/>
      <c r="F68" s="176">
        <f>F69+F71</f>
        <v>1552.1</v>
      </c>
      <c r="G68" s="176">
        <f>G69+G71</f>
        <v>1552.1</v>
      </c>
    </row>
    <row r="69" spans="1:7" ht="15.75">
      <c r="A69" s="9" t="s">
        <v>369</v>
      </c>
      <c r="B69" s="22" t="s">
        <v>426</v>
      </c>
      <c r="C69" s="6"/>
      <c r="D69" s="7"/>
      <c r="E69" s="7"/>
      <c r="F69" s="174">
        <f>F70</f>
        <v>1157.6</v>
      </c>
      <c r="G69" s="174">
        <f>G70</f>
        <v>1157.6</v>
      </c>
    </row>
    <row r="70" spans="1:7" ht="31.5">
      <c r="A70" s="9" t="s">
        <v>427</v>
      </c>
      <c r="B70" s="22" t="s">
        <v>367</v>
      </c>
      <c r="C70" s="6">
        <v>600</v>
      </c>
      <c r="D70" s="7">
        <v>11</v>
      </c>
      <c r="E70" s="7" t="s">
        <v>132</v>
      </c>
      <c r="F70" s="174">
        <v>1157.6</v>
      </c>
      <c r="G70" s="174">
        <v>1157.6</v>
      </c>
    </row>
    <row r="71" spans="1:7" ht="31.5">
      <c r="A71" s="9" t="s">
        <v>386</v>
      </c>
      <c r="B71" s="22" t="s">
        <v>428</v>
      </c>
      <c r="C71" s="6"/>
      <c r="D71" s="7"/>
      <c r="E71" s="7"/>
      <c r="F71" s="174">
        <f>F72</f>
        <v>394.5</v>
      </c>
      <c r="G71" s="174">
        <f>G72</f>
        <v>394.5</v>
      </c>
    </row>
    <row r="72" spans="1:7" ht="31.5">
      <c r="A72" s="9" t="s">
        <v>622</v>
      </c>
      <c r="B72" s="22" t="s">
        <v>365</v>
      </c>
      <c r="C72" s="6">
        <v>600</v>
      </c>
      <c r="D72" s="7" t="s">
        <v>397</v>
      </c>
      <c r="E72" s="7" t="s">
        <v>131</v>
      </c>
      <c r="F72" s="174">
        <v>394.5</v>
      </c>
      <c r="G72" s="174">
        <v>394.5</v>
      </c>
    </row>
    <row r="73" spans="1:7" ht="31.5">
      <c r="A73" s="160" t="s">
        <v>126</v>
      </c>
      <c r="B73" s="23" t="s">
        <v>429</v>
      </c>
      <c r="C73" s="30"/>
      <c r="D73" s="37"/>
      <c r="E73" s="37"/>
      <c r="F73" s="176">
        <f>F74</f>
        <v>21481.9</v>
      </c>
      <c r="G73" s="176">
        <f>G74</f>
        <v>20817</v>
      </c>
    </row>
    <row r="74" spans="1:7" ht="47.25">
      <c r="A74" s="9" t="s">
        <v>430</v>
      </c>
      <c r="B74" s="22" t="s">
        <v>507</v>
      </c>
      <c r="C74" s="6">
        <v>600</v>
      </c>
      <c r="D74" s="7">
        <v>11</v>
      </c>
      <c r="E74" s="7" t="s">
        <v>131</v>
      </c>
      <c r="F74" s="174">
        <v>21481.9</v>
      </c>
      <c r="G74" s="174">
        <v>20817</v>
      </c>
    </row>
    <row r="75" spans="1:7" ht="31.5">
      <c r="A75" s="160" t="s">
        <v>781</v>
      </c>
      <c r="B75" s="23" t="s">
        <v>135</v>
      </c>
      <c r="C75" s="6"/>
      <c r="D75" s="7"/>
      <c r="E75" s="7"/>
      <c r="F75" s="176">
        <f>SUM(F76,F79,F84)</f>
        <v>53089.4</v>
      </c>
      <c r="G75" s="176">
        <f>SUM(G76,G79,G84)</f>
        <v>53086.6</v>
      </c>
    </row>
    <row r="76" spans="1:7" ht="15.75">
      <c r="A76" s="160" t="s">
        <v>92</v>
      </c>
      <c r="B76" s="23" t="s">
        <v>431</v>
      </c>
      <c r="C76" s="30"/>
      <c r="D76" s="37"/>
      <c r="E76" s="37"/>
      <c r="F76" s="176">
        <f>F77</f>
        <v>10184.5</v>
      </c>
      <c r="G76" s="176">
        <f>G77</f>
        <v>10184.4</v>
      </c>
    </row>
    <row r="77" spans="1:7" ht="15.75">
      <c r="A77" s="9" t="s">
        <v>284</v>
      </c>
      <c r="B77" s="22" t="s">
        <v>432</v>
      </c>
      <c r="C77" s="6"/>
      <c r="D77" s="7"/>
      <c r="E77" s="7"/>
      <c r="F77" s="174">
        <f>F78</f>
        <v>10184.5</v>
      </c>
      <c r="G77" s="174">
        <f>G78</f>
        <v>10184.4</v>
      </c>
    </row>
    <row r="78" spans="1:7" ht="31.5">
      <c r="A78" s="41" t="s">
        <v>433</v>
      </c>
      <c r="B78" s="22" t="s">
        <v>285</v>
      </c>
      <c r="C78" s="6">
        <v>800</v>
      </c>
      <c r="D78" s="7" t="s">
        <v>135</v>
      </c>
      <c r="E78" s="7" t="s">
        <v>132</v>
      </c>
      <c r="F78" s="174">
        <v>10184.5</v>
      </c>
      <c r="G78" s="174">
        <v>10184.4</v>
      </c>
    </row>
    <row r="79" spans="1:7" ht="31.5">
      <c r="A79" s="160" t="s">
        <v>102</v>
      </c>
      <c r="B79" s="23" t="s">
        <v>434</v>
      </c>
      <c r="C79" s="30"/>
      <c r="D79" s="37"/>
      <c r="E79" s="37"/>
      <c r="F79" s="176">
        <f>F80+F82</f>
        <v>41330.5</v>
      </c>
      <c r="G79" s="176">
        <f>G80+G82</f>
        <v>41330.5</v>
      </c>
    </row>
    <row r="80" spans="1:7" ht="15.75">
      <c r="A80" s="9" t="s">
        <v>288</v>
      </c>
      <c r="B80" s="22" t="s">
        <v>435</v>
      </c>
      <c r="C80" s="30"/>
      <c r="D80" s="37"/>
      <c r="E80" s="37"/>
      <c r="F80" s="174">
        <f>F81</f>
        <v>37119.5</v>
      </c>
      <c r="G80" s="174">
        <f>G81</f>
        <v>37119.5</v>
      </c>
    </row>
    <row r="81" spans="1:7" ht="31.5">
      <c r="A81" s="41" t="s">
        <v>433</v>
      </c>
      <c r="B81" s="22" t="s">
        <v>289</v>
      </c>
      <c r="C81" s="6">
        <v>800</v>
      </c>
      <c r="D81" s="7" t="s">
        <v>135</v>
      </c>
      <c r="E81" s="7" t="s">
        <v>132</v>
      </c>
      <c r="F81" s="174">
        <v>37119.5</v>
      </c>
      <c r="G81" s="174">
        <v>37119.5</v>
      </c>
    </row>
    <row r="82" spans="1:7" ht="15.75">
      <c r="A82" s="9" t="s">
        <v>307</v>
      </c>
      <c r="B82" s="22" t="s">
        <v>436</v>
      </c>
      <c r="C82" s="6"/>
      <c r="D82" s="7"/>
      <c r="E82" s="7"/>
      <c r="F82" s="174">
        <f>F83</f>
        <v>4211</v>
      </c>
      <c r="G82" s="174">
        <f>G83</f>
        <v>4211</v>
      </c>
    </row>
    <row r="83" spans="1:7" ht="31.5">
      <c r="A83" s="41" t="s">
        <v>433</v>
      </c>
      <c r="B83" s="22" t="s">
        <v>306</v>
      </c>
      <c r="C83" s="6">
        <v>800</v>
      </c>
      <c r="D83" s="7" t="s">
        <v>135</v>
      </c>
      <c r="E83" s="7" t="s">
        <v>135</v>
      </c>
      <c r="F83" s="174">
        <v>4211</v>
      </c>
      <c r="G83" s="174">
        <v>4211</v>
      </c>
    </row>
    <row r="84" spans="1:7" ht="15.75">
      <c r="A84" s="160" t="s">
        <v>782</v>
      </c>
      <c r="B84" s="23" t="s">
        <v>829</v>
      </c>
      <c r="C84" s="6"/>
      <c r="D84" s="7"/>
      <c r="E84" s="7"/>
      <c r="F84" s="176">
        <f>F85+F87</f>
        <v>1574.4</v>
      </c>
      <c r="G84" s="176">
        <f>G85+G87</f>
        <v>1571.7</v>
      </c>
    </row>
    <row r="85" spans="1:7" ht="47.25">
      <c r="A85" s="9" t="s">
        <v>784</v>
      </c>
      <c r="B85" s="22" t="s">
        <v>830</v>
      </c>
      <c r="C85" s="6"/>
      <c r="D85" s="7"/>
      <c r="E85" s="7"/>
      <c r="F85" s="174">
        <f>F86</f>
        <v>921.7</v>
      </c>
      <c r="G85" s="174">
        <f>G86</f>
        <v>919</v>
      </c>
    </row>
    <row r="86" spans="1:7" ht="47.25">
      <c r="A86" s="9" t="s">
        <v>831</v>
      </c>
      <c r="B86" s="22" t="s">
        <v>787</v>
      </c>
      <c r="C86" s="6">
        <v>200</v>
      </c>
      <c r="D86" s="7" t="s">
        <v>135</v>
      </c>
      <c r="E86" s="7" t="s">
        <v>132</v>
      </c>
      <c r="F86" s="174">
        <v>921.7</v>
      </c>
      <c r="G86" s="174">
        <v>919</v>
      </c>
    </row>
    <row r="87" spans="1:7" ht="31.5">
      <c r="A87" s="9" t="s">
        <v>788</v>
      </c>
      <c r="B87" s="22" t="s">
        <v>832</v>
      </c>
      <c r="C87" s="6"/>
      <c r="D87" s="7"/>
      <c r="E87" s="7"/>
      <c r="F87" s="174">
        <f>F88</f>
        <v>652.7</v>
      </c>
      <c r="G87" s="174">
        <f>G88</f>
        <v>652.7</v>
      </c>
    </row>
    <row r="88" spans="1:7" ht="47.25">
      <c r="A88" s="9" t="s">
        <v>831</v>
      </c>
      <c r="B88" s="22" t="s">
        <v>791</v>
      </c>
      <c r="C88" s="6">
        <v>200</v>
      </c>
      <c r="D88" s="7" t="s">
        <v>135</v>
      </c>
      <c r="E88" s="7" t="s">
        <v>132</v>
      </c>
      <c r="F88" s="174">
        <v>652.7</v>
      </c>
      <c r="G88" s="174">
        <v>652.7</v>
      </c>
    </row>
    <row r="89" spans="1:7" ht="31.5">
      <c r="A89" s="160" t="s">
        <v>770</v>
      </c>
      <c r="B89" s="23" t="s">
        <v>139</v>
      </c>
      <c r="C89" s="30"/>
      <c r="D89" s="37"/>
      <c r="E89" s="37"/>
      <c r="F89" s="176">
        <f>SUM(F90,F93,F96)</f>
        <v>16886.9</v>
      </c>
      <c r="G89" s="176">
        <f>SUM(G90,G93,G96)</f>
        <v>16886.8</v>
      </c>
    </row>
    <row r="90" spans="1:7" ht="15.75">
      <c r="A90" s="160" t="s">
        <v>94</v>
      </c>
      <c r="B90" s="23" t="s">
        <v>437</v>
      </c>
      <c r="C90" s="30"/>
      <c r="D90" s="37"/>
      <c r="E90" s="37"/>
      <c r="F90" s="176">
        <f>F91</f>
        <v>10526.6</v>
      </c>
      <c r="G90" s="176">
        <f>G91</f>
        <v>10526.6</v>
      </c>
    </row>
    <row r="91" spans="1:7" ht="15.75">
      <c r="A91" s="9" t="s">
        <v>264</v>
      </c>
      <c r="B91" s="22" t="s">
        <v>438</v>
      </c>
      <c r="C91" s="6"/>
      <c r="D91" s="7"/>
      <c r="E91" s="7"/>
      <c r="F91" s="174">
        <f>F92</f>
        <v>10526.6</v>
      </c>
      <c r="G91" s="174">
        <f>G92</f>
        <v>10526.6</v>
      </c>
    </row>
    <row r="92" spans="1:7" ht="31.5">
      <c r="A92" s="166" t="s">
        <v>485</v>
      </c>
      <c r="B92" s="22" t="s">
        <v>266</v>
      </c>
      <c r="C92" s="6">
        <v>200</v>
      </c>
      <c r="D92" s="7" t="s">
        <v>134</v>
      </c>
      <c r="E92" s="7" t="s">
        <v>137</v>
      </c>
      <c r="F92" s="174">
        <v>10526.6</v>
      </c>
      <c r="G92" s="174">
        <v>10526.6</v>
      </c>
    </row>
    <row r="93" spans="1:7" ht="15.75">
      <c r="A93" s="160" t="s">
        <v>96</v>
      </c>
      <c r="B93" s="23" t="s">
        <v>439</v>
      </c>
      <c r="C93" s="30"/>
      <c r="D93" s="37"/>
      <c r="E93" s="37"/>
      <c r="F93" s="176">
        <f>F94</f>
        <v>5460.3</v>
      </c>
      <c r="G93" s="176">
        <f>G94</f>
        <v>5460.2</v>
      </c>
    </row>
    <row r="94" spans="1:7" ht="15.75">
      <c r="A94" s="9" t="s">
        <v>269</v>
      </c>
      <c r="B94" s="22" t="s">
        <v>440</v>
      </c>
      <c r="C94" s="6"/>
      <c r="D94" s="7"/>
      <c r="E94" s="7"/>
      <c r="F94" s="174">
        <f>F95</f>
        <v>5460.3</v>
      </c>
      <c r="G94" s="174">
        <f>G95</f>
        <v>5460.2</v>
      </c>
    </row>
    <row r="95" spans="1:7" ht="31.5">
      <c r="A95" s="166" t="s">
        <v>486</v>
      </c>
      <c r="B95" s="22" t="s">
        <v>270</v>
      </c>
      <c r="C95" s="6">
        <v>200</v>
      </c>
      <c r="D95" s="7" t="s">
        <v>134</v>
      </c>
      <c r="E95" s="7" t="s">
        <v>140</v>
      </c>
      <c r="F95" s="174">
        <v>5460.3</v>
      </c>
      <c r="G95" s="174">
        <v>5460.2</v>
      </c>
    </row>
    <row r="96" spans="1:7" ht="15.75">
      <c r="A96" s="160" t="s">
        <v>183</v>
      </c>
      <c r="B96" s="23" t="s">
        <v>441</v>
      </c>
      <c r="C96" s="30"/>
      <c r="D96" s="37"/>
      <c r="E96" s="37"/>
      <c r="F96" s="176">
        <f>F97</f>
        <v>900</v>
      </c>
      <c r="G96" s="176">
        <f>G97</f>
        <v>900</v>
      </c>
    </row>
    <row r="97" spans="1:7" ht="15.75">
      <c r="A97" s="9" t="s">
        <v>276</v>
      </c>
      <c r="B97" s="22" t="s">
        <v>442</v>
      </c>
      <c r="C97" s="30"/>
      <c r="D97" s="37"/>
      <c r="E97" s="37"/>
      <c r="F97" s="174">
        <f>F98</f>
        <v>900</v>
      </c>
      <c r="G97" s="174">
        <f>G98</f>
        <v>900</v>
      </c>
    </row>
    <row r="98" spans="1:7" ht="31.5">
      <c r="A98" s="166" t="s">
        <v>487</v>
      </c>
      <c r="B98" s="22" t="s">
        <v>277</v>
      </c>
      <c r="C98" s="6">
        <v>200</v>
      </c>
      <c r="D98" s="7" t="s">
        <v>134</v>
      </c>
      <c r="E98" s="7" t="s">
        <v>2</v>
      </c>
      <c r="F98" s="174">
        <v>900</v>
      </c>
      <c r="G98" s="174">
        <v>900</v>
      </c>
    </row>
    <row r="99" spans="1:7" ht="31.5">
      <c r="A99" s="160" t="s">
        <v>769</v>
      </c>
      <c r="B99" s="23" t="s">
        <v>136</v>
      </c>
      <c r="C99" s="6"/>
      <c r="D99" s="7"/>
      <c r="E99" s="7"/>
      <c r="F99" s="176">
        <f>SUM(F100,F102,F104,F106,F108,F110,F112,F114,F116,F119,F122,F125)</f>
        <v>227591.40000000002</v>
      </c>
      <c r="G99" s="176">
        <f>SUM(G100,G102,G104,G106,G108,G110,G112,G114,G116,G119,G122,G125)</f>
        <v>207894.1</v>
      </c>
    </row>
    <row r="100" spans="1:7" ht="15.75">
      <c r="A100" s="9" t="s">
        <v>279</v>
      </c>
      <c r="B100" s="22" t="s">
        <v>443</v>
      </c>
      <c r="C100" s="6"/>
      <c r="D100" s="7"/>
      <c r="E100" s="7"/>
      <c r="F100" s="174">
        <f>F101</f>
        <v>2925.5</v>
      </c>
      <c r="G100" s="174">
        <f>G101</f>
        <v>2925.5</v>
      </c>
    </row>
    <row r="101" spans="1:7" ht="31.5">
      <c r="A101" s="166" t="s">
        <v>488</v>
      </c>
      <c r="B101" s="22" t="s">
        <v>280</v>
      </c>
      <c r="C101" s="6">
        <v>200</v>
      </c>
      <c r="D101" s="7" t="s">
        <v>135</v>
      </c>
      <c r="E101" s="7" t="s">
        <v>131</v>
      </c>
      <c r="F101" s="174">
        <v>2925.5</v>
      </c>
      <c r="G101" s="174">
        <v>2925.5</v>
      </c>
    </row>
    <row r="102" spans="1:7" ht="15.75">
      <c r="A102" s="9" t="s">
        <v>272</v>
      </c>
      <c r="B102" s="22" t="s">
        <v>444</v>
      </c>
      <c r="C102" s="6"/>
      <c r="D102" s="7"/>
      <c r="E102" s="7"/>
      <c r="F102" s="174">
        <f>F103</f>
        <v>10570.1</v>
      </c>
      <c r="G102" s="174">
        <f>G103</f>
        <v>10570</v>
      </c>
    </row>
    <row r="103" spans="1:7" ht="47.25">
      <c r="A103" s="166" t="s">
        <v>489</v>
      </c>
      <c r="B103" s="22" t="s">
        <v>273</v>
      </c>
      <c r="C103" s="6">
        <v>200</v>
      </c>
      <c r="D103" s="7" t="s">
        <v>134</v>
      </c>
      <c r="E103" s="7" t="s">
        <v>140</v>
      </c>
      <c r="F103" s="174">
        <v>10570.1</v>
      </c>
      <c r="G103" s="174">
        <v>10570</v>
      </c>
    </row>
    <row r="104" spans="1:7" ht="15.75">
      <c r="A104" s="9" t="s">
        <v>291</v>
      </c>
      <c r="B104" s="22" t="s">
        <v>445</v>
      </c>
      <c r="C104" s="6"/>
      <c r="D104" s="7"/>
      <c r="E104" s="7"/>
      <c r="F104" s="174">
        <f>F105</f>
        <v>3167.4</v>
      </c>
      <c r="G104" s="174">
        <f>G105</f>
        <v>2785</v>
      </c>
    </row>
    <row r="105" spans="1:7" ht="31.5">
      <c r="A105" s="166" t="s">
        <v>490</v>
      </c>
      <c r="B105" s="22" t="s">
        <v>292</v>
      </c>
      <c r="C105" s="6">
        <v>200</v>
      </c>
      <c r="D105" s="7" t="s">
        <v>135</v>
      </c>
      <c r="E105" s="7" t="s">
        <v>133</v>
      </c>
      <c r="F105" s="174">
        <v>3167.4</v>
      </c>
      <c r="G105" s="174">
        <v>2785</v>
      </c>
    </row>
    <row r="106" spans="1:7" ht="15.75">
      <c r="A106" s="9" t="s">
        <v>300</v>
      </c>
      <c r="B106" s="22" t="s">
        <v>446</v>
      </c>
      <c r="C106" s="6"/>
      <c r="D106" s="7"/>
      <c r="E106" s="7"/>
      <c r="F106" s="174">
        <f>F107</f>
        <v>5475.2</v>
      </c>
      <c r="G106" s="174">
        <f>G107</f>
        <v>5465.6</v>
      </c>
    </row>
    <row r="107" spans="1:7" ht="31.5">
      <c r="A107" s="166" t="s">
        <v>491</v>
      </c>
      <c r="B107" s="22" t="s">
        <v>301</v>
      </c>
      <c r="C107" s="6">
        <v>200</v>
      </c>
      <c r="D107" s="7" t="s">
        <v>135</v>
      </c>
      <c r="E107" s="7" t="s">
        <v>133</v>
      </c>
      <c r="F107" s="174">
        <v>5475.2</v>
      </c>
      <c r="G107" s="174">
        <v>5465.6</v>
      </c>
    </row>
    <row r="108" spans="1:7" ht="31.5">
      <c r="A108" s="166" t="s">
        <v>524</v>
      </c>
      <c r="B108" s="22" t="s">
        <v>519</v>
      </c>
      <c r="C108" s="6"/>
      <c r="D108" s="7"/>
      <c r="E108" s="7"/>
      <c r="F108" s="174">
        <f>F109</f>
        <v>30</v>
      </c>
      <c r="G108" s="174">
        <f>G109</f>
        <v>30</v>
      </c>
    </row>
    <row r="109" spans="1:7" ht="47.25">
      <c r="A109" s="166" t="s">
        <v>684</v>
      </c>
      <c r="B109" s="22" t="s">
        <v>520</v>
      </c>
      <c r="C109" s="6">
        <v>200</v>
      </c>
      <c r="D109" s="7" t="s">
        <v>134</v>
      </c>
      <c r="E109" s="7" t="s">
        <v>140</v>
      </c>
      <c r="F109" s="174">
        <v>30</v>
      </c>
      <c r="G109" s="174">
        <v>30</v>
      </c>
    </row>
    <row r="110" spans="1:7" ht="31.5">
      <c r="A110" s="166" t="s">
        <v>525</v>
      </c>
      <c r="B110" s="22" t="s">
        <v>680</v>
      </c>
      <c r="C110" s="6"/>
      <c r="D110" s="7"/>
      <c r="E110" s="7"/>
      <c r="F110" s="174">
        <f>F111</f>
        <v>9497.9</v>
      </c>
      <c r="G110" s="174">
        <f>G111</f>
        <v>9497.4</v>
      </c>
    </row>
    <row r="111" spans="1:7" ht="31.5">
      <c r="A111" s="166" t="s">
        <v>685</v>
      </c>
      <c r="B111" s="22" t="s">
        <v>521</v>
      </c>
      <c r="C111" s="6">
        <v>200</v>
      </c>
      <c r="D111" s="7" t="s">
        <v>135</v>
      </c>
      <c r="E111" s="7" t="s">
        <v>132</v>
      </c>
      <c r="F111" s="174">
        <v>9497.9</v>
      </c>
      <c r="G111" s="174">
        <v>9497.4</v>
      </c>
    </row>
    <row r="112" spans="1:7" ht="31.5">
      <c r="A112" s="166" t="s">
        <v>528</v>
      </c>
      <c r="B112" s="22" t="s">
        <v>532</v>
      </c>
      <c r="C112" s="6"/>
      <c r="D112" s="7"/>
      <c r="E112" s="7"/>
      <c r="F112" s="174">
        <f>F113</f>
        <v>7429</v>
      </c>
      <c r="G112" s="174">
        <f>G113</f>
        <v>7419.2</v>
      </c>
    </row>
    <row r="113" spans="1:7" ht="31.5">
      <c r="A113" s="166" t="s">
        <v>686</v>
      </c>
      <c r="B113" s="22" t="s">
        <v>531</v>
      </c>
      <c r="C113" s="6">
        <v>200</v>
      </c>
      <c r="D113" s="7" t="s">
        <v>135</v>
      </c>
      <c r="E113" s="7" t="s">
        <v>131</v>
      </c>
      <c r="F113" s="174">
        <v>7429</v>
      </c>
      <c r="G113" s="174">
        <v>7419.2</v>
      </c>
    </row>
    <row r="114" spans="1:7" ht="31.5">
      <c r="A114" s="166" t="s">
        <v>864</v>
      </c>
      <c r="B114" s="22" t="s">
        <v>833</v>
      </c>
      <c r="C114" s="6"/>
      <c r="D114" s="7"/>
      <c r="E114" s="7"/>
      <c r="F114" s="174">
        <f>F115</f>
        <v>33018</v>
      </c>
      <c r="G114" s="174">
        <f>G115</f>
        <v>18017.9</v>
      </c>
    </row>
    <row r="115" spans="1:7" ht="31.5">
      <c r="A115" s="163" t="s">
        <v>834</v>
      </c>
      <c r="B115" s="22" t="s">
        <v>772</v>
      </c>
      <c r="C115" s="6">
        <v>200</v>
      </c>
      <c r="D115" s="7" t="s">
        <v>135</v>
      </c>
      <c r="E115" s="7" t="s">
        <v>131</v>
      </c>
      <c r="F115" s="174">
        <v>33018</v>
      </c>
      <c r="G115" s="174">
        <v>18017.9</v>
      </c>
    </row>
    <row r="116" spans="1:7" ht="15.75">
      <c r="A116" s="166" t="s">
        <v>704</v>
      </c>
      <c r="B116" s="22" t="s">
        <v>703</v>
      </c>
      <c r="C116" s="6"/>
      <c r="D116" s="7"/>
      <c r="E116" s="7"/>
      <c r="F116" s="174">
        <f aca="true" t="shared" si="1" ref="F116:G116">SUM(F117:F118)</f>
        <v>117817.5</v>
      </c>
      <c r="G116" s="174">
        <f t="shared" si="1"/>
        <v>117817.40000000001</v>
      </c>
    </row>
    <row r="117" spans="1:7" ht="47.25">
      <c r="A117" s="166" t="s">
        <v>835</v>
      </c>
      <c r="B117" s="22" t="s">
        <v>698</v>
      </c>
      <c r="C117" s="6">
        <v>400</v>
      </c>
      <c r="D117" s="7" t="s">
        <v>135</v>
      </c>
      <c r="E117" s="7" t="s">
        <v>131</v>
      </c>
      <c r="F117" s="174">
        <v>117699.6</v>
      </c>
      <c r="G117" s="174">
        <v>117699.6</v>
      </c>
    </row>
    <row r="118" spans="1:7" ht="63">
      <c r="A118" s="166" t="s">
        <v>836</v>
      </c>
      <c r="B118" s="22" t="s">
        <v>701</v>
      </c>
      <c r="C118" s="6">
        <v>400</v>
      </c>
      <c r="D118" s="7" t="s">
        <v>135</v>
      </c>
      <c r="E118" s="7" t="s">
        <v>131</v>
      </c>
      <c r="F118" s="174">
        <v>117.9</v>
      </c>
      <c r="G118" s="174">
        <v>117.8</v>
      </c>
    </row>
    <row r="119" spans="1:7" ht="31.5">
      <c r="A119" s="166" t="s">
        <v>796</v>
      </c>
      <c r="B119" s="22" t="s">
        <v>837</v>
      </c>
      <c r="C119" s="6"/>
      <c r="D119" s="7"/>
      <c r="E119" s="7"/>
      <c r="F119" s="174">
        <f aca="true" t="shared" si="2" ref="F119:G119">SUM(F120:F121)</f>
        <v>4294.700000000001</v>
      </c>
      <c r="G119" s="174">
        <f t="shared" si="2"/>
        <v>0</v>
      </c>
    </row>
    <row r="120" spans="1:7" ht="47.25">
      <c r="A120" s="166" t="s">
        <v>838</v>
      </c>
      <c r="B120" s="22" t="s">
        <v>799</v>
      </c>
      <c r="C120" s="6">
        <v>200</v>
      </c>
      <c r="D120" s="7" t="s">
        <v>135</v>
      </c>
      <c r="E120" s="7" t="s">
        <v>135</v>
      </c>
      <c r="F120" s="174">
        <v>4251.6</v>
      </c>
      <c r="G120" s="174">
        <v>0</v>
      </c>
    </row>
    <row r="121" spans="1:7" ht="47.25">
      <c r="A121" s="166" t="s">
        <v>839</v>
      </c>
      <c r="B121" s="22" t="s">
        <v>801</v>
      </c>
      <c r="C121" s="6">
        <v>200</v>
      </c>
      <c r="D121" s="7" t="s">
        <v>135</v>
      </c>
      <c r="E121" s="7" t="s">
        <v>135</v>
      </c>
      <c r="F121" s="174">
        <v>43.1</v>
      </c>
      <c r="G121" s="174">
        <v>0</v>
      </c>
    </row>
    <row r="122" spans="1:7" ht="47.25">
      <c r="A122" s="40" t="s">
        <v>775</v>
      </c>
      <c r="B122" s="22" t="s">
        <v>840</v>
      </c>
      <c r="C122" s="6"/>
      <c r="D122" s="7"/>
      <c r="E122" s="7"/>
      <c r="F122" s="174">
        <f aca="true" t="shared" si="3" ref="F122:G122">SUM(F123:F124)</f>
        <v>18173.2</v>
      </c>
      <c r="G122" s="174">
        <f t="shared" si="3"/>
        <v>18173.2</v>
      </c>
    </row>
    <row r="123" spans="1:7" ht="63">
      <c r="A123" s="40" t="s">
        <v>841</v>
      </c>
      <c r="B123" s="22" t="s">
        <v>778</v>
      </c>
      <c r="C123" s="6">
        <v>200</v>
      </c>
      <c r="D123" s="7" t="s">
        <v>135</v>
      </c>
      <c r="E123" s="7" t="s">
        <v>131</v>
      </c>
      <c r="F123" s="174">
        <v>18155</v>
      </c>
      <c r="G123" s="174">
        <v>18155</v>
      </c>
    </row>
    <row r="124" spans="1:7" ht="63">
      <c r="A124" s="40" t="s">
        <v>842</v>
      </c>
      <c r="B124" s="22" t="s">
        <v>780</v>
      </c>
      <c r="C124" s="6">
        <v>200</v>
      </c>
      <c r="D124" s="7" t="s">
        <v>135</v>
      </c>
      <c r="E124" s="7" t="s">
        <v>131</v>
      </c>
      <c r="F124" s="174">
        <v>18.2</v>
      </c>
      <c r="G124" s="174">
        <v>18.2</v>
      </c>
    </row>
    <row r="125" spans="1:7" ht="31.5">
      <c r="A125" s="9" t="s">
        <v>792</v>
      </c>
      <c r="B125" s="22" t="s">
        <v>843</v>
      </c>
      <c r="C125" s="6"/>
      <c r="D125" s="7"/>
      <c r="E125" s="7"/>
      <c r="F125" s="174">
        <f aca="true" t="shared" si="4" ref="F125:G125">SUM(F126)</f>
        <v>15192.9</v>
      </c>
      <c r="G125" s="174">
        <f t="shared" si="4"/>
        <v>15192.9</v>
      </c>
    </row>
    <row r="126" spans="1:7" ht="31.5">
      <c r="A126" s="9" t="s">
        <v>844</v>
      </c>
      <c r="B126" s="22" t="s">
        <v>795</v>
      </c>
      <c r="C126" s="6">
        <v>800</v>
      </c>
      <c r="D126" s="7" t="s">
        <v>135</v>
      </c>
      <c r="E126" s="7" t="s">
        <v>133</v>
      </c>
      <c r="F126" s="174">
        <v>15192.9</v>
      </c>
      <c r="G126" s="174">
        <v>15192.9</v>
      </c>
    </row>
    <row r="127" spans="1:7" ht="31.5">
      <c r="A127" s="160" t="s">
        <v>804</v>
      </c>
      <c r="B127" s="23" t="s">
        <v>137</v>
      </c>
      <c r="C127" s="6"/>
      <c r="D127" s="7"/>
      <c r="E127" s="7"/>
      <c r="F127" s="176">
        <f>F132+F128+F136</f>
        <v>49984.6</v>
      </c>
      <c r="G127" s="176">
        <f>G132+G128+G136</f>
        <v>49957.9</v>
      </c>
    </row>
    <row r="128" spans="1:7" ht="31.5">
      <c r="A128" s="39" t="s">
        <v>319</v>
      </c>
      <c r="B128" s="23" t="s">
        <v>845</v>
      </c>
      <c r="C128" s="6"/>
      <c r="D128" s="7"/>
      <c r="E128" s="7"/>
      <c r="F128" s="176">
        <f aca="true" t="shared" si="5" ref="F128:G128">F129</f>
        <v>11663.300000000001</v>
      </c>
      <c r="G128" s="176">
        <f t="shared" si="5"/>
        <v>11660.2</v>
      </c>
    </row>
    <row r="129" spans="1:7" ht="31.5">
      <c r="A129" s="40" t="s">
        <v>846</v>
      </c>
      <c r="B129" s="22" t="s">
        <v>447</v>
      </c>
      <c r="C129" s="6"/>
      <c r="D129" s="7"/>
      <c r="E129" s="7"/>
      <c r="F129" s="174">
        <f>SUBTOTAL(9,F130:F131)</f>
        <v>11663.300000000001</v>
      </c>
      <c r="G129" s="174">
        <f>SUBTOTAL(9,G130:G131)</f>
        <v>11660.2</v>
      </c>
    </row>
    <row r="130" spans="1:7" ht="31.5">
      <c r="A130" s="40" t="s">
        <v>847</v>
      </c>
      <c r="B130" s="22" t="s">
        <v>534</v>
      </c>
      <c r="C130" s="6">
        <v>800</v>
      </c>
      <c r="D130" s="7" t="s">
        <v>134</v>
      </c>
      <c r="E130" s="7" t="s">
        <v>2</v>
      </c>
      <c r="F130" s="174">
        <v>11543.6</v>
      </c>
      <c r="G130" s="174">
        <v>11543.6</v>
      </c>
    </row>
    <row r="131" spans="1:7" ht="47.25">
      <c r="A131" s="40" t="s">
        <v>848</v>
      </c>
      <c r="B131" s="22" t="s">
        <v>535</v>
      </c>
      <c r="C131" s="6">
        <v>800</v>
      </c>
      <c r="D131" s="7" t="s">
        <v>134</v>
      </c>
      <c r="E131" s="7" t="s">
        <v>2</v>
      </c>
      <c r="F131" s="174">
        <v>119.7</v>
      </c>
      <c r="G131" s="174">
        <v>116.6</v>
      </c>
    </row>
    <row r="132" spans="1:7" ht="31.5">
      <c r="A132" s="39" t="s">
        <v>691</v>
      </c>
      <c r="B132" s="23" t="s">
        <v>448</v>
      </c>
      <c r="C132" s="30"/>
      <c r="D132" s="37"/>
      <c r="E132" s="37"/>
      <c r="F132" s="176">
        <f aca="true" t="shared" si="6" ref="F132:G132">F133</f>
        <v>38161.299999999996</v>
      </c>
      <c r="G132" s="176">
        <f t="shared" si="6"/>
        <v>38161.299999999996</v>
      </c>
    </row>
    <row r="133" spans="1:7" ht="47.25">
      <c r="A133" s="9" t="s">
        <v>695</v>
      </c>
      <c r="B133" s="22" t="s">
        <v>449</v>
      </c>
      <c r="C133" s="30"/>
      <c r="D133" s="37"/>
      <c r="E133" s="37"/>
      <c r="F133" s="174">
        <f>SUBTOTAL(9,F134:F135)</f>
        <v>38161.299999999996</v>
      </c>
      <c r="G133" s="174">
        <f>SUBTOTAL(9,G134:G135)</f>
        <v>38161.299999999996</v>
      </c>
    </row>
    <row r="134" spans="1:7" ht="31.5">
      <c r="A134" s="41" t="s">
        <v>627</v>
      </c>
      <c r="B134" s="22" t="s">
        <v>324</v>
      </c>
      <c r="C134" s="6">
        <v>800</v>
      </c>
      <c r="D134" s="7" t="s">
        <v>134</v>
      </c>
      <c r="E134" s="7">
        <v>12</v>
      </c>
      <c r="F134" s="174">
        <v>37779.6</v>
      </c>
      <c r="G134" s="174">
        <v>37779.6</v>
      </c>
    </row>
    <row r="135" spans="1:7" ht="47.25">
      <c r="A135" s="41" t="s">
        <v>687</v>
      </c>
      <c r="B135" s="22" t="s">
        <v>849</v>
      </c>
      <c r="C135" s="6">
        <v>800</v>
      </c>
      <c r="D135" s="7" t="s">
        <v>134</v>
      </c>
      <c r="E135" s="7" t="s">
        <v>2</v>
      </c>
      <c r="F135" s="174">
        <v>381.7</v>
      </c>
      <c r="G135" s="174">
        <v>381.7</v>
      </c>
    </row>
    <row r="136" spans="1:7" ht="15.75">
      <c r="A136" s="39" t="s">
        <v>546</v>
      </c>
      <c r="B136" s="39" t="s">
        <v>553</v>
      </c>
      <c r="C136" s="6"/>
      <c r="D136" s="7"/>
      <c r="E136" s="7"/>
      <c r="F136" s="176">
        <f aca="true" t="shared" si="7" ref="F136:G136">F137</f>
        <v>160</v>
      </c>
      <c r="G136" s="176">
        <f t="shared" si="7"/>
        <v>136.4</v>
      </c>
    </row>
    <row r="137" spans="1:7" ht="31.5">
      <c r="A137" s="40" t="s">
        <v>547</v>
      </c>
      <c r="B137" s="22" t="s">
        <v>554</v>
      </c>
      <c r="C137" s="6"/>
      <c r="D137" s="7"/>
      <c r="E137" s="7"/>
      <c r="F137" s="174">
        <f>SUBTOTAL(9,F138:F139)</f>
        <v>160</v>
      </c>
      <c r="G137" s="174">
        <f>SUBTOTAL(9,G138:G139)</f>
        <v>136.4</v>
      </c>
    </row>
    <row r="138" spans="1:7" ht="31.5">
      <c r="A138" s="40" t="s">
        <v>555</v>
      </c>
      <c r="B138" s="22" t="s">
        <v>550</v>
      </c>
      <c r="C138" s="6">
        <v>800</v>
      </c>
      <c r="D138" s="7" t="s">
        <v>134</v>
      </c>
      <c r="E138" s="7" t="s">
        <v>2</v>
      </c>
      <c r="F138" s="174">
        <v>158.4</v>
      </c>
      <c r="G138" s="174">
        <v>135</v>
      </c>
    </row>
    <row r="139" spans="1:7" ht="47.25">
      <c r="A139" s="40" t="s">
        <v>556</v>
      </c>
      <c r="B139" s="22" t="s">
        <v>551</v>
      </c>
      <c r="C139" s="6">
        <v>800</v>
      </c>
      <c r="D139" s="7" t="s">
        <v>134</v>
      </c>
      <c r="E139" s="7" t="s">
        <v>2</v>
      </c>
      <c r="F139" s="174">
        <v>1.6</v>
      </c>
      <c r="G139" s="174">
        <v>1.4</v>
      </c>
    </row>
    <row r="140" spans="1:7" ht="31.5">
      <c r="A140" s="39" t="s">
        <v>255</v>
      </c>
      <c r="B140" s="23" t="s">
        <v>140</v>
      </c>
      <c r="C140" s="6"/>
      <c r="D140" s="7"/>
      <c r="E140" s="7"/>
      <c r="F140" s="176">
        <f>SUM(F141:F142)</f>
        <v>2094.7</v>
      </c>
      <c r="G140" s="176">
        <f>SUM(G141:G142)</f>
        <v>2094.5</v>
      </c>
    </row>
    <row r="141" spans="1:7" ht="31.5">
      <c r="A141" s="41" t="s">
        <v>850</v>
      </c>
      <c r="B141" s="22" t="s">
        <v>257</v>
      </c>
      <c r="C141" s="6">
        <v>200</v>
      </c>
      <c r="D141" s="7" t="s">
        <v>133</v>
      </c>
      <c r="E141" s="7" t="s">
        <v>4</v>
      </c>
      <c r="F141" s="174">
        <v>194.7</v>
      </c>
      <c r="G141" s="174">
        <v>194.5</v>
      </c>
    </row>
    <row r="142" spans="1:7" ht="31.5">
      <c r="A142" s="41" t="s">
        <v>450</v>
      </c>
      <c r="B142" s="22" t="s">
        <v>257</v>
      </c>
      <c r="C142" s="6">
        <v>800</v>
      </c>
      <c r="D142" s="7" t="s">
        <v>133</v>
      </c>
      <c r="E142" s="7" t="s">
        <v>4</v>
      </c>
      <c r="F142" s="174">
        <v>1900</v>
      </c>
      <c r="G142" s="174">
        <v>1900</v>
      </c>
    </row>
    <row r="143" spans="1:7" ht="15.75">
      <c r="A143" s="173" t="s">
        <v>477</v>
      </c>
      <c r="B143" s="23"/>
      <c r="C143" s="30"/>
      <c r="D143" s="37"/>
      <c r="E143" s="37"/>
      <c r="F143" s="176">
        <f>F144+F168+F191+F211+F214+F220</f>
        <v>236547.89999999997</v>
      </c>
      <c r="G143" s="176">
        <f>G144+G168+G191+G211+G214+G220</f>
        <v>231957.49999999997</v>
      </c>
    </row>
    <row r="144" spans="1:7" ht="31.5">
      <c r="A144" s="160" t="s">
        <v>229</v>
      </c>
      <c r="B144" s="23" t="s">
        <v>451</v>
      </c>
      <c r="C144" s="6"/>
      <c r="D144" s="7"/>
      <c r="E144" s="7"/>
      <c r="F144" s="176">
        <f>F145+F149</f>
        <v>106909.59999999999</v>
      </c>
      <c r="G144" s="176">
        <f>G145+G149</f>
        <v>106099.09999999998</v>
      </c>
    </row>
    <row r="145" spans="1:7" ht="15.75">
      <c r="A145" s="39" t="s">
        <v>236</v>
      </c>
      <c r="B145" s="23" t="s">
        <v>452</v>
      </c>
      <c r="C145" s="30"/>
      <c r="D145" s="37"/>
      <c r="E145" s="37"/>
      <c r="F145" s="176">
        <f>F146+F148+F147</f>
        <v>5143.2</v>
      </c>
      <c r="G145" s="176">
        <f>G146+G148+G147</f>
        <v>5131.400000000001</v>
      </c>
    </row>
    <row r="146" spans="1:7" ht="63">
      <c r="A146" s="41" t="s">
        <v>876</v>
      </c>
      <c r="B146" s="22" t="s">
        <v>231</v>
      </c>
      <c r="C146" s="6">
        <v>100</v>
      </c>
      <c r="D146" s="7" t="s">
        <v>131</v>
      </c>
      <c r="E146" s="7" t="s">
        <v>132</v>
      </c>
      <c r="F146" s="174">
        <v>5035</v>
      </c>
      <c r="G146" s="174">
        <v>5023.3</v>
      </c>
    </row>
    <row r="147" spans="1:7" ht="63">
      <c r="A147" s="41" t="s">
        <v>876</v>
      </c>
      <c r="B147" s="22" t="s">
        <v>231</v>
      </c>
      <c r="C147" s="6">
        <v>200</v>
      </c>
      <c r="D147" s="7" t="s">
        <v>131</v>
      </c>
      <c r="E147" s="7" t="s">
        <v>132</v>
      </c>
      <c r="F147" s="174">
        <v>65</v>
      </c>
      <c r="G147" s="174">
        <v>65</v>
      </c>
    </row>
    <row r="148" spans="1:7" ht="63">
      <c r="A148" s="41" t="s">
        <v>870</v>
      </c>
      <c r="B148" s="22" t="s">
        <v>233</v>
      </c>
      <c r="C148" s="6">
        <v>100</v>
      </c>
      <c r="D148" s="7" t="s">
        <v>131</v>
      </c>
      <c r="E148" s="7" t="s">
        <v>132</v>
      </c>
      <c r="F148" s="174">
        <v>43.2</v>
      </c>
      <c r="G148" s="174">
        <v>43.1</v>
      </c>
    </row>
    <row r="149" spans="1:7" ht="15.75">
      <c r="A149" s="39" t="s">
        <v>237</v>
      </c>
      <c r="B149" s="23" t="s">
        <v>454</v>
      </c>
      <c r="C149" s="30"/>
      <c r="D149" s="37"/>
      <c r="E149" s="37"/>
      <c r="F149" s="176">
        <f>SUBTOTAL(9,F150:F167)</f>
        <v>101766.4</v>
      </c>
      <c r="G149" s="176">
        <f>SUBTOTAL(9,G150:G167)</f>
        <v>100967.69999999998</v>
      </c>
    </row>
    <row r="150" spans="1:7" ht="63">
      <c r="A150" s="41" t="s">
        <v>455</v>
      </c>
      <c r="B150" s="22" t="s">
        <v>239</v>
      </c>
      <c r="C150" s="6">
        <v>100</v>
      </c>
      <c r="D150" s="7" t="s">
        <v>131</v>
      </c>
      <c r="E150" s="7" t="s">
        <v>134</v>
      </c>
      <c r="F150" s="174">
        <v>43358.7</v>
      </c>
      <c r="G150" s="174">
        <v>43305.9</v>
      </c>
    </row>
    <row r="151" spans="1:7" ht="78.75">
      <c r="A151" s="41" t="s">
        <v>492</v>
      </c>
      <c r="B151" s="22" t="s">
        <v>239</v>
      </c>
      <c r="C151" s="6">
        <v>200</v>
      </c>
      <c r="D151" s="7" t="s">
        <v>131</v>
      </c>
      <c r="E151" s="7" t="s">
        <v>134</v>
      </c>
      <c r="F151" s="174">
        <v>26901.2</v>
      </c>
      <c r="G151" s="174">
        <v>26243.9</v>
      </c>
    </row>
    <row r="152" spans="1:7" ht="78.75">
      <c r="A152" s="41" t="s">
        <v>851</v>
      </c>
      <c r="B152" s="22" t="s">
        <v>239</v>
      </c>
      <c r="C152" s="6">
        <v>300</v>
      </c>
      <c r="D152" s="7" t="s">
        <v>131</v>
      </c>
      <c r="E152" s="7" t="s">
        <v>134</v>
      </c>
      <c r="F152" s="174">
        <v>251</v>
      </c>
      <c r="G152" s="174">
        <v>250.6</v>
      </c>
    </row>
    <row r="153" spans="1:7" ht="63">
      <c r="A153" s="41" t="s">
        <v>456</v>
      </c>
      <c r="B153" s="22" t="s">
        <v>239</v>
      </c>
      <c r="C153" s="6">
        <v>800</v>
      </c>
      <c r="D153" s="7" t="s">
        <v>131</v>
      </c>
      <c r="E153" s="7" t="s">
        <v>134</v>
      </c>
      <c r="F153" s="174">
        <v>532.1</v>
      </c>
      <c r="G153" s="174">
        <v>521.4</v>
      </c>
    </row>
    <row r="154" spans="1:7" ht="94.5">
      <c r="A154" s="41" t="s">
        <v>865</v>
      </c>
      <c r="B154" s="22" t="s">
        <v>234</v>
      </c>
      <c r="C154" s="6">
        <v>100</v>
      </c>
      <c r="D154" s="7" t="s">
        <v>131</v>
      </c>
      <c r="E154" s="7" t="s">
        <v>134</v>
      </c>
      <c r="F154" s="174">
        <v>18582.8</v>
      </c>
      <c r="G154" s="174">
        <v>18581</v>
      </c>
    </row>
    <row r="155" spans="1:7" ht="63">
      <c r="A155" s="41" t="s">
        <v>866</v>
      </c>
      <c r="B155" s="22" t="s">
        <v>234</v>
      </c>
      <c r="C155" s="6">
        <v>200</v>
      </c>
      <c r="D155" s="7" t="s">
        <v>131</v>
      </c>
      <c r="E155" s="7" t="s">
        <v>134</v>
      </c>
      <c r="F155" s="174">
        <v>434.1</v>
      </c>
      <c r="G155" s="174">
        <v>432.4</v>
      </c>
    </row>
    <row r="156" spans="1:7" ht="63">
      <c r="A156" s="41" t="s">
        <v>867</v>
      </c>
      <c r="B156" s="22" t="s">
        <v>235</v>
      </c>
      <c r="C156" s="6">
        <v>100</v>
      </c>
      <c r="D156" s="7" t="s">
        <v>131</v>
      </c>
      <c r="E156" s="7" t="s">
        <v>134</v>
      </c>
      <c r="F156" s="174">
        <v>2185.3</v>
      </c>
      <c r="G156" s="174">
        <v>2180.2</v>
      </c>
    </row>
    <row r="157" spans="1:7" ht="47.25">
      <c r="A157" s="41" t="s">
        <v>494</v>
      </c>
      <c r="B157" s="22" t="s">
        <v>251</v>
      </c>
      <c r="C157" s="6">
        <v>200</v>
      </c>
      <c r="D157" s="7" t="s">
        <v>131</v>
      </c>
      <c r="E157" s="7" t="s">
        <v>3</v>
      </c>
      <c r="F157" s="174">
        <v>603.7</v>
      </c>
      <c r="G157" s="174">
        <v>571.5</v>
      </c>
    </row>
    <row r="158" spans="1:7" ht="110.25">
      <c r="A158" s="41" t="s">
        <v>453</v>
      </c>
      <c r="B158" s="22" t="s">
        <v>240</v>
      </c>
      <c r="C158" s="6">
        <v>100</v>
      </c>
      <c r="D158" s="7" t="s">
        <v>131</v>
      </c>
      <c r="E158" s="7" t="s">
        <v>134</v>
      </c>
      <c r="F158" s="174">
        <v>1722.9</v>
      </c>
      <c r="G158" s="174">
        <v>1688</v>
      </c>
    </row>
    <row r="159" spans="1:7" ht="110.25">
      <c r="A159" s="41" t="s">
        <v>453</v>
      </c>
      <c r="B159" s="22" t="s">
        <v>240</v>
      </c>
      <c r="C159" s="6">
        <v>100</v>
      </c>
      <c r="D159" s="7" t="s">
        <v>133</v>
      </c>
      <c r="E159" s="7" t="s">
        <v>140</v>
      </c>
      <c r="F159" s="174">
        <v>233.5</v>
      </c>
      <c r="G159" s="174">
        <v>233.5</v>
      </c>
    </row>
    <row r="160" spans="1:7" ht="63">
      <c r="A160" s="41" t="s">
        <v>705</v>
      </c>
      <c r="B160" s="22" t="s">
        <v>544</v>
      </c>
      <c r="C160" s="6">
        <v>100</v>
      </c>
      <c r="D160" s="7" t="s">
        <v>131</v>
      </c>
      <c r="E160" s="7" t="s">
        <v>134</v>
      </c>
      <c r="F160" s="174">
        <v>222.6</v>
      </c>
      <c r="G160" s="174">
        <v>222.5</v>
      </c>
    </row>
    <row r="161" spans="1:7" ht="63">
      <c r="A161" s="41" t="s">
        <v>868</v>
      </c>
      <c r="B161" s="22" t="s">
        <v>400</v>
      </c>
      <c r="C161" s="6">
        <v>100</v>
      </c>
      <c r="D161" s="7" t="s">
        <v>131</v>
      </c>
      <c r="E161" s="7" t="s">
        <v>134</v>
      </c>
      <c r="F161" s="174">
        <v>215.4</v>
      </c>
      <c r="G161" s="174">
        <v>215.4</v>
      </c>
    </row>
    <row r="162" spans="1:7" ht="63">
      <c r="A162" s="41" t="s">
        <v>457</v>
      </c>
      <c r="B162" s="22" t="s">
        <v>401</v>
      </c>
      <c r="C162" s="6">
        <v>100</v>
      </c>
      <c r="D162" s="7" t="s">
        <v>131</v>
      </c>
      <c r="E162" s="7" t="s">
        <v>134</v>
      </c>
      <c r="F162" s="174">
        <v>112.6</v>
      </c>
      <c r="G162" s="174">
        <v>112.6</v>
      </c>
    </row>
    <row r="163" spans="1:7" ht="31.5">
      <c r="A163" s="41" t="s">
        <v>493</v>
      </c>
      <c r="B163" s="22" t="s">
        <v>401</v>
      </c>
      <c r="C163" s="6">
        <v>200</v>
      </c>
      <c r="D163" s="7" t="s">
        <v>131</v>
      </c>
      <c r="E163" s="7" t="s">
        <v>134</v>
      </c>
      <c r="F163" s="174">
        <v>1.2</v>
      </c>
      <c r="G163" s="174">
        <v>1.2</v>
      </c>
    </row>
    <row r="164" spans="1:7" ht="110.25">
      <c r="A164" s="41" t="s">
        <v>869</v>
      </c>
      <c r="B164" s="22" t="s">
        <v>402</v>
      </c>
      <c r="C164" s="6">
        <v>100</v>
      </c>
      <c r="D164" s="7" t="s">
        <v>133</v>
      </c>
      <c r="E164" s="7" t="s">
        <v>134</v>
      </c>
      <c r="F164" s="174">
        <v>1054.4</v>
      </c>
      <c r="G164" s="174">
        <v>1054.4</v>
      </c>
    </row>
    <row r="165" spans="1:7" ht="78.75">
      <c r="A165" s="41" t="s">
        <v>682</v>
      </c>
      <c r="B165" s="22" t="s">
        <v>657</v>
      </c>
      <c r="C165" s="6">
        <v>100</v>
      </c>
      <c r="D165" s="7" t="s">
        <v>133</v>
      </c>
      <c r="E165" s="7" t="s">
        <v>134</v>
      </c>
      <c r="F165" s="174">
        <v>774.2</v>
      </c>
      <c r="G165" s="174">
        <v>772.6</v>
      </c>
    </row>
    <row r="166" spans="1:7" ht="78.75">
      <c r="A166" s="41" t="s">
        <v>682</v>
      </c>
      <c r="B166" s="22" t="s">
        <v>657</v>
      </c>
      <c r="C166" s="6">
        <v>200</v>
      </c>
      <c r="D166" s="7" t="s">
        <v>133</v>
      </c>
      <c r="E166" s="7" t="s">
        <v>134</v>
      </c>
      <c r="F166" s="174">
        <v>123.4</v>
      </c>
      <c r="G166" s="174">
        <v>123.4</v>
      </c>
    </row>
    <row r="167" spans="1:7" ht="63">
      <c r="A167" s="9" t="s">
        <v>589</v>
      </c>
      <c r="B167" s="22" t="s">
        <v>588</v>
      </c>
      <c r="C167" s="6">
        <v>100</v>
      </c>
      <c r="D167" s="7" t="s">
        <v>133</v>
      </c>
      <c r="E167" s="7" t="s">
        <v>140</v>
      </c>
      <c r="F167" s="174">
        <v>4457.3</v>
      </c>
      <c r="G167" s="174">
        <v>4457.2</v>
      </c>
    </row>
    <row r="168" spans="1:7" ht="31.5">
      <c r="A168" s="160" t="s">
        <v>243</v>
      </c>
      <c r="B168" s="23" t="s">
        <v>458</v>
      </c>
      <c r="C168" s="6"/>
      <c r="D168" s="7"/>
      <c r="E168" s="7"/>
      <c r="F168" s="176">
        <f>F169+F185</f>
        <v>92822.8</v>
      </c>
      <c r="G168" s="176">
        <f>G169+G185</f>
        <v>90328.3</v>
      </c>
    </row>
    <row r="169" spans="1:7" ht="31.5">
      <c r="A169" s="39" t="s">
        <v>244</v>
      </c>
      <c r="B169" s="23" t="s">
        <v>459</v>
      </c>
      <c r="C169" s="30"/>
      <c r="D169" s="37"/>
      <c r="E169" s="37"/>
      <c r="F169" s="176">
        <f>SUBTOTAL(9,F170:F184)</f>
        <v>64105.299999999996</v>
      </c>
      <c r="G169" s="176">
        <f>SUBTOTAL(9,G170:G184)</f>
        <v>62071.9</v>
      </c>
    </row>
    <row r="170" spans="1:7" ht="63">
      <c r="A170" s="41" t="s">
        <v>455</v>
      </c>
      <c r="B170" s="22" t="s">
        <v>308</v>
      </c>
      <c r="C170" s="6">
        <v>100</v>
      </c>
      <c r="D170" s="7" t="s">
        <v>131</v>
      </c>
      <c r="E170" s="7" t="s">
        <v>139</v>
      </c>
      <c r="F170" s="174">
        <v>23835.1</v>
      </c>
      <c r="G170" s="174">
        <v>23834.9</v>
      </c>
    </row>
    <row r="171" spans="1:7" ht="63">
      <c r="A171" s="41" t="s">
        <v>455</v>
      </c>
      <c r="B171" s="22" t="s">
        <v>308</v>
      </c>
      <c r="C171" s="6">
        <v>100</v>
      </c>
      <c r="D171" s="7" t="s">
        <v>4</v>
      </c>
      <c r="E171" s="7" t="s">
        <v>139</v>
      </c>
      <c r="F171" s="174">
        <v>12066.3</v>
      </c>
      <c r="G171" s="174">
        <v>12066</v>
      </c>
    </row>
    <row r="172" spans="1:7" ht="47.25">
      <c r="A172" s="41" t="s">
        <v>495</v>
      </c>
      <c r="B172" s="22" t="s">
        <v>308</v>
      </c>
      <c r="C172" s="6">
        <v>200</v>
      </c>
      <c r="D172" s="7" t="s">
        <v>131</v>
      </c>
      <c r="E172" s="7" t="s">
        <v>139</v>
      </c>
      <c r="F172" s="174">
        <v>3907.3</v>
      </c>
      <c r="G172" s="174">
        <v>3773.6</v>
      </c>
    </row>
    <row r="173" spans="1:7" ht="47.25">
      <c r="A173" s="41" t="s">
        <v>495</v>
      </c>
      <c r="B173" s="22" t="s">
        <v>308</v>
      </c>
      <c r="C173" s="6">
        <v>200</v>
      </c>
      <c r="D173" s="7" t="s">
        <v>4</v>
      </c>
      <c r="E173" s="7" t="s">
        <v>139</v>
      </c>
      <c r="F173" s="174">
        <v>211.9</v>
      </c>
      <c r="G173" s="174">
        <v>206.8</v>
      </c>
    </row>
    <row r="174" spans="1:7" ht="31.5">
      <c r="A174" s="41" t="s">
        <v>460</v>
      </c>
      <c r="B174" s="22" t="s">
        <v>308</v>
      </c>
      <c r="C174" s="6">
        <v>800</v>
      </c>
      <c r="D174" s="7" t="s">
        <v>131</v>
      </c>
      <c r="E174" s="7" t="s">
        <v>139</v>
      </c>
      <c r="F174" s="174">
        <v>104.9</v>
      </c>
      <c r="G174" s="174">
        <v>104.8</v>
      </c>
    </row>
    <row r="175" spans="1:7" ht="94.5">
      <c r="A175" s="41" t="s">
        <v>865</v>
      </c>
      <c r="B175" s="22" t="s">
        <v>310</v>
      </c>
      <c r="C175" s="6">
        <v>100</v>
      </c>
      <c r="D175" s="7" t="s">
        <v>131</v>
      </c>
      <c r="E175" s="7" t="s">
        <v>139</v>
      </c>
      <c r="F175" s="174">
        <v>3174.6</v>
      </c>
      <c r="G175" s="174">
        <v>3171.2</v>
      </c>
    </row>
    <row r="176" spans="1:7" ht="94.5">
      <c r="A176" s="41" t="s">
        <v>865</v>
      </c>
      <c r="B176" s="22" t="s">
        <v>310</v>
      </c>
      <c r="C176" s="6">
        <v>100</v>
      </c>
      <c r="D176" s="7" t="s">
        <v>4</v>
      </c>
      <c r="E176" s="7" t="s">
        <v>139</v>
      </c>
      <c r="F176" s="174">
        <v>2597.8</v>
      </c>
      <c r="G176" s="174">
        <v>2596.9</v>
      </c>
    </row>
    <row r="177" spans="1:7" ht="63">
      <c r="A177" s="41" t="s">
        <v>866</v>
      </c>
      <c r="B177" s="22" t="s">
        <v>310</v>
      </c>
      <c r="C177" s="6">
        <v>200</v>
      </c>
      <c r="D177" s="7" t="s">
        <v>131</v>
      </c>
      <c r="E177" s="7" t="s">
        <v>139</v>
      </c>
      <c r="F177" s="174">
        <v>370.6</v>
      </c>
      <c r="G177" s="174">
        <v>370.5</v>
      </c>
    </row>
    <row r="178" spans="1:7" ht="63">
      <c r="A178" s="41" t="s">
        <v>866</v>
      </c>
      <c r="B178" s="22" t="s">
        <v>310</v>
      </c>
      <c r="C178" s="6">
        <v>200</v>
      </c>
      <c r="D178" s="7" t="s">
        <v>4</v>
      </c>
      <c r="E178" s="7" t="s">
        <v>139</v>
      </c>
      <c r="F178" s="174">
        <v>376.2</v>
      </c>
      <c r="G178" s="174">
        <v>376.1</v>
      </c>
    </row>
    <row r="179" spans="1:7" ht="63">
      <c r="A179" s="41" t="s">
        <v>870</v>
      </c>
      <c r="B179" s="22" t="s">
        <v>311</v>
      </c>
      <c r="C179" s="6">
        <v>100</v>
      </c>
      <c r="D179" s="7" t="s">
        <v>131</v>
      </c>
      <c r="E179" s="7" t="s">
        <v>139</v>
      </c>
      <c r="F179" s="174">
        <v>801.7</v>
      </c>
      <c r="G179" s="174">
        <v>801.6</v>
      </c>
    </row>
    <row r="180" spans="1:7" ht="63">
      <c r="A180" s="41" t="s">
        <v>870</v>
      </c>
      <c r="B180" s="22" t="s">
        <v>311</v>
      </c>
      <c r="C180" s="6">
        <v>100</v>
      </c>
      <c r="D180" s="7" t="s">
        <v>4</v>
      </c>
      <c r="E180" s="7" t="s">
        <v>139</v>
      </c>
      <c r="F180" s="174">
        <v>508.5</v>
      </c>
      <c r="G180" s="174">
        <v>508.4</v>
      </c>
    </row>
    <row r="181" spans="1:7" ht="31.5">
      <c r="A181" s="41" t="s">
        <v>496</v>
      </c>
      <c r="B181" s="9" t="s">
        <v>253</v>
      </c>
      <c r="C181" s="6">
        <v>200</v>
      </c>
      <c r="D181" s="7" t="s">
        <v>131</v>
      </c>
      <c r="E181" s="7" t="s">
        <v>3</v>
      </c>
      <c r="F181" s="174">
        <v>14501</v>
      </c>
      <c r="G181" s="174">
        <v>12627.8</v>
      </c>
    </row>
    <row r="182" spans="1:7" ht="31.5">
      <c r="A182" s="41" t="s">
        <v>852</v>
      </c>
      <c r="B182" s="9" t="s">
        <v>253</v>
      </c>
      <c r="C182" s="6">
        <v>800</v>
      </c>
      <c r="D182" s="7" t="s">
        <v>131</v>
      </c>
      <c r="E182" s="7" t="s">
        <v>3</v>
      </c>
      <c r="F182" s="174">
        <v>73.6</v>
      </c>
      <c r="G182" s="174">
        <v>65</v>
      </c>
    </row>
    <row r="183" spans="1:7" ht="63">
      <c r="A183" s="41" t="s">
        <v>871</v>
      </c>
      <c r="B183" s="22" t="s">
        <v>325</v>
      </c>
      <c r="C183" s="6">
        <v>100</v>
      </c>
      <c r="D183" s="7" t="s">
        <v>131</v>
      </c>
      <c r="E183" s="7" t="s">
        <v>134</v>
      </c>
      <c r="F183" s="174">
        <v>1505</v>
      </c>
      <c r="G183" s="174">
        <v>1497.6</v>
      </c>
    </row>
    <row r="184" spans="1:7" ht="31.5">
      <c r="A184" s="41" t="s">
        <v>497</v>
      </c>
      <c r="B184" s="22" t="s">
        <v>325</v>
      </c>
      <c r="C184" s="6">
        <v>200</v>
      </c>
      <c r="D184" s="7" t="s">
        <v>131</v>
      </c>
      <c r="E184" s="7" t="s">
        <v>134</v>
      </c>
      <c r="F184" s="174">
        <v>70.8</v>
      </c>
      <c r="G184" s="174">
        <v>70.7</v>
      </c>
    </row>
    <row r="185" spans="1:7" ht="15.75">
      <c r="A185" s="39" t="s">
        <v>359</v>
      </c>
      <c r="B185" s="23" t="s">
        <v>461</v>
      </c>
      <c r="C185" s="30"/>
      <c r="D185" s="37"/>
      <c r="E185" s="37"/>
      <c r="F185" s="176">
        <f>SUBTOTAL(9,F186:F190)</f>
        <v>28717.500000000004</v>
      </c>
      <c r="G185" s="176">
        <f>SUBTOTAL(9,G186:G190)</f>
        <v>28256.4</v>
      </c>
    </row>
    <row r="186" spans="1:7" ht="63">
      <c r="A186" s="40" t="s">
        <v>870</v>
      </c>
      <c r="B186" s="22" t="s">
        <v>512</v>
      </c>
      <c r="C186" s="6">
        <v>100</v>
      </c>
      <c r="D186" s="7" t="s">
        <v>4</v>
      </c>
      <c r="E186" s="7" t="s">
        <v>139</v>
      </c>
      <c r="F186" s="174">
        <v>1051.2</v>
      </c>
      <c r="G186" s="174">
        <v>1051.1</v>
      </c>
    </row>
    <row r="187" spans="1:7" ht="63">
      <c r="A187" s="40" t="s">
        <v>705</v>
      </c>
      <c r="B187" s="22" t="s">
        <v>702</v>
      </c>
      <c r="C187" s="6">
        <v>100</v>
      </c>
      <c r="D187" s="7" t="s">
        <v>4</v>
      </c>
      <c r="E187" s="7" t="s">
        <v>139</v>
      </c>
      <c r="F187" s="174">
        <v>69.5</v>
      </c>
      <c r="G187" s="174">
        <v>69.5</v>
      </c>
    </row>
    <row r="188" spans="1:7" ht="78.75">
      <c r="A188" s="41" t="s">
        <v>872</v>
      </c>
      <c r="B188" s="22" t="s">
        <v>360</v>
      </c>
      <c r="C188" s="6">
        <v>100</v>
      </c>
      <c r="D188" s="7" t="s">
        <v>4</v>
      </c>
      <c r="E188" s="7" t="s">
        <v>139</v>
      </c>
      <c r="F188" s="174">
        <v>21945</v>
      </c>
      <c r="G188" s="174">
        <v>21934.2</v>
      </c>
    </row>
    <row r="189" spans="1:7" ht="47.25">
      <c r="A189" s="41" t="s">
        <v>498</v>
      </c>
      <c r="B189" s="22" t="s">
        <v>360</v>
      </c>
      <c r="C189" s="6">
        <v>200</v>
      </c>
      <c r="D189" s="7" t="s">
        <v>4</v>
      </c>
      <c r="E189" s="7" t="s">
        <v>139</v>
      </c>
      <c r="F189" s="174">
        <v>5520.1</v>
      </c>
      <c r="G189" s="174">
        <v>5111.7</v>
      </c>
    </row>
    <row r="190" spans="1:7" ht="31.5">
      <c r="A190" s="41" t="s">
        <v>462</v>
      </c>
      <c r="B190" s="22" t="s">
        <v>360</v>
      </c>
      <c r="C190" s="6">
        <v>800</v>
      </c>
      <c r="D190" s="7" t="s">
        <v>4</v>
      </c>
      <c r="E190" s="7" t="s">
        <v>139</v>
      </c>
      <c r="F190" s="174">
        <v>131.7</v>
      </c>
      <c r="G190" s="174">
        <v>89.9</v>
      </c>
    </row>
    <row r="191" spans="1:7" ht="15.75">
      <c r="A191" s="160" t="s">
        <v>248</v>
      </c>
      <c r="B191" s="23" t="s">
        <v>463</v>
      </c>
      <c r="C191" s="6"/>
      <c r="D191" s="7"/>
      <c r="E191" s="7"/>
      <c r="F191" s="176">
        <f>F192+F209</f>
        <v>29660.399999999998</v>
      </c>
      <c r="G191" s="176">
        <f>G192+G209</f>
        <v>28376.199999999997</v>
      </c>
    </row>
    <row r="192" spans="1:7" ht="15.75">
      <c r="A192" s="39" t="s">
        <v>250</v>
      </c>
      <c r="B192" s="23" t="s">
        <v>464</v>
      </c>
      <c r="C192" s="30"/>
      <c r="D192" s="37"/>
      <c r="E192" s="37"/>
      <c r="F192" s="176">
        <f>SUBTOTAL(9,F193:F208)</f>
        <v>19832.699999999997</v>
      </c>
      <c r="G192" s="176">
        <f>SUBTOTAL(9,G193:G208)</f>
        <v>18548.6</v>
      </c>
    </row>
    <row r="193" spans="1:7" ht="31.5">
      <c r="A193" s="41" t="s">
        <v>515</v>
      </c>
      <c r="B193" s="22" t="s">
        <v>314</v>
      </c>
      <c r="C193" s="6">
        <v>200</v>
      </c>
      <c r="D193" s="7" t="s">
        <v>131</v>
      </c>
      <c r="E193" s="7" t="s">
        <v>3</v>
      </c>
      <c r="F193" s="174">
        <v>82.8</v>
      </c>
      <c r="G193" s="174">
        <v>82.7</v>
      </c>
    </row>
    <row r="194" spans="1:7" ht="31.5">
      <c r="A194" s="41" t="s">
        <v>515</v>
      </c>
      <c r="B194" s="22" t="s">
        <v>314</v>
      </c>
      <c r="C194" s="6">
        <v>200</v>
      </c>
      <c r="D194" s="7" t="s">
        <v>133</v>
      </c>
      <c r="E194" s="7" t="s">
        <v>140</v>
      </c>
      <c r="F194" s="174">
        <v>52.9</v>
      </c>
      <c r="G194" s="174">
        <v>52.9</v>
      </c>
    </row>
    <row r="195" spans="1:7" ht="31.5">
      <c r="A195" s="41" t="s">
        <v>516</v>
      </c>
      <c r="B195" s="22" t="s">
        <v>314</v>
      </c>
      <c r="C195" s="6">
        <v>300</v>
      </c>
      <c r="D195" s="7" t="s">
        <v>131</v>
      </c>
      <c r="E195" s="7" t="s">
        <v>3</v>
      </c>
      <c r="F195" s="174">
        <v>789.6</v>
      </c>
      <c r="G195" s="174">
        <v>789.5</v>
      </c>
    </row>
    <row r="196" spans="1:7" ht="31.5">
      <c r="A196" s="41" t="s">
        <v>516</v>
      </c>
      <c r="B196" s="22" t="s">
        <v>314</v>
      </c>
      <c r="C196" s="6">
        <v>300</v>
      </c>
      <c r="D196" s="7" t="s">
        <v>4</v>
      </c>
      <c r="E196" s="7" t="s">
        <v>133</v>
      </c>
      <c r="F196" s="174">
        <v>2151.2</v>
      </c>
      <c r="G196" s="174">
        <v>2151.1</v>
      </c>
    </row>
    <row r="197" spans="1:7" ht="47.25">
      <c r="A197" s="41" t="s">
        <v>540</v>
      </c>
      <c r="B197" s="22" t="s">
        <v>314</v>
      </c>
      <c r="C197" s="6">
        <v>600</v>
      </c>
      <c r="D197" s="7" t="s">
        <v>136</v>
      </c>
      <c r="E197" s="7" t="s">
        <v>132</v>
      </c>
      <c r="F197" s="174">
        <v>48.6</v>
      </c>
      <c r="G197" s="174">
        <v>48.6</v>
      </c>
    </row>
    <row r="198" spans="1:7" ht="47.25">
      <c r="A198" s="41" t="s">
        <v>540</v>
      </c>
      <c r="B198" s="22" t="s">
        <v>314</v>
      </c>
      <c r="C198" s="6">
        <v>600</v>
      </c>
      <c r="D198" s="7" t="s">
        <v>136</v>
      </c>
      <c r="E198" s="7" t="s">
        <v>133</v>
      </c>
      <c r="F198" s="174">
        <v>211.3</v>
      </c>
      <c r="G198" s="174">
        <v>211.2</v>
      </c>
    </row>
    <row r="199" spans="1:7" ht="47.25">
      <c r="A199" s="41" t="s">
        <v>540</v>
      </c>
      <c r="B199" s="22" t="s">
        <v>314</v>
      </c>
      <c r="C199" s="6">
        <v>600</v>
      </c>
      <c r="D199" s="7" t="s">
        <v>137</v>
      </c>
      <c r="E199" s="7" t="s">
        <v>131</v>
      </c>
      <c r="F199" s="174">
        <v>524.1</v>
      </c>
      <c r="G199" s="174">
        <v>524</v>
      </c>
    </row>
    <row r="200" spans="1:7" ht="47.25">
      <c r="A200" s="41" t="s">
        <v>540</v>
      </c>
      <c r="B200" s="22" t="s">
        <v>314</v>
      </c>
      <c r="C200" s="6">
        <v>600</v>
      </c>
      <c r="D200" s="7" t="s">
        <v>397</v>
      </c>
      <c r="E200" s="7" t="s">
        <v>132</v>
      </c>
      <c r="F200" s="174">
        <v>2266.9</v>
      </c>
      <c r="G200" s="174">
        <v>2266.9</v>
      </c>
    </row>
    <row r="201" spans="1:7" ht="31.5">
      <c r="A201" s="41" t="s">
        <v>465</v>
      </c>
      <c r="B201" s="22" t="s">
        <v>314</v>
      </c>
      <c r="C201" s="6">
        <v>800</v>
      </c>
      <c r="D201" s="7" t="s">
        <v>131</v>
      </c>
      <c r="E201" s="7" t="s">
        <v>397</v>
      </c>
      <c r="F201" s="174">
        <v>73.5</v>
      </c>
      <c r="G201" s="174">
        <v>0</v>
      </c>
    </row>
    <row r="202" spans="1:7" ht="31.5">
      <c r="A202" s="41" t="s">
        <v>853</v>
      </c>
      <c r="B202" s="22" t="s">
        <v>314</v>
      </c>
      <c r="C202" s="6">
        <v>800</v>
      </c>
      <c r="D202" s="7" t="s">
        <v>131</v>
      </c>
      <c r="E202" s="7" t="s">
        <v>3</v>
      </c>
      <c r="F202" s="174">
        <v>600</v>
      </c>
      <c r="G202" s="174">
        <v>600</v>
      </c>
    </row>
    <row r="203" spans="1:7" ht="31.5">
      <c r="A203" s="41" t="s">
        <v>465</v>
      </c>
      <c r="B203" s="22" t="s">
        <v>314</v>
      </c>
      <c r="C203" s="6">
        <v>800</v>
      </c>
      <c r="D203" s="7" t="s">
        <v>134</v>
      </c>
      <c r="E203" s="7" t="s">
        <v>2</v>
      </c>
      <c r="F203" s="174">
        <v>3155.7</v>
      </c>
      <c r="G203" s="174">
        <v>3155.4</v>
      </c>
    </row>
    <row r="204" spans="1:7" ht="31.5">
      <c r="A204" s="40" t="s">
        <v>854</v>
      </c>
      <c r="B204" s="22" t="s">
        <v>536</v>
      </c>
      <c r="C204" s="6">
        <v>800</v>
      </c>
      <c r="D204" s="7" t="s">
        <v>134</v>
      </c>
      <c r="E204" s="7" t="s">
        <v>2</v>
      </c>
      <c r="F204" s="174">
        <v>4552.5</v>
      </c>
      <c r="G204" s="174">
        <v>4552.5</v>
      </c>
    </row>
    <row r="205" spans="1:7" ht="63">
      <c r="A205" s="41" t="s">
        <v>855</v>
      </c>
      <c r="B205" s="22" t="s">
        <v>768</v>
      </c>
      <c r="C205" s="6">
        <v>200</v>
      </c>
      <c r="D205" s="7" t="s">
        <v>131</v>
      </c>
      <c r="E205" s="7" t="s">
        <v>135</v>
      </c>
      <c r="F205" s="174">
        <v>47.8</v>
      </c>
      <c r="G205" s="174">
        <v>45.4</v>
      </c>
    </row>
    <row r="206" spans="1:7" ht="63">
      <c r="A206" s="41" t="s">
        <v>856</v>
      </c>
      <c r="B206" s="9" t="s">
        <v>803</v>
      </c>
      <c r="C206" s="6">
        <v>400</v>
      </c>
      <c r="D206" s="7" t="s">
        <v>4</v>
      </c>
      <c r="E206" s="7" t="s">
        <v>139</v>
      </c>
      <c r="F206" s="174">
        <v>3471.4</v>
      </c>
      <c r="G206" s="174">
        <v>3471.4</v>
      </c>
    </row>
    <row r="207" spans="1:7" ht="31.5">
      <c r="A207" s="41" t="s">
        <v>465</v>
      </c>
      <c r="B207" s="9" t="s">
        <v>538</v>
      </c>
      <c r="C207" s="6">
        <v>800</v>
      </c>
      <c r="D207" s="7" t="s">
        <v>134</v>
      </c>
      <c r="E207" s="7" t="s">
        <v>2</v>
      </c>
      <c r="F207" s="174">
        <v>4.8</v>
      </c>
      <c r="G207" s="174">
        <v>4.6</v>
      </c>
    </row>
    <row r="208" spans="1:7" ht="63">
      <c r="A208" s="41" t="s">
        <v>683</v>
      </c>
      <c r="B208" s="9" t="s">
        <v>662</v>
      </c>
      <c r="C208" s="6">
        <v>400</v>
      </c>
      <c r="D208" s="7" t="s">
        <v>4</v>
      </c>
      <c r="E208" s="7" t="s">
        <v>139</v>
      </c>
      <c r="F208" s="174">
        <v>1799.6</v>
      </c>
      <c r="G208" s="174">
        <v>592.4</v>
      </c>
    </row>
    <row r="209" spans="1:7" ht="15.75">
      <c r="A209" s="39" t="s">
        <v>469</v>
      </c>
      <c r="B209" s="23" t="s">
        <v>466</v>
      </c>
      <c r="C209" s="30"/>
      <c r="D209" s="37"/>
      <c r="E209" s="37"/>
      <c r="F209" s="176">
        <f>F210</f>
        <v>9827.7</v>
      </c>
      <c r="G209" s="176">
        <f>G210</f>
        <v>9827.6</v>
      </c>
    </row>
    <row r="210" spans="1:7" ht="31.5">
      <c r="A210" s="41" t="s">
        <v>467</v>
      </c>
      <c r="B210" s="22" t="s">
        <v>317</v>
      </c>
      <c r="C210" s="6">
        <v>300</v>
      </c>
      <c r="D210" s="7" t="s">
        <v>4</v>
      </c>
      <c r="E210" s="7" t="s">
        <v>131</v>
      </c>
      <c r="F210" s="174">
        <v>9827.7</v>
      </c>
      <c r="G210" s="174">
        <v>9827.6</v>
      </c>
    </row>
    <row r="211" spans="1:7" ht="15.75">
      <c r="A211" s="160" t="s">
        <v>370</v>
      </c>
      <c r="B211" s="23" t="s">
        <v>470</v>
      </c>
      <c r="C211" s="6"/>
      <c r="D211" s="7"/>
      <c r="E211" s="7"/>
      <c r="F211" s="176">
        <f>F212+F228</f>
        <v>29.8</v>
      </c>
      <c r="G211" s="176">
        <f>G212+G228</f>
        <v>29.5</v>
      </c>
    </row>
    <row r="212" spans="1:7" ht="15.75">
      <c r="A212" s="39" t="s">
        <v>371</v>
      </c>
      <c r="B212" s="23" t="s">
        <v>471</v>
      </c>
      <c r="C212" s="30"/>
      <c r="D212" s="37"/>
      <c r="E212" s="37"/>
      <c r="F212" s="176">
        <f>SUBTOTAL(9,F213:F213)</f>
        <v>29.8</v>
      </c>
      <c r="G212" s="176">
        <f>SUBTOTAL(9,G213:G213)</f>
        <v>29.5</v>
      </c>
    </row>
    <row r="213" spans="1:7" ht="63">
      <c r="A213" s="41" t="s">
        <v>873</v>
      </c>
      <c r="B213" s="22" t="s">
        <v>372</v>
      </c>
      <c r="C213" s="6">
        <v>100</v>
      </c>
      <c r="D213" s="7" t="s">
        <v>131</v>
      </c>
      <c r="E213" s="7" t="s">
        <v>133</v>
      </c>
      <c r="F213" s="174">
        <v>29.8</v>
      </c>
      <c r="G213" s="174">
        <v>29.5</v>
      </c>
    </row>
    <row r="214" spans="1:7" ht="15.75">
      <c r="A214" s="160" t="s">
        <v>373</v>
      </c>
      <c r="B214" s="23" t="s">
        <v>472</v>
      </c>
      <c r="C214" s="6"/>
      <c r="D214" s="7"/>
      <c r="E214" s="7"/>
      <c r="F214" s="176">
        <f>F215+F218</f>
        <v>5096.4</v>
      </c>
      <c r="G214" s="176">
        <f>G215+G218</f>
        <v>5095.6</v>
      </c>
    </row>
    <row r="215" spans="1:7" ht="31.5">
      <c r="A215" s="39" t="s">
        <v>374</v>
      </c>
      <c r="B215" s="23" t="s">
        <v>473</v>
      </c>
      <c r="C215" s="30"/>
      <c r="D215" s="37"/>
      <c r="E215" s="37"/>
      <c r="F215" s="176">
        <f>SUBTOTAL(9,F216:F217)</f>
        <v>3332.9</v>
      </c>
      <c r="G215" s="176">
        <f>SUBTOTAL(9,G216:G217)</f>
        <v>3332.1</v>
      </c>
    </row>
    <row r="216" spans="1:7" ht="63">
      <c r="A216" s="41" t="s">
        <v>874</v>
      </c>
      <c r="B216" s="22" t="s">
        <v>377</v>
      </c>
      <c r="C216" s="6">
        <v>100</v>
      </c>
      <c r="D216" s="7" t="s">
        <v>131</v>
      </c>
      <c r="E216" s="7" t="s">
        <v>136</v>
      </c>
      <c r="F216" s="174">
        <v>3331.6</v>
      </c>
      <c r="G216" s="174">
        <v>3331.4</v>
      </c>
    </row>
    <row r="217" spans="1:7" ht="31.5">
      <c r="A217" s="41" t="s">
        <v>857</v>
      </c>
      <c r="B217" s="22" t="s">
        <v>377</v>
      </c>
      <c r="C217" s="6">
        <v>800</v>
      </c>
      <c r="D217" s="7" t="s">
        <v>131</v>
      </c>
      <c r="E217" s="7" t="s">
        <v>136</v>
      </c>
      <c r="F217" s="174">
        <v>1.3</v>
      </c>
      <c r="G217" s="174">
        <v>0.7</v>
      </c>
    </row>
    <row r="218" spans="1:7" ht="31.5">
      <c r="A218" s="39" t="s">
        <v>508</v>
      </c>
      <c r="B218" s="23" t="s">
        <v>474</v>
      </c>
      <c r="C218" s="30"/>
      <c r="D218" s="37"/>
      <c r="E218" s="37"/>
      <c r="F218" s="176">
        <f>SUBTOTAL(9,F219:F219)</f>
        <v>1763.5</v>
      </c>
      <c r="G218" s="176">
        <f>SUBTOTAL(9,G219:G219)</f>
        <v>1763.5</v>
      </c>
    </row>
    <row r="219" spans="1:7" ht="31.5">
      <c r="A219" s="41" t="s">
        <v>499</v>
      </c>
      <c r="B219" s="22" t="s">
        <v>379</v>
      </c>
      <c r="C219" s="6">
        <v>200</v>
      </c>
      <c r="D219" s="7" t="s">
        <v>131</v>
      </c>
      <c r="E219" s="7" t="s">
        <v>136</v>
      </c>
      <c r="F219" s="174">
        <v>1763.5</v>
      </c>
      <c r="G219" s="174">
        <v>1763.5</v>
      </c>
    </row>
    <row r="220" spans="1:7" ht="15.75">
      <c r="A220" s="160" t="s">
        <v>383</v>
      </c>
      <c r="B220" s="23" t="s">
        <v>475</v>
      </c>
      <c r="C220" s="6"/>
      <c r="D220" s="7"/>
      <c r="E220" s="7"/>
      <c r="F220" s="176">
        <f>F221+F241</f>
        <v>2028.9</v>
      </c>
      <c r="G220" s="176">
        <f>G221+G241</f>
        <v>2028.8</v>
      </c>
    </row>
    <row r="221" spans="1:7" ht="31.5">
      <c r="A221" s="39" t="s">
        <v>382</v>
      </c>
      <c r="B221" s="23" t="s">
        <v>476</v>
      </c>
      <c r="C221" s="30"/>
      <c r="D221" s="37"/>
      <c r="E221" s="37"/>
      <c r="F221" s="176">
        <f>SUBTOTAL(9,F222:F223)</f>
        <v>2028.9</v>
      </c>
      <c r="G221" s="176">
        <f>SUBTOTAL(9,G222:G223)</f>
        <v>2028.8</v>
      </c>
    </row>
    <row r="222" spans="1:7" ht="63">
      <c r="A222" s="41" t="s">
        <v>455</v>
      </c>
      <c r="B222" s="22" t="s">
        <v>384</v>
      </c>
      <c r="C222" s="6">
        <v>100</v>
      </c>
      <c r="D222" s="7" t="s">
        <v>131</v>
      </c>
      <c r="E222" s="7" t="s">
        <v>139</v>
      </c>
      <c r="F222" s="174">
        <v>2027.7</v>
      </c>
      <c r="G222" s="174">
        <v>2027.6</v>
      </c>
    </row>
    <row r="223" spans="1:7" ht="47.25">
      <c r="A223" s="41" t="s">
        <v>495</v>
      </c>
      <c r="B223" s="22" t="s">
        <v>384</v>
      </c>
      <c r="C223" s="6">
        <v>200</v>
      </c>
      <c r="D223" s="7" t="s">
        <v>131</v>
      </c>
      <c r="E223" s="7" t="s">
        <v>139</v>
      </c>
      <c r="F223" s="174">
        <v>1.2</v>
      </c>
      <c r="G223" s="174">
        <v>1.2</v>
      </c>
    </row>
    <row r="224" ht="15">
      <c r="G224" s="175"/>
    </row>
    <row r="225" ht="15">
      <c r="G225" s="175"/>
    </row>
    <row r="226" ht="15">
      <c r="G226" s="175"/>
    </row>
    <row r="227" ht="15">
      <c r="G227" s="175"/>
    </row>
  </sheetData>
  <autoFilter ref="A9:G11"/>
  <mergeCells count="1">
    <mergeCell ref="A6:G6"/>
  </mergeCells>
  <printOptions/>
  <pageMargins left="0.31496062992125984" right="0.31496062992125984" top="0.5118110236220472" bottom="0.2362204724409449" header="0.31496062992125984" footer="0.1968503937007874"/>
  <pageSetup fitToHeight="16" fitToWidth="1" horizontalDpi="600" verticalDpi="600" orientation="landscape" paperSize="9" scale="92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 topLeftCell="A22">
      <selection activeCell="H8" sqref="H8"/>
    </sheetView>
  </sheetViews>
  <sheetFormatPr defaultColWidth="9.140625" defaultRowHeight="15"/>
  <cols>
    <col min="1" max="1" width="29.7109375" style="19" customWidth="1"/>
    <col min="2" max="2" width="56.00390625" style="19" customWidth="1"/>
    <col min="3" max="3" width="13.7109375" style="19" customWidth="1"/>
    <col min="4" max="4" width="13.00390625" style="0" customWidth="1"/>
    <col min="5" max="6" width="9.140625" style="0" hidden="1" customWidth="1"/>
    <col min="7" max="8" width="10.421875" style="0" bestFit="1" customWidth="1"/>
    <col min="10" max="10" width="11.140625" style="0" bestFit="1" customWidth="1"/>
  </cols>
  <sheetData>
    <row r="1" spans="1:4" ht="15.75">
      <c r="A1" s="116"/>
      <c r="B1" s="82"/>
      <c r="C1" s="84"/>
      <c r="D1" s="146" t="s">
        <v>744</v>
      </c>
    </row>
    <row r="2" spans="1:4" ht="15.75">
      <c r="A2" s="83"/>
      <c r="B2" s="83"/>
      <c r="C2" s="83"/>
      <c r="D2" s="147" t="s">
        <v>5</v>
      </c>
    </row>
    <row r="3" spans="1:4" ht="15.75">
      <c r="A3" s="83"/>
      <c r="B3" s="83"/>
      <c r="C3" s="83"/>
      <c r="D3" s="147" t="s">
        <v>518</v>
      </c>
    </row>
    <row r="4" spans="1:4" ht="15.75">
      <c r="A4" s="84"/>
      <c r="B4" s="84"/>
      <c r="C4" s="84"/>
      <c r="D4" s="133" t="s">
        <v>877</v>
      </c>
    </row>
    <row r="5" spans="1:3" ht="15.75">
      <c r="A5" s="83"/>
      <c r="B5" s="82"/>
      <c r="C5" s="82"/>
    </row>
    <row r="6" spans="1:4" ht="37.5" customHeight="1">
      <c r="A6" s="201" t="s">
        <v>765</v>
      </c>
      <c r="B6" s="201"/>
      <c r="C6" s="201"/>
      <c r="D6" s="201"/>
    </row>
    <row r="7" spans="1:3" ht="15.75">
      <c r="A7" s="198"/>
      <c r="B7" s="198"/>
      <c r="C7" s="198"/>
    </row>
    <row r="8" spans="1:3" ht="15.75">
      <c r="A8" s="199" t="s">
        <v>143</v>
      </c>
      <c r="B8" s="199"/>
      <c r="C8" s="199"/>
    </row>
    <row r="9" spans="1:4" ht="15.75">
      <c r="A9" s="177" t="s">
        <v>387</v>
      </c>
      <c r="B9" s="178"/>
      <c r="C9" s="179">
        <f>-C13</f>
        <v>-24772.699999999953</v>
      </c>
      <c r="D9" s="179">
        <f>-D13</f>
        <v>-19820.300000000047</v>
      </c>
    </row>
    <row r="10" spans="1:4" ht="15.75">
      <c r="A10" s="200" t="s">
        <v>482</v>
      </c>
      <c r="B10" s="200"/>
      <c r="C10" s="26">
        <f>C9/'Приложение 1'!C11*100</f>
        <v>-15.185566150850935</v>
      </c>
      <c r="D10" s="26">
        <f>D9/'Приложение 1'!D11*100</f>
        <v>-13.30683196787076</v>
      </c>
    </row>
    <row r="11" spans="1:4" ht="15.75">
      <c r="A11"/>
      <c r="B11" s="180"/>
      <c r="C11" s="129"/>
      <c r="D11" s="129" t="s">
        <v>6</v>
      </c>
    </row>
    <row r="12" spans="1:4" ht="47.25">
      <c r="A12" s="181" t="s">
        <v>144</v>
      </c>
      <c r="B12" s="181" t="s">
        <v>77</v>
      </c>
      <c r="C12" s="181" t="s">
        <v>858</v>
      </c>
      <c r="D12" s="2" t="s">
        <v>727</v>
      </c>
    </row>
    <row r="13" spans="1:4" ht="31.5">
      <c r="A13" s="122" t="s">
        <v>145</v>
      </c>
      <c r="B13" s="122" t="s">
        <v>146</v>
      </c>
      <c r="C13" s="182">
        <f>SUM(C14,C20)</f>
        <v>24772.699999999953</v>
      </c>
      <c r="D13" s="182">
        <f>SUM(D14,D20)</f>
        <v>19820.300000000047</v>
      </c>
    </row>
    <row r="14" spans="1:4" ht="31.5">
      <c r="A14" s="122" t="s">
        <v>147</v>
      </c>
      <c r="B14" s="122" t="s">
        <v>148</v>
      </c>
      <c r="C14" s="182">
        <f>SUM(C16,C18)</f>
        <v>15000</v>
      </c>
      <c r="D14" s="182">
        <f>SUM(D16,D18)</f>
        <v>15000</v>
      </c>
    </row>
    <row r="15" spans="1:4" ht="47.25">
      <c r="A15" s="27" t="s">
        <v>504</v>
      </c>
      <c r="B15" s="27" t="s">
        <v>505</v>
      </c>
      <c r="C15" s="28">
        <f>SUM(C17,C19)</f>
        <v>15000</v>
      </c>
      <c r="D15" s="28">
        <f>SUM(D17,D19)</f>
        <v>15000</v>
      </c>
    </row>
    <row r="16" spans="1:4" ht="47.25">
      <c r="A16" s="183" t="s">
        <v>149</v>
      </c>
      <c r="B16" s="183" t="s">
        <v>150</v>
      </c>
      <c r="C16" s="184">
        <f aca="true" t="shared" si="0" ref="C16:D27">SUM(C17)</f>
        <v>15000</v>
      </c>
      <c r="D16" s="184">
        <f t="shared" si="0"/>
        <v>15000</v>
      </c>
    </row>
    <row r="17" spans="1:4" ht="47.25">
      <c r="A17" s="183" t="s">
        <v>389</v>
      </c>
      <c r="B17" s="183" t="s">
        <v>390</v>
      </c>
      <c r="C17" s="184">
        <v>15000</v>
      </c>
      <c r="D17" s="184">
        <v>15000</v>
      </c>
    </row>
    <row r="18" spans="1:4" ht="47.25">
      <c r="A18" s="183" t="s">
        <v>151</v>
      </c>
      <c r="B18" s="183" t="s">
        <v>152</v>
      </c>
      <c r="C18" s="184">
        <f t="shared" si="0"/>
        <v>0</v>
      </c>
      <c r="D18" s="184">
        <v>0</v>
      </c>
    </row>
    <row r="19" spans="1:4" ht="47.25">
      <c r="A19" s="183" t="s">
        <v>391</v>
      </c>
      <c r="B19" s="183" t="s">
        <v>392</v>
      </c>
      <c r="C19" s="184">
        <v>0</v>
      </c>
      <c r="D19" s="184">
        <v>0</v>
      </c>
    </row>
    <row r="20" spans="1:4" ht="31.5">
      <c r="A20" s="122" t="s">
        <v>153</v>
      </c>
      <c r="B20" s="122" t="s">
        <v>154</v>
      </c>
      <c r="C20" s="11">
        <f>SUM(C21,C25)</f>
        <v>9772.699999999953</v>
      </c>
      <c r="D20" s="11">
        <f>SUM(D21,D25)</f>
        <v>4820.300000000047</v>
      </c>
    </row>
    <row r="21" spans="1:4" ht="15.75">
      <c r="A21" s="122" t="s">
        <v>155</v>
      </c>
      <c r="B21" s="122" t="s">
        <v>156</v>
      </c>
      <c r="C21" s="185">
        <f>SUM(C22)</f>
        <v>-1328991.5</v>
      </c>
      <c r="D21" s="185">
        <f>SUM(D22)</f>
        <v>-1331342.7</v>
      </c>
    </row>
    <row r="22" spans="1:4" ht="15.75">
      <c r="A22" s="186" t="s">
        <v>157</v>
      </c>
      <c r="B22" s="186" t="s">
        <v>158</v>
      </c>
      <c r="C22" s="187">
        <f t="shared" si="0"/>
        <v>-1328991.5</v>
      </c>
      <c r="D22" s="187">
        <f t="shared" si="0"/>
        <v>-1331342.7</v>
      </c>
    </row>
    <row r="23" spans="1:4" ht="31.5">
      <c r="A23" s="60" t="s">
        <v>159</v>
      </c>
      <c r="B23" s="60" t="s">
        <v>160</v>
      </c>
      <c r="C23" s="10">
        <f t="shared" si="0"/>
        <v>-1328991.5</v>
      </c>
      <c r="D23" s="10">
        <f t="shared" si="0"/>
        <v>-1331342.7</v>
      </c>
    </row>
    <row r="24" spans="1:4" ht="31.5">
      <c r="A24" s="117" t="s">
        <v>393</v>
      </c>
      <c r="B24" s="117" t="s">
        <v>394</v>
      </c>
      <c r="C24" s="188">
        <v>-1328991.5</v>
      </c>
      <c r="D24" s="188">
        <v>-1331342.7</v>
      </c>
    </row>
    <row r="25" spans="1:4" ht="15.75">
      <c r="A25" s="27" t="s">
        <v>161</v>
      </c>
      <c r="B25" s="27" t="s">
        <v>162</v>
      </c>
      <c r="C25" s="11">
        <f t="shared" si="0"/>
        <v>1338764.2</v>
      </c>
      <c r="D25" s="11">
        <f t="shared" si="0"/>
        <v>1336163</v>
      </c>
    </row>
    <row r="26" spans="1:4" ht="15.75">
      <c r="A26" s="60" t="s">
        <v>163</v>
      </c>
      <c r="B26" s="60" t="s">
        <v>164</v>
      </c>
      <c r="C26" s="10">
        <f t="shared" si="0"/>
        <v>1338764.2</v>
      </c>
      <c r="D26" s="10">
        <f t="shared" si="0"/>
        <v>1336163</v>
      </c>
    </row>
    <row r="27" spans="1:4" ht="31.5">
      <c r="A27" s="60" t="s">
        <v>165</v>
      </c>
      <c r="B27" s="60" t="s">
        <v>166</v>
      </c>
      <c r="C27" s="10">
        <f t="shared" si="0"/>
        <v>1338764.2</v>
      </c>
      <c r="D27" s="10">
        <f t="shared" si="0"/>
        <v>1336163</v>
      </c>
    </row>
    <row r="28" spans="1:4" ht="31.5">
      <c r="A28" s="117" t="s">
        <v>395</v>
      </c>
      <c r="B28" s="117" t="s">
        <v>396</v>
      </c>
      <c r="C28" s="188">
        <v>1338764.2</v>
      </c>
      <c r="D28" s="188">
        <v>1336163</v>
      </c>
    </row>
  </sheetData>
  <mergeCells count="4">
    <mergeCell ref="A7:C7"/>
    <mergeCell ref="A8:C8"/>
    <mergeCell ref="A10:B10"/>
    <mergeCell ref="A6:D6"/>
  </mergeCells>
  <printOptions/>
  <pageMargins left="0.7086614173228347" right="0.7086614173228347" top="0.5511811023622047" bottom="0.3937007874015748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2014-03-31T23:47:10Z</cp:lastPrinted>
  <dcterms:created xsi:type="dcterms:W3CDTF">2006-09-28T05:33:49Z</dcterms:created>
  <dcterms:modified xsi:type="dcterms:W3CDTF">2019-04-29T22:45:39Z</dcterms:modified>
  <cp:category/>
  <cp:version/>
  <cp:contentType/>
  <cp:contentStatus/>
</cp:coreProperties>
</file>