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360" windowWidth="25440" windowHeight="6420"/>
  </bookViews>
  <sheets>
    <sheet name="Лист1" sheetId="1" r:id="rId1"/>
    <sheet name="Лист3" sheetId="3" r:id="rId2"/>
  </sheets>
  <definedNames>
    <definedName name="_xlnm.Print_Area" localSheetId="0">Лист1!$A$1:$D$275</definedName>
  </definedNames>
  <calcPr calcId="162913"/>
</workbook>
</file>

<file path=xl/calcChain.xml><?xml version="1.0" encoding="utf-8"?>
<calcChain xmlns="http://schemas.openxmlformats.org/spreadsheetml/2006/main">
  <c r="D265" i="1" l="1"/>
  <c r="C265" i="1"/>
  <c r="D262" i="1"/>
  <c r="C262" i="1"/>
  <c r="D235" i="1"/>
  <c r="C234" i="1"/>
  <c r="D232" i="1"/>
  <c r="C231" i="1"/>
  <c r="D229" i="1"/>
  <c r="C228" i="1"/>
  <c r="D226" i="1"/>
  <c r="C225" i="1"/>
  <c r="D223" i="1"/>
  <c r="C163" i="1"/>
  <c r="D163" i="1"/>
  <c r="D112" i="1"/>
  <c r="D99" i="1"/>
  <c r="C99" i="1"/>
  <c r="D95" i="1"/>
  <c r="C95" i="1"/>
  <c r="D91" i="1"/>
  <c r="C91" i="1"/>
  <c r="D59" i="1" l="1"/>
  <c r="C59" i="1"/>
  <c r="D62" i="1" l="1"/>
  <c r="D65" i="1" s="1"/>
  <c r="D39" i="1"/>
  <c r="C39" i="1"/>
  <c r="D205" i="1" l="1"/>
  <c r="C205" i="1"/>
  <c r="C190" i="1" l="1"/>
  <c r="C189" i="1"/>
  <c r="D209" i="1"/>
  <c r="D172" i="1"/>
  <c r="C172" i="1"/>
  <c r="C171" i="1"/>
  <c r="C170" i="1"/>
  <c r="C209" i="1" l="1"/>
  <c r="C108" i="1"/>
  <c r="C112" i="1" s="1"/>
  <c r="D87" i="1"/>
  <c r="D103" i="1" s="1"/>
  <c r="C87" i="1"/>
  <c r="C103" i="1" s="1"/>
  <c r="C62" i="1"/>
  <c r="C65" i="1" s="1"/>
  <c r="D42" i="1" l="1"/>
  <c r="C42" i="1"/>
  <c r="D30" i="1"/>
  <c r="C30" i="1"/>
  <c r="D14" i="1"/>
  <c r="C14" i="1"/>
  <c r="D184" i="1"/>
  <c r="C184" i="1"/>
  <c r="C259" i="1"/>
  <c r="D215" i="1"/>
  <c r="C215" i="1"/>
  <c r="D213" i="1"/>
  <c r="C213" i="1"/>
  <c r="D217" i="1" l="1"/>
  <c r="C217" i="1"/>
  <c r="D116" i="1" l="1"/>
  <c r="D268" i="1" l="1"/>
  <c r="C268" i="1"/>
  <c r="D259" i="1"/>
  <c r="D254" i="1"/>
  <c r="C254" i="1"/>
  <c r="D247" i="1"/>
  <c r="C247" i="1"/>
  <c r="C201" i="1"/>
  <c r="D201" i="1"/>
  <c r="D198" i="1"/>
  <c r="C198" i="1"/>
  <c r="D195" i="1"/>
  <c r="C195" i="1"/>
  <c r="D192" i="1"/>
  <c r="C192" i="1"/>
  <c r="D187" i="1"/>
  <c r="C187" i="1"/>
  <c r="D181" i="1"/>
  <c r="C181" i="1"/>
  <c r="D169" i="1"/>
  <c r="D238" i="1" s="1"/>
  <c r="C169" i="1"/>
  <c r="C238" i="1" s="1"/>
  <c r="D248" i="1" l="1"/>
  <c r="C248" i="1"/>
  <c r="D269" i="1"/>
  <c r="C269" i="1"/>
  <c r="C116" i="1" l="1"/>
  <c r="D117" i="1"/>
  <c r="C117" i="1" l="1"/>
  <c r="D53" i="1"/>
  <c r="C53" i="1"/>
  <c r="D33" i="1"/>
  <c r="C33" i="1"/>
  <c r="D23" i="1"/>
  <c r="C23" i="1"/>
  <c r="D150" i="1" l="1"/>
  <c r="D147" i="1" s="1"/>
  <c r="C150" i="1"/>
  <c r="C147" i="1" s="1"/>
  <c r="D142" i="1"/>
  <c r="D145" i="1" s="1"/>
  <c r="C142" i="1"/>
  <c r="C145" i="1" s="1"/>
  <c r="D137" i="1"/>
  <c r="D140" i="1" s="1"/>
  <c r="C137" i="1"/>
  <c r="C140" i="1" s="1"/>
  <c r="C151" i="1" l="1"/>
  <c r="D151" i="1"/>
  <c r="C46" i="1" l="1"/>
  <c r="C47" i="1" s="1"/>
  <c r="D47" i="1"/>
  <c r="D66" i="1" l="1"/>
  <c r="C66" i="1"/>
  <c r="D132" i="1"/>
  <c r="C132" i="1"/>
  <c r="D271" i="1" l="1"/>
  <c r="C271" i="1"/>
</calcChain>
</file>

<file path=xl/sharedStrings.xml><?xml version="1.0" encoding="utf-8"?>
<sst xmlns="http://schemas.openxmlformats.org/spreadsheetml/2006/main" count="336" uniqueCount="166">
  <si>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</si>
  <si>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</si>
  <si>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</si>
  <si>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</si>
  <si>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</si>
  <si>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</si>
  <si>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</si>
  <si>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</si>
  <si>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</si>
  <si>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</si>
  <si>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</si>
  <si>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</si>
  <si>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</si>
  <si>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</si>
  <si>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</si>
  <si>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Итого по программе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</si>
  <si>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</si>
  <si>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</si>
  <si>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</si>
  <si>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</si>
  <si>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</si>
  <si>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</si>
  <si>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</si>
  <si>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ритуальных услуг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</si>
  <si>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</si>
  <si>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</si>
  <si>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</si>
  <si>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</si>
  <si>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</si>
  <si>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</si>
  <si>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</si>
  <si>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</si>
  <si>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</si>
  <si>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</si>
  <si>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</si>
  <si>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</si>
  <si>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</si>
  <si>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</si>
  <si>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</si>
  <si>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</si>
  <si>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</si>
  <si>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</si>
  <si>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</si>
  <si>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</si>
  <si>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</si>
  <si>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</si>
  <si>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</si>
  <si>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</si>
  <si>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</si>
  <si>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</si>
  <si>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</si>
  <si>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</si>
  <si>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</si>
  <si>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</si>
  <si>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</si>
  <si>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</si>
  <si>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</si>
  <si>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</si>
  <si>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</si>
  <si>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</si>
  <si>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</si>
  <si>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</si>
  <si>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</si>
  <si>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</si>
  <si>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</si>
  <si>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</si>
  <si>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ВСЕГО РАСХОДЫ ПО МУНИЦИПАЛЬНЫМ ПРОГРАММАМ: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</si>
  <si>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</si>
  <si>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</si>
  <si>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</si>
  <si>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</si>
  <si>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</si>
  <si>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</si>
  <si>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</si>
  <si>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</si>
  <si>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17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</si>
  <si>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</si>
  <si>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</si>
  <si>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</si>
  <si>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</si>
  <si>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</si>
  <si>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</si>
  <si>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Проведение районных культурно-массовых мероприятий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</si>
  <si>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</si>
  <si>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за счет средств федерального бюджета</t>
  </si>
  <si>
    <t>Приобретение оборудования и товарно-материальных ценностей для нужд муниципальных учреждений образования и культуры</t>
  </si>
  <si>
    <t>15</t>
  </si>
  <si>
    <t>Поощрение талантливой молодежи</t>
  </si>
  <si>
    <t>Приобретение оборудования на реализацию мероприятий по поддержке творчества обучающихся инженерной направленности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</si>
  <si>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</si>
  <si>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</si>
  <si>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Муниципальная программа «Развитие физической культуры и спорта в городском округе Эгвекинот на 2016-2021 годы»</t>
  </si>
  <si>
    <t>Развитие и поддержка национальных видов спорта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</si>
  <si>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</t>
  </si>
  <si>
    <t>Исполнение полномочий органов местного самоуправления в сфере водоснабжения и водоотведения</t>
  </si>
  <si>
    <t>Муниципальная программа «Развитие транспортной инфраструктуры городского округа Эгвекинот на 2016-2021 годы»</t>
  </si>
  <si>
    <t>Реализация проектов инициативного бюджетирования в городском округе Эгвекинот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</si>
  <si>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</si>
  <si>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</si>
  <si>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</si>
  <si>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</si>
  <si>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Информирование населения в области пожарной безопасности и безопасного поведения на водных объектах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</si>
  <si>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</si>
  <si>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</si>
  <si>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 xml:space="preserve">Информирование населения в области гражданской обороны, защиты населения от чрезвычайных ситуаций природного и техногенного характера </t>
  </si>
  <si>
    <t>Формирование специализированного жилищного фонда для специалистов образовательных организаций Чукотского автономного округа, в том числе:</t>
  </si>
  <si>
    <t>19</t>
  </si>
  <si>
    <t>Обустройство ВПП для легкомоторной авиации</t>
  </si>
  <si>
    <t>Обустройство и восстановление воинских захоронений, находящихся в государственной (муниципальной) собственности (федеральный бюджет)</t>
  </si>
  <si>
    <t>20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</si>
  <si>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</si>
  <si>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</si>
  <si>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</si>
  <si>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 «Содержание, развитие и ремонт инфраструктуры городского округа Эгвекинот на 2016-2021 годы»</t>
  </si>
  <si>
    <t>Утверждено на 2020 год (тыс.руб.)</t>
  </si>
  <si>
    <t>Муниципальная программа «Стимулирование экономической активности населения городского округа Эгвекинот на 2016-2021 годы»</t>
  </si>
  <si>
    <t>Выполнение ремонтных работ в муниципальных образовательных организациях и учреждениях культуры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</si>
  <si>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</si>
  <si>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>Модернизация (капитальный ремонт,реконструкция) муниципальных детских школ исскусств по видам исскуств</t>
  </si>
  <si>
    <t>Проведение массовых физкультурных мероприятий среди различных категорий населения</t>
  </si>
  <si>
    <t xml:space="preserve">Оснащение спортивных клубов и секций специализированным оборудованием и инвентарём </t>
  </si>
  <si>
    <t>21</t>
  </si>
  <si>
    <t xml:space="preserve">Формирование специализированного жилищного фонда для специалистов образовательных организаций городского округа Эгвекинот </t>
  </si>
  <si>
    <t>Утверждено на 2020 г.
(тыс. руб.)</t>
  </si>
  <si>
    <t>Информирование населения ГО Эгвекинот по вопросам противодействия идеологии терроризма, предупреждению террористических актов и иных террористических проявлений</t>
  </si>
  <si>
    <t>Ремонт, модернизация и реконструкция автомобильных дорог и  инженерных сооружений на них</t>
  </si>
  <si>
    <r>
      <t xml:space="preserve">Проведение мероприятий по отлову и содержанию безнадзорных животных </t>
    </r>
    <r>
      <rPr>
        <i/>
        <sz val="10"/>
        <rFont val="Times New Roman"/>
        <family val="1"/>
        <charset val="204"/>
      </rPr>
      <t>(за счет средств окружного бюджета)</t>
    </r>
  </si>
  <si>
    <t>софинансирование проектов со стороны населения</t>
  </si>
  <si>
    <t>22</t>
  </si>
  <si>
    <t>Организация бесплатного горячего питания для обучающихся, осваивающих образовательные программы начального общего образования, в том числе:</t>
  </si>
  <si>
    <t>24</t>
  </si>
  <si>
    <t>Изготовление, доставка и установка скульптурной композиции памятника героям-летчикам "Алсиб" п.Эгвекинот</t>
  </si>
  <si>
    <r>
      <t xml:space="preserve">Финансов.обеспечен.выполнения муниципального задания детскими дошкольными учреждениями </t>
    </r>
    <r>
      <rPr>
        <i/>
        <sz val="10"/>
        <rFont val="Times New Roman"/>
        <family val="1"/>
        <charset val="204"/>
      </rPr>
      <t>(окружной бюджет)</t>
    </r>
  </si>
  <si>
    <r>
      <t>Финансов.обеспечен.выполнения муниципального задания  школами-детскими садами и школами (начальной,неполной средней и средней)</t>
    </r>
    <r>
      <rPr>
        <i/>
        <sz val="10"/>
        <rFont val="Times New Roman"/>
        <family val="1"/>
        <charset val="204"/>
      </rPr>
      <t xml:space="preserve"> (окружной бюджет)</t>
    </r>
  </si>
  <si>
    <r>
      <t xml:space="preserve">Финансов.обеспечен.выполнения муниципального задания  специальной (коррекционной) общеобразовательной  школой-интернат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</si>
  <si>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Финансов.обеспечен.выполнения муниципального задания  учреждениями по внешкольной работе с детьми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</si>
  <si>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</si>
  <si>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</t>
    </r>
    <r>
      <rPr>
        <i/>
        <sz val="10"/>
        <rFont val="Times New Roman"/>
        <family val="1"/>
        <charset val="204"/>
      </rPr>
      <t>(окружной бюджет)</t>
    </r>
  </si>
  <si>
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</si>
  <si>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</t>
  </si>
  <si>
    <t>Субсидирование предприятий ЖКХ (содержание и ремонт МКД)</t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</si>
  <si>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</t>
  </si>
  <si>
    <t>Модернизация (капитальный ремонт, реконструкция, поставка модульных зданий) для учреждений культуры</t>
  </si>
  <si>
    <r>
      <t xml:space="preserve">Начальник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А.В. Шпак</t>
    </r>
  </si>
  <si>
    <t>Муниципальная программа "Развитие  образования, культуры и молодежной политики в городском округе Эгвекинот на 2016-2023 годы"</t>
  </si>
  <si>
    <t>за 1 полугодие 2021 года</t>
  </si>
  <si>
    <t>Утверждено на 2021 год (тыс.руб.)</t>
  </si>
  <si>
    <t>Освоено за 1 полугодие 2021 г. (тыс. руб.)</t>
  </si>
  <si>
    <t>23 июля 2021 г.</t>
  </si>
  <si>
    <t>Финансовое обеспечение затрат, связанных с разработкой рабочей документации на прокладку сетей ТВС на участке от станции смешения до ТК29 в п. Эгвекинот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</si>
  <si>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</t>
  </si>
  <si>
    <t>Развитие транспортной инфраструктуры</t>
  </si>
  <si>
    <t xml:space="preserve">Финансовое обеспечение затрат по оплате лизинговых платежей по договору финансовой аренды (лизинга) дорожной техники </t>
  </si>
  <si>
    <t>Cтроительство жилья, предоставляемого гражданам по договору найма жилого помещения</t>
  </si>
  <si>
    <t>Реализация проектов по благоустройству сельских территорий</t>
  </si>
  <si>
    <t>Обеспечение мероприятий по развитию жилищного строительства (федеральный проект "Жилье")</t>
  </si>
  <si>
    <t>Строительство (капитальный ремонт, модернизация, реконструкция, поставка модульных зданий) нежилых зданий, помещений</t>
  </si>
  <si>
    <t>Обеспечение первичными средствами пожаротушения домов муниципального жилищного фонда городского округа Эгвекинот</t>
  </si>
  <si>
    <t>Поддержка детского и юношеского туризма</t>
  </si>
  <si>
    <t>Поддержка эколого-биологического воспитания обучающихся</t>
  </si>
  <si>
    <t>23</t>
  </si>
  <si>
    <t>Обеспечение безопасности образовательных организаций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</si>
  <si>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</t>
  </si>
  <si>
    <t>25</t>
  </si>
  <si>
    <t>-</t>
  </si>
  <si>
    <t>Проведение ремонтных работ в муниципальных учреждениях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</si>
</sst>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4" fontId="24" fillId="0" borderId="9">
      <alignment horizontal="right" vertical="top" shrinkToFit="1"/>
    </xf>
  </cellStyleXfs>
  <cellXfs count="161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6" fillId="0" borderId="0" xfId="0" applyFont="1"/>
    <xf numFmtId="49" fontId="8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>
      <alignment vertical="center"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9" fillId="0" borderId="0" xfId="0" applyFont="1" applyFill="1"/>
    <xf numFmtId="164" fontId="19" fillId="0" borderId="0" xfId="0" applyNumberFormat="1" applyFont="1"/>
    <xf numFmtId="0" fontId="19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wrapText="1"/>
    </xf>
    <xf numFmtId="0" fontId="21" fillId="0" borderId="0" xfId="0" applyFont="1"/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49" fontId="1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/>
    <xf numFmtId="164" fontId="5" fillId="0" borderId="0" xfId="0" applyNumberFormat="1" applyFont="1" applyFill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wrapText="1"/>
    </xf>
    <xf numFmtId="164" fontId="14" fillId="0" borderId="0" xfId="0" applyNumberFormat="1" applyFont="1" applyBorder="1"/>
    <xf numFmtId="165" fontId="6" fillId="0" borderId="2" xfId="0" applyNumberFormat="1" applyFont="1" applyBorder="1"/>
    <xf numFmtId="165" fontId="6" fillId="0" borderId="2" xfId="0" applyNumberFormat="1" applyFont="1" applyFill="1" applyBorder="1"/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4" borderId="2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/>
    </xf>
    <xf numFmtId="0" fontId="0" fillId="0" borderId="0" xfId="0" applyFont="1"/>
  </cellXfs>
  <cellStyles count="3">
    <cellStyle name="xl4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tabSelected="1" topLeftCell="A68" zoomScaleNormal="100" workbookViewId="0">
      <selection activeCell="C271" sqref="C271"/>
    </sheetView>
  </sheetViews>
  <sheetFormatPr defaultRowHeight="15" x14ac:dyDescent="0.25"/>
  <cols>
    <col min="1" max="1" width="5.7109375" bestFit="1" customWidth="1"/>
    <col min="2" max="2" width="82.7109375" customWidth="1"/>
    <col min="3" max="3" width="12.7109375" style="62" bestFit="1" customWidth="1"/>
    <col min="4" max="4" width="14.140625" style="62" customWidth="1"/>
    <col min="5" max="5" width="12.5703125" bestFit="1" customWidth="1"/>
  </cols>
  <sheetData>
    <row r="1" spans="1:14" ht="18.75" customHeight="1" x14ac:dyDescent="0.3">
      <c r="A1" s="149" t="s">
        <v>0</v>
      </c>
      <c r="B1" s="149"/>
      <c r="C1" s="149"/>
      <c r="D1" s="149"/>
    </row>
    <row r="2" spans="1:14" ht="18.75" x14ac:dyDescent="0.3">
      <c r="A2" s="150" t="s">
        <v>145</v>
      </c>
      <c r="B2" s="150"/>
      <c r="C2" s="150"/>
      <c r="D2" s="150"/>
    </row>
    <row r="3" spans="1:14" ht="15.75" x14ac:dyDescent="0.25">
      <c r="A3" s="1"/>
      <c r="B3" s="1"/>
      <c r="C3" s="1"/>
    </row>
    <row r="4" spans="1:14" ht="15.75" x14ac:dyDescent="0.25">
      <c r="A4" s="144" t="s">
        <v>1</v>
      </c>
      <c r="B4" s="144"/>
      <c r="C4" s="144"/>
      <c r="D4" s="144"/>
    </row>
    <row r="5" spans="1:14" x14ac:dyDescent="0.25">
      <c r="A5" s="153" t="s">
        <v>2</v>
      </c>
      <c r="B5" s="153"/>
      <c r="C5" s="153"/>
      <c r="D5" s="153"/>
    </row>
    <row r="6" spans="1:14" ht="15.75" x14ac:dyDescent="0.25">
      <c r="A6" s="2"/>
      <c r="B6" s="2"/>
      <c r="C6" s="48"/>
    </row>
    <row r="7" spans="1:14" ht="33" customHeight="1" x14ac:dyDescent="0.25">
      <c r="A7" s="133" t="s">
        <v>110</v>
      </c>
      <c r="B7" s="133"/>
      <c r="C7" s="133"/>
      <c r="D7" s="133"/>
    </row>
    <row r="8" spans="1:14" ht="15.75" x14ac:dyDescent="0.25">
      <c r="A8" s="3"/>
      <c r="B8" s="4"/>
      <c r="C8" s="47"/>
      <c r="D8" s="47"/>
    </row>
    <row r="9" spans="1:14" ht="15" customHeight="1" x14ac:dyDescent="0.25">
      <c r="A9" s="151" t="s">
        <v>3</v>
      </c>
      <c r="B9" s="152" t="s">
        <v>4</v>
      </c>
      <c r="C9" s="131" t="s">
        <v>146</v>
      </c>
      <c r="D9" s="131" t="s">
        <v>147</v>
      </c>
    </row>
    <row r="10" spans="1:14" x14ac:dyDescent="0.25">
      <c r="A10" s="151"/>
      <c r="B10" s="152"/>
      <c r="C10" s="154"/>
      <c r="D10" s="154"/>
    </row>
    <row r="11" spans="1:14" ht="15" customHeight="1" x14ac:dyDescent="0.25">
      <c r="A11" s="151"/>
      <c r="B11" s="152"/>
      <c r="C11" s="154"/>
      <c r="D11" s="154"/>
    </row>
    <row r="12" spans="1:14" x14ac:dyDescent="0.25">
      <c r="A12" s="5" t="s">
        <v>5</v>
      </c>
      <c r="B12" s="6">
        <v>2</v>
      </c>
      <c r="C12" s="5" t="s">
        <v>6</v>
      </c>
      <c r="D12" s="5" t="s">
        <v>13</v>
      </c>
    </row>
    <row r="13" spans="1:14" ht="26.25" x14ac:dyDescent="0.25">
      <c r="A13" s="7" t="s">
        <v>5</v>
      </c>
      <c r="B13" s="8" t="s">
        <v>124</v>
      </c>
      <c r="C13" s="9">
        <v>10</v>
      </c>
      <c r="D13" s="9">
        <v>0</v>
      </c>
    </row>
    <row r="14" spans="1:14" x14ac:dyDescent="0.25">
      <c r="A14" s="82"/>
      <c r="B14" s="83" t="s">
        <v>15</v>
      </c>
      <c r="C14" s="84">
        <f>SUM(C13:C13)</f>
        <v>10</v>
      </c>
      <c r="D14" s="84">
        <f>SUM(D13:D13)</f>
        <v>0</v>
      </c>
    </row>
    <row r="15" spans="1:14" x14ac:dyDescent="0.25">
      <c r="A15" s="10"/>
      <c r="B15" s="11"/>
      <c r="C15" s="38"/>
      <c r="D15" s="38"/>
    </row>
    <row r="16" spans="1:14" ht="38.25" customHeight="1" x14ac:dyDescent="0.25">
      <c r="A16" s="133" t="s">
        <v>111</v>
      </c>
      <c r="B16" s="155"/>
      <c r="C16" s="155"/>
      <c r="D16" s="155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5" x14ac:dyDescent="0.25">
      <c r="A17" s="10"/>
      <c r="B17" s="11"/>
      <c r="C17" s="12"/>
    </row>
    <row r="18" spans="1:5" x14ac:dyDescent="0.25">
      <c r="A18" s="151" t="s">
        <v>3</v>
      </c>
      <c r="B18" s="152" t="s">
        <v>4</v>
      </c>
      <c r="C18" s="131" t="s">
        <v>114</v>
      </c>
      <c r="D18" s="131" t="s">
        <v>67</v>
      </c>
    </row>
    <row r="19" spans="1:5" x14ac:dyDescent="0.25">
      <c r="A19" s="151"/>
      <c r="B19" s="152"/>
      <c r="C19" s="154"/>
      <c r="D19" s="154"/>
    </row>
    <row r="20" spans="1:5" x14ac:dyDescent="0.25">
      <c r="A20" s="151"/>
      <c r="B20" s="152"/>
      <c r="C20" s="154"/>
      <c r="D20" s="154"/>
    </row>
    <row r="21" spans="1:5" x14ac:dyDescent="0.25">
      <c r="A21" s="5" t="s">
        <v>5</v>
      </c>
      <c r="B21" s="6">
        <v>2</v>
      </c>
      <c r="C21" s="5" t="s">
        <v>6</v>
      </c>
      <c r="D21" s="5" t="s">
        <v>13</v>
      </c>
    </row>
    <row r="22" spans="1:5" ht="39" x14ac:dyDescent="0.25">
      <c r="A22" s="7" t="s">
        <v>5</v>
      </c>
      <c r="B22" s="8" t="s">
        <v>93</v>
      </c>
      <c r="C22" s="9">
        <v>100</v>
      </c>
      <c r="D22" s="9">
        <v>0</v>
      </c>
    </row>
    <row r="23" spans="1:5" x14ac:dyDescent="0.25">
      <c r="A23" s="82"/>
      <c r="B23" s="83" t="s">
        <v>15</v>
      </c>
      <c r="C23" s="84">
        <f>SUM(C22)</f>
        <v>100</v>
      </c>
      <c r="D23" s="84">
        <f>SUM(D22)</f>
        <v>0</v>
      </c>
    </row>
    <row r="24" spans="1:5" x14ac:dyDescent="0.25">
      <c r="A24" s="10"/>
      <c r="B24" s="11"/>
      <c r="C24" s="12"/>
    </row>
    <row r="25" spans="1:5" ht="28.5" customHeight="1" x14ac:dyDescent="0.25">
      <c r="A25" s="133" t="s">
        <v>112</v>
      </c>
      <c r="B25" s="133"/>
      <c r="C25" s="133"/>
      <c r="D25" s="133"/>
      <c r="E25" s="55"/>
    </row>
    <row r="26" spans="1:5" ht="15.75" x14ac:dyDescent="0.25">
      <c r="A26" s="3"/>
      <c r="B26" s="4"/>
      <c r="C26" s="47"/>
      <c r="D26" s="47"/>
      <c r="E26" s="4"/>
    </row>
    <row r="27" spans="1:5" ht="15" customHeight="1" x14ac:dyDescent="0.25">
      <c r="A27" s="138" t="s">
        <v>16</v>
      </c>
      <c r="B27" s="138"/>
      <c r="C27" s="138"/>
      <c r="D27" s="138"/>
      <c r="E27" s="56"/>
    </row>
    <row r="28" spans="1:5" s="66" customFormat="1" ht="12.75" x14ac:dyDescent="0.2">
      <c r="A28" s="7" t="s">
        <v>5</v>
      </c>
      <c r="B28" s="13" t="s">
        <v>17</v>
      </c>
      <c r="C28" s="9">
        <v>14083.3</v>
      </c>
      <c r="D28" s="9">
        <v>4276.5</v>
      </c>
    </row>
    <row r="29" spans="1:5" ht="38.25" x14ac:dyDescent="0.25">
      <c r="A29" s="7" t="s">
        <v>18</v>
      </c>
      <c r="B29" s="13" t="s">
        <v>138</v>
      </c>
      <c r="C29" s="9">
        <v>20516.5</v>
      </c>
      <c r="D29" s="9">
        <v>0</v>
      </c>
      <c r="E29" s="16"/>
    </row>
    <row r="30" spans="1:5" ht="25.5" x14ac:dyDescent="0.25">
      <c r="A30" s="7" t="s">
        <v>6</v>
      </c>
      <c r="B30" s="13" t="s">
        <v>94</v>
      </c>
      <c r="C30" s="9">
        <f>SUM(C31:C32)</f>
        <v>7565.4000000000005</v>
      </c>
      <c r="D30" s="9">
        <f>SUM(D31:D32)</f>
        <v>0</v>
      </c>
      <c r="E30" s="16"/>
    </row>
    <row r="31" spans="1:5" x14ac:dyDescent="0.25">
      <c r="A31" s="7"/>
      <c r="B31" s="37" t="s">
        <v>19</v>
      </c>
      <c r="C31" s="73">
        <v>7557.8</v>
      </c>
      <c r="D31" s="73">
        <v>0</v>
      </c>
      <c r="E31" s="16"/>
    </row>
    <row r="32" spans="1:5" x14ac:dyDescent="0.25">
      <c r="A32" s="7"/>
      <c r="B32" s="37" t="s">
        <v>20</v>
      </c>
      <c r="C32" s="73">
        <v>7.6</v>
      </c>
      <c r="D32" s="73">
        <v>0</v>
      </c>
      <c r="E32" s="16"/>
    </row>
    <row r="33" spans="1:5" x14ac:dyDescent="0.25">
      <c r="A33" s="82"/>
      <c r="B33" s="83" t="s">
        <v>21</v>
      </c>
      <c r="C33" s="84">
        <f>SUM(C28:C30)</f>
        <v>42165.200000000004</v>
      </c>
      <c r="D33" s="84">
        <f>SUM(D28:D30)</f>
        <v>4276.5</v>
      </c>
      <c r="E33" s="16"/>
    </row>
    <row r="34" spans="1:5" s="66" customFormat="1" ht="18.75" customHeight="1" x14ac:dyDescent="0.2">
      <c r="A34" s="5"/>
      <c r="B34" s="156" t="s">
        <v>22</v>
      </c>
      <c r="C34" s="157"/>
      <c r="D34" s="157"/>
    </row>
    <row r="35" spans="1:5" s="66" customFormat="1" ht="12.75" x14ac:dyDescent="0.2">
      <c r="A35" s="7" t="s">
        <v>5</v>
      </c>
      <c r="B35" s="13" t="s">
        <v>140</v>
      </c>
      <c r="C35" s="9">
        <v>30000</v>
      </c>
      <c r="D35" s="9">
        <v>30000</v>
      </c>
    </row>
    <row r="36" spans="1:5" s="66" customFormat="1" ht="12.75" x14ac:dyDescent="0.2">
      <c r="A36" s="7" t="s">
        <v>18</v>
      </c>
      <c r="B36" s="13" t="s">
        <v>23</v>
      </c>
      <c r="C36" s="9">
        <v>4500</v>
      </c>
      <c r="D36" s="9">
        <v>1406.5</v>
      </c>
    </row>
    <row r="37" spans="1:5" s="66" customFormat="1" ht="38.25" x14ac:dyDescent="0.2">
      <c r="A37" s="7" t="s">
        <v>6</v>
      </c>
      <c r="B37" s="13" t="s">
        <v>139</v>
      </c>
      <c r="C37" s="9">
        <v>8944.7000000000007</v>
      </c>
      <c r="D37" s="9">
        <v>149.69999999999999</v>
      </c>
    </row>
    <row r="38" spans="1:5" s="66" customFormat="1" ht="25.5" x14ac:dyDescent="0.2">
      <c r="A38" s="7" t="s">
        <v>13</v>
      </c>
      <c r="B38" s="13" t="s">
        <v>149</v>
      </c>
      <c r="C38" s="9">
        <v>473.6</v>
      </c>
      <c r="D38" s="9"/>
    </row>
    <row r="39" spans="1:5" s="66" customFormat="1" ht="25.5" x14ac:dyDescent="0.2">
      <c r="A39" s="7" t="s">
        <v>7</v>
      </c>
      <c r="B39" s="13" t="s">
        <v>150</v>
      </c>
      <c r="C39" s="9">
        <f>SUM(C40:C41)</f>
        <v>20020.099999999999</v>
      </c>
      <c r="D39" s="9">
        <f>SUM(D40:D41)</f>
        <v>0</v>
      </c>
    </row>
    <row r="40" spans="1:5" x14ac:dyDescent="0.25">
      <c r="A40" s="7"/>
      <c r="B40" s="37" t="s">
        <v>19</v>
      </c>
      <c r="C40" s="73">
        <v>20000</v>
      </c>
      <c r="D40" s="73">
        <v>0</v>
      </c>
      <c r="E40" s="16"/>
    </row>
    <row r="41" spans="1:5" x14ac:dyDescent="0.25">
      <c r="A41" s="7"/>
      <c r="B41" s="37" t="s">
        <v>20</v>
      </c>
      <c r="C41" s="73">
        <v>20.100000000000001</v>
      </c>
      <c r="D41" s="73">
        <v>0</v>
      </c>
      <c r="E41" s="16"/>
    </row>
    <row r="42" spans="1:5" s="66" customFormat="1" ht="14.25" customHeight="1" x14ac:dyDescent="0.2">
      <c r="A42" s="82"/>
      <c r="B42" s="83" t="s">
        <v>21</v>
      </c>
      <c r="C42" s="84">
        <f>SUM(C35:C39)</f>
        <v>63938.399999999994</v>
      </c>
      <c r="D42" s="84">
        <f>SUM(D35:D39)</f>
        <v>31556.2</v>
      </c>
    </row>
    <row r="43" spans="1:5" s="66" customFormat="1" ht="12" hidden="1" customHeight="1" x14ac:dyDescent="0.2">
      <c r="A43" s="85"/>
      <c r="B43" s="158" t="s">
        <v>72</v>
      </c>
      <c r="C43" s="159"/>
      <c r="D43" s="159"/>
    </row>
    <row r="44" spans="1:5" s="66" customFormat="1" ht="25.5" hidden="1" x14ac:dyDescent="0.2">
      <c r="A44" s="86" t="s">
        <v>5</v>
      </c>
      <c r="B44" s="87" t="s">
        <v>73</v>
      </c>
      <c r="C44" s="88"/>
      <c r="D44" s="88">
        <v>0</v>
      </c>
    </row>
    <row r="45" spans="1:5" s="66" customFormat="1" ht="25.5" hidden="1" x14ac:dyDescent="0.2">
      <c r="A45" s="86" t="s">
        <v>18</v>
      </c>
      <c r="B45" s="87" t="s">
        <v>74</v>
      </c>
      <c r="C45" s="88"/>
      <c r="D45" s="88">
        <v>0</v>
      </c>
    </row>
    <row r="46" spans="1:5" s="66" customFormat="1" ht="12" hidden="1" customHeight="1" x14ac:dyDescent="0.2">
      <c r="A46" s="82"/>
      <c r="B46" s="83" t="s">
        <v>21</v>
      </c>
      <c r="C46" s="84">
        <f>C44+C45</f>
        <v>0</v>
      </c>
      <c r="D46" s="84">
        <v>0</v>
      </c>
    </row>
    <row r="47" spans="1:5" s="66" customFormat="1" ht="12" customHeight="1" x14ac:dyDescent="0.2">
      <c r="A47" s="82"/>
      <c r="B47" s="83" t="s">
        <v>15</v>
      </c>
      <c r="C47" s="84">
        <f>SUM(C33,C42,C46)</f>
        <v>106103.6</v>
      </c>
      <c r="D47" s="84">
        <f>SUM(D33,D42,D46)</f>
        <v>35832.699999999997</v>
      </c>
    </row>
    <row r="48" spans="1:5" ht="15.75" x14ac:dyDescent="0.25">
      <c r="A48" s="45"/>
      <c r="B48" s="4"/>
      <c r="C48" s="4"/>
      <c r="E48" s="49"/>
    </row>
    <row r="49" spans="1:6" ht="30.75" customHeight="1" x14ac:dyDescent="0.25">
      <c r="A49" s="133" t="s">
        <v>95</v>
      </c>
      <c r="B49" s="133"/>
      <c r="C49" s="133"/>
      <c r="D49" s="133"/>
      <c r="E49" s="55"/>
    </row>
    <row r="50" spans="1:6" ht="15.75" x14ac:dyDescent="0.25">
      <c r="A50" s="45"/>
      <c r="B50" s="4"/>
      <c r="C50" s="4"/>
      <c r="D50" s="4"/>
      <c r="E50" s="4"/>
    </row>
    <row r="51" spans="1:6" s="66" customFormat="1" ht="12" customHeight="1" x14ac:dyDescent="0.2">
      <c r="A51" s="5"/>
      <c r="B51" s="156" t="s">
        <v>24</v>
      </c>
      <c r="C51" s="157"/>
      <c r="D51" s="157"/>
    </row>
    <row r="52" spans="1:6" s="66" customFormat="1" ht="12.75" x14ac:dyDescent="0.2">
      <c r="A52" s="7" t="s">
        <v>5</v>
      </c>
      <c r="B52" s="13" t="s">
        <v>25</v>
      </c>
      <c r="C52" s="9">
        <v>17572.7</v>
      </c>
      <c r="D52" s="9">
        <v>6500.8</v>
      </c>
    </row>
    <row r="53" spans="1:6" s="66" customFormat="1" ht="12" customHeight="1" x14ac:dyDescent="0.2">
      <c r="A53" s="82"/>
      <c r="B53" s="83" t="s">
        <v>21</v>
      </c>
      <c r="C53" s="84">
        <f>SUM(C52)</f>
        <v>17572.7</v>
      </c>
      <c r="D53" s="84">
        <f>SUM(D52)</f>
        <v>6500.8</v>
      </c>
    </row>
    <row r="54" spans="1:6" s="66" customFormat="1" ht="12" customHeight="1" x14ac:dyDescent="0.2">
      <c r="A54" s="5"/>
      <c r="B54" s="156" t="s">
        <v>26</v>
      </c>
      <c r="C54" s="157"/>
      <c r="D54" s="157"/>
    </row>
    <row r="55" spans="1:6" s="66" customFormat="1" ht="12.75" x14ac:dyDescent="0.2">
      <c r="A55" s="7" t="s">
        <v>5</v>
      </c>
      <c r="B55" s="13" t="s">
        <v>27</v>
      </c>
      <c r="C55" s="9">
        <v>10650.8</v>
      </c>
      <c r="D55" s="9">
        <v>2155.3000000000002</v>
      </c>
    </row>
    <row r="56" spans="1:6" s="66" customFormat="1" ht="25.5" x14ac:dyDescent="0.2">
      <c r="A56" s="7" t="s">
        <v>18</v>
      </c>
      <c r="B56" s="13" t="s">
        <v>141</v>
      </c>
      <c r="C56" s="9">
        <v>1000</v>
      </c>
      <c r="D56" s="9">
        <v>0</v>
      </c>
    </row>
    <row r="57" spans="1:6" s="66" customFormat="1" ht="12.75" x14ac:dyDescent="0.2">
      <c r="A57" s="7" t="s">
        <v>6</v>
      </c>
      <c r="B57" s="13" t="s">
        <v>151</v>
      </c>
      <c r="C57" s="9">
        <v>666.7</v>
      </c>
      <c r="D57" s="9">
        <v>0</v>
      </c>
    </row>
    <row r="58" spans="1:6" s="66" customFormat="1" ht="25.5" x14ac:dyDescent="0.2">
      <c r="A58" s="7" t="s">
        <v>13</v>
      </c>
      <c r="B58" s="13" t="s">
        <v>152</v>
      </c>
      <c r="C58" s="9">
        <v>8500</v>
      </c>
      <c r="D58" s="9">
        <v>0</v>
      </c>
    </row>
    <row r="59" spans="1:6" s="66" customFormat="1" ht="12" customHeight="1" x14ac:dyDescent="0.2">
      <c r="A59" s="82"/>
      <c r="B59" s="83" t="s">
        <v>21</v>
      </c>
      <c r="C59" s="84">
        <f>SUM(C55:C58)</f>
        <v>20817.5</v>
      </c>
      <c r="D59" s="84">
        <f>SUM(D55:D58)</f>
        <v>2155.3000000000002</v>
      </c>
    </row>
    <row r="60" spans="1:6" s="66" customFormat="1" ht="12" customHeight="1" x14ac:dyDescent="0.2">
      <c r="A60" s="67"/>
      <c r="B60" s="156" t="s">
        <v>28</v>
      </c>
      <c r="C60" s="156"/>
      <c r="D60" s="156"/>
      <c r="F60" s="91"/>
    </row>
    <row r="61" spans="1:6" s="66" customFormat="1" ht="12" customHeight="1" x14ac:dyDescent="0.2">
      <c r="A61" s="7" t="s">
        <v>5</v>
      </c>
      <c r="B61" s="13" t="s">
        <v>29</v>
      </c>
      <c r="C61" s="9">
        <v>1102</v>
      </c>
      <c r="D61" s="9">
        <v>846.6</v>
      </c>
      <c r="F61" s="91"/>
    </row>
    <row r="62" spans="1:6" ht="12" customHeight="1" x14ac:dyDescent="0.25">
      <c r="A62" s="7" t="s">
        <v>18</v>
      </c>
      <c r="B62" s="13" t="s">
        <v>107</v>
      </c>
      <c r="C62" s="9">
        <f>C63+C64</f>
        <v>9724.1</v>
      </c>
      <c r="D62" s="9">
        <f>D63+D64</f>
        <v>1000</v>
      </c>
      <c r="F62" s="75"/>
    </row>
    <row r="63" spans="1:6" ht="12" customHeight="1" x14ac:dyDescent="0.25">
      <c r="A63" s="7"/>
      <c r="B63" s="37" t="s">
        <v>19</v>
      </c>
      <c r="C63" s="73">
        <v>8000</v>
      </c>
      <c r="D63" s="73">
        <v>0</v>
      </c>
      <c r="F63" s="75"/>
    </row>
    <row r="64" spans="1:6" ht="12" customHeight="1" x14ac:dyDescent="0.25">
      <c r="A64" s="7"/>
      <c r="B64" s="37" t="s">
        <v>20</v>
      </c>
      <c r="C64" s="73">
        <v>1724.1</v>
      </c>
      <c r="D64" s="73">
        <v>1000</v>
      </c>
      <c r="F64" s="75"/>
    </row>
    <row r="65" spans="1:6" s="66" customFormat="1" ht="12" customHeight="1" x14ac:dyDescent="0.2">
      <c r="A65" s="82"/>
      <c r="B65" s="83" t="s">
        <v>21</v>
      </c>
      <c r="C65" s="84">
        <f>SUM(C61:C62)</f>
        <v>10826.1</v>
      </c>
      <c r="D65" s="84">
        <f>SUM(D61:D62)</f>
        <v>1846.6</v>
      </c>
      <c r="F65" s="91"/>
    </row>
    <row r="66" spans="1:6" s="66" customFormat="1" ht="12" customHeight="1" x14ac:dyDescent="0.2">
      <c r="A66" s="82"/>
      <c r="B66" s="83" t="s">
        <v>15</v>
      </c>
      <c r="C66" s="84">
        <f>SUM(C65,C53,C59)</f>
        <v>49216.3</v>
      </c>
      <c r="D66" s="84">
        <f>SUM(D65,D53,D59)</f>
        <v>10502.7</v>
      </c>
      <c r="F66" s="91"/>
    </row>
    <row r="67" spans="1:6" x14ac:dyDescent="0.25">
      <c r="A67" s="10"/>
      <c r="B67" s="11"/>
      <c r="C67" s="12"/>
      <c r="D67" s="12"/>
      <c r="E67" s="12"/>
      <c r="F67" s="75"/>
    </row>
    <row r="68" spans="1:6" ht="30.75" customHeight="1" x14ac:dyDescent="0.25">
      <c r="A68" s="133" t="s">
        <v>113</v>
      </c>
      <c r="B68" s="133"/>
      <c r="C68" s="133"/>
      <c r="D68" s="133"/>
      <c r="E68" s="55"/>
      <c r="F68" s="75"/>
    </row>
    <row r="69" spans="1:6" x14ac:dyDescent="0.25">
      <c r="A69" s="14"/>
      <c r="B69" s="14"/>
      <c r="C69" s="57"/>
      <c r="D69" s="57"/>
      <c r="E69" s="14"/>
      <c r="F69" s="75"/>
    </row>
    <row r="70" spans="1:6" s="66" customFormat="1" ht="12.75" x14ac:dyDescent="0.2">
      <c r="A70" s="7" t="s">
        <v>5</v>
      </c>
      <c r="B70" s="13" t="s">
        <v>31</v>
      </c>
      <c r="C70" s="9">
        <v>15782.6</v>
      </c>
      <c r="D70" s="9">
        <v>10281.6</v>
      </c>
      <c r="F70" s="91"/>
    </row>
    <row r="71" spans="1:6" s="66" customFormat="1" ht="12.75" x14ac:dyDescent="0.2">
      <c r="A71" s="7" t="s">
        <v>18</v>
      </c>
      <c r="B71" s="13" t="s">
        <v>125</v>
      </c>
      <c r="C71" s="9">
        <v>8959.7000000000007</v>
      </c>
      <c r="D71" s="9">
        <v>0</v>
      </c>
      <c r="F71" s="91"/>
    </row>
    <row r="72" spans="1:6" s="66" customFormat="1" ht="12.75" x14ac:dyDescent="0.2">
      <c r="A72" s="7" t="s">
        <v>6</v>
      </c>
      <c r="B72" s="13" t="s">
        <v>30</v>
      </c>
      <c r="C72" s="9">
        <v>40357.9</v>
      </c>
      <c r="D72" s="9">
        <v>432.5</v>
      </c>
    </row>
    <row r="73" spans="1:6" s="66" customFormat="1" ht="19.5" customHeight="1" x14ac:dyDescent="0.2">
      <c r="A73" s="7" t="s">
        <v>13</v>
      </c>
      <c r="B73" s="15" t="s">
        <v>32</v>
      </c>
      <c r="C73" s="9">
        <v>4621.2</v>
      </c>
      <c r="D73" s="9">
        <v>1362.8</v>
      </c>
    </row>
    <row r="74" spans="1:6" s="66" customFormat="1" ht="13.5" customHeight="1" x14ac:dyDescent="0.2">
      <c r="A74" s="7" t="s">
        <v>7</v>
      </c>
      <c r="B74" s="15" t="s">
        <v>33</v>
      </c>
      <c r="C74" s="9">
        <v>371.3</v>
      </c>
      <c r="D74" s="9"/>
    </row>
    <row r="75" spans="1:6" s="66" customFormat="1" ht="12.75" x14ac:dyDescent="0.2">
      <c r="A75" s="7" t="s">
        <v>8</v>
      </c>
      <c r="B75" s="15" t="s">
        <v>34</v>
      </c>
      <c r="C75" s="9">
        <v>6037.4</v>
      </c>
      <c r="D75" s="9">
        <v>0</v>
      </c>
    </row>
    <row r="76" spans="1:6" s="66" customFormat="1" ht="12.75" x14ac:dyDescent="0.2">
      <c r="A76" s="7" t="s">
        <v>9</v>
      </c>
      <c r="B76" s="15" t="s">
        <v>35</v>
      </c>
      <c r="C76" s="9">
        <v>30604.3</v>
      </c>
      <c r="D76" s="9">
        <v>1373.5</v>
      </c>
    </row>
    <row r="77" spans="1:6" s="66" customFormat="1" ht="25.5" x14ac:dyDescent="0.2">
      <c r="A77" s="7" t="s">
        <v>10</v>
      </c>
      <c r="B77" s="13" t="s">
        <v>126</v>
      </c>
      <c r="C77" s="9">
        <v>1290.5</v>
      </c>
      <c r="D77" s="9">
        <v>0</v>
      </c>
    </row>
    <row r="78" spans="1:6" s="66" customFormat="1" ht="19.5" hidden="1" customHeight="1" x14ac:dyDescent="0.2">
      <c r="A78" s="7"/>
      <c r="B78" s="13"/>
      <c r="C78" s="9"/>
      <c r="D78" s="9"/>
    </row>
    <row r="79" spans="1:6" s="66" customFormat="1" ht="19.5" customHeight="1" x14ac:dyDescent="0.2">
      <c r="A79" s="7" t="s">
        <v>11</v>
      </c>
      <c r="B79" s="13" t="s">
        <v>36</v>
      </c>
      <c r="C79" s="9">
        <v>11900.2</v>
      </c>
      <c r="D79" s="9">
        <v>0</v>
      </c>
    </row>
    <row r="80" spans="1:6" s="66" customFormat="1" ht="19.5" customHeight="1" x14ac:dyDescent="0.2">
      <c r="A80" s="7" t="s">
        <v>12</v>
      </c>
      <c r="B80" s="13" t="s">
        <v>37</v>
      </c>
      <c r="C80" s="9">
        <v>8585.9</v>
      </c>
      <c r="D80" s="9">
        <v>2765.2</v>
      </c>
    </row>
    <row r="81" spans="1:5" s="66" customFormat="1" ht="12" hidden="1" customHeight="1" x14ac:dyDescent="0.2">
      <c r="A81" s="7"/>
      <c r="B81" s="8"/>
      <c r="C81" s="9"/>
      <c r="D81" s="9"/>
    </row>
    <row r="82" spans="1:5" s="66" customFormat="1" ht="12" hidden="1" customHeight="1" x14ac:dyDescent="0.2">
      <c r="A82" s="7"/>
      <c r="B82" s="37"/>
      <c r="C82" s="73"/>
      <c r="D82" s="73"/>
    </row>
    <row r="83" spans="1:5" s="66" customFormat="1" ht="12" hidden="1" customHeight="1" x14ac:dyDescent="0.2">
      <c r="A83" s="7"/>
      <c r="B83" s="37"/>
      <c r="C83" s="73"/>
      <c r="D83" s="73"/>
    </row>
    <row r="84" spans="1:5" s="66" customFormat="1" ht="25.5" hidden="1" customHeight="1" x14ac:dyDescent="0.2">
      <c r="A84" s="7"/>
      <c r="B84" s="68"/>
      <c r="C84" s="9"/>
      <c r="D84" s="9"/>
    </row>
    <row r="85" spans="1:5" s="66" customFormat="1" ht="12.75" hidden="1" customHeight="1" x14ac:dyDescent="0.2">
      <c r="A85" s="7"/>
      <c r="B85" s="37"/>
      <c r="C85" s="73"/>
      <c r="D85" s="74"/>
    </row>
    <row r="86" spans="1:5" s="66" customFormat="1" ht="12.75" hidden="1" customHeight="1" x14ac:dyDescent="0.2">
      <c r="A86" s="7"/>
      <c r="B86" s="37"/>
      <c r="C86" s="73"/>
      <c r="D86" s="74"/>
    </row>
    <row r="87" spans="1:5" ht="12.75" customHeight="1" x14ac:dyDescent="0.25">
      <c r="A87" s="7" t="s">
        <v>53</v>
      </c>
      <c r="B87" s="13" t="s">
        <v>96</v>
      </c>
      <c r="C87" s="9">
        <f>SUM(C88:C90)</f>
        <v>12627.699999999999</v>
      </c>
      <c r="D87" s="9">
        <f>SUM(D88:D90)</f>
        <v>2220.6</v>
      </c>
    </row>
    <row r="88" spans="1:5" ht="12.75" customHeight="1" x14ac:dyDescent="0.25">
      <c r="A88" s="7"/>
      <c r="B88" s="37" t="s">
        <v>19</v>
      </c>
      <c r="C88" s="73">
        <v>11788.5</v>
      </c>
      <c r="D88" s="73">
        <v>2095.1</v>
      </c>
    </row>
    <row r="89" spans="1:5" ht="12.75" customHeight="1" x14ac:dyDescent="0.25">
      <c r="A89" s="7"/>
      <c r="B89" s="37" t="s">
        <v>20</v>
      </c>
      <c r="C89" s="73">
        <v>721.9</v>
      </c>
      <c r="D89" s="73">
        <v>125.5</v>
      </c>
      <c r="E89" s="16"/>
    </row>
    <row r="90" spans="1:5" ht="12.75" customHeight="1" x14ac:dyDescent="0.25">
      <c r="A90" s="7"/>
      <c r="B90" s="37" t="s">
        <v>127</v>
      </c>
      <c r="C90" s="73">
        <v>117.3</v>
      </c>
      <c r="D90" s="73">
        <v>0</v>
      </c>
      <c r="E90" s="16"/>
    </row>
    <row r="91" spans="1:5" s="160" customFormat="1" x14ac:dyDescent="0.25">
      <c r="A91" s="7" t="s">
        <v>14</v>
      </c>
      <c r="B91" s="68" t="s">
        <v>153</v>
      </c>
      <c r="C91" s="9">
        <f>SUM(C92:C94)</f>
        <v>17581.7</v>
      </c>
      <c r="D91" s="9">
        <f>SUM(D92:D94)</f>
        <v>0</v>
      </c>
      <c r="E91" s="16"/>
    </row>
    <row r="92" spans="1:5" ht="12.75" customHeight="1" x14ac:dyDescent="0.25">
      <c r="A92" s="7"/>
      <c r="B92" s="37" t="s">
        <v>84</v>
      </c>
      <c r="C92" s="73">
        <v>5586.3</v>
      </c>
      <c r="D92" s="73"/>
      <c r="E92" s="16"/>
    </row>
    <row r="93" spans="1:5" ht="12.75" customHeight="1" x14ac:dyDescent="0.25">
      <c r="A93" s="7"/>
      <c r="B93" s="37" t="s">
        <v>19</v>
      </c>
      <c r="C93" s="73">
        <v>11977.7</v>
      </c>
      <c r="D93" s="73"/>
      <c r="E93" s="16"/>
    </row>
    <row r="94" spans="1:5" ht="12.75" customHeight="1" x14ac:dyDescent="0.25">
      <c r="A94" s="7"/>
      <c r="B94" s="37" t="s">
        <v>20</v>
      </c>
      <c r="C94" s="73">
        <v>17.7</v>
      </c>
      <c r="D94" s="73"/>
      <c r="E94" s="16"/>
    </row>
    <row r="95" spans="1:5" s="160" customFormat="1" x14ac:dyDescent="0.25">
      <c r="A95" s="7" t="s">
        <v>55</v>
      </c>
      <c r="B95" s="68" t="s">
        <v>154</v>
      </c>
      <c r="C95" s="9">
        <f>SUM(C96:C98)</f>
        <v>3403.3</v>
      </c>
      <c r="D95" s="9">
        <f>SUM(D96:D98)</f>
        <v>0</v>
      </c>
      <c r="E95" s="16"/>
    </row>
    <row r="96" spans="1:5" ht="12.75" customHeight="1" x14ac:dyDescent="0.25">
      <c r="A96" s="7"/>
      <c r="B96" s="37" t="s">
        <v>84</v>
      </c>
      <c r="C96" s="73">
        <v>3331.8</v>
      </c>
      <c r="D96" s="73"/>
      <c r="E96" s="16"/>
    </row>
    <row r="97" spans="1:5" ht="12.75" customHeight="1" x14ac:dyDescent="0.25">
      <c r="A97" s="7"/>
      <c r="B97" s="37" t="s">
        <v>19</v>
      </c>
      <c r="C97" s="73">
        <v>68</v>
      </c>
      <c r="D97" s="73"/>
      <c r="E97" s="16"/>
    </row>
    <row r="98" spans="1:5" ht="12.75" customHeight="1" x14ac:dyDescent="0.25">
      <c r="A98" s="7"/>
      <c r="B98" s="37" t="s">
        <v>20</v>
      </c>
      <c r="C98" s="73">
        <v>3.5</v>
      </c>
      <c r="D98" s="73"/>
      <c r="E98" s="16"/>
    </row>
    <row r="99" spans="1:5" s="160" customFormat="1" x14ac:dyDescent="0.25">
      <c r="A99" s="7" t="s">
        <v>56</v>
      </c>
      <c r="B99" s="68" t="s">
        <v>155</v>
      </c>
      <c r="C99" s="9">
        <f>SUM(C100:C101)</f>
        <v>61884.1</v>
      </c>
      <c r="D99" s="9">
        <f>SUM(D100:D101)</f>
        <v>0</v>
      </c>
      <c r="E99" s="16"/>
    </row>
    <row r="100" spans="1:5" ht="12.75" customHeight="1" x14ac:dyDescent="0.25">
      <c r="A100" s="7"/>
      <c r="B100" s="37" t="s">
        <v>19</v>
      </c>
      <c r="C100" s="73">
        <v>61822.2</v>
      </c>
      <c r="D100" s="73"/>
      <c r="E100" s="16"/>
    </row>
    <row r="101" spans="1:5" ht="12.75" customHeight="1" x14ac:dyDescent="0.25">
      <c r="A101" s="7"/>
      <c r="B101" s="37" t="s">
        <v>20</v>
      </c>
      <c r="C101" s="73">
        <v>61.9</v>
      </c>
      <c r="D101" s="73"/>
      <c r="E101" s="16"/>
    </row>
    <row r="102" spans="1:5" ht="25.5" x14ac:dyDescent="0.25">
      <c r="A102" s="7" t="s">
        <v>86</v>
      </c>
      <c r="B102" s="68" t="s">
        <v>156</v>
      </c>
      <c r="C102" s="9">
        <v>8500</v>
      </c>
      <c r="D102" s="9"/>
      <c r="E102" s="16"/>
    </row>
    <row r="103" spans="1:5" s="66" customFormat="1" ht="12" customHeight="1" x14ac:dyDescent="0.2">
      <c r="A103" s="82"/>
      <c r="B103" s="83" t="s">
        <v>15</v>
      </c>
      <c r="C103" s="84">
        <f>SUM(C70:C87,C91,C95,C99,C102)</f>
        <v>232507.80000000002</v>
      </c>
      <c r="D103" s="84">
        <f>SUM(D70:D87,D91,D95,D99,D102)</f>
        <v>18436.199999999997</v>
      </c>
    </row>
    <row r="104" spans="1:5" x14ac:dyDescent="0.25">
      <c r="A104" s="16"/>
      <c r="B104" s="17"/>
      <c r="C104" s="18"/>
      <c r="D104" s="18"/>
      <c r="E104" s="53"/>
    </row>
    <row r="105" spans="1:5" ht="15.75" x14ac:dyDescent="0.25">
      <c r="A105" s="133" t="s">
        <v>97</v>
      </c>
      <c r="B105" s="133"/>
      <c r="C105" s="133"/>
      <c r="D105" s="133"/>
    </row>
    <row r="106" spans="1:5" ht="15.75" x14ac:dyDescent="0.25">
      <c r="A106" s="3"/>
      <c r="B106" s="80"/>
      <c r="C106" s="47"/>
      <c r="D106" s="47"/>
    </row>
    <row r="107" spans="1:5" x14ac:dyDescent="0.25">
      <c r="A107" s="5"/>
      <c r="B107" s="156" t="s">
        <v>98</v>
      </c>
      <c r="C107" s="157"/>
      <c r="D107" s="157"/>
    </row>
    <row r="108" spans="1:5" ht="26.25" x14ac:dyDescent="0.25">
      <c r="A108" s="7" t="s">
        <v>5</v>
      </c>
      <c r="B108" s="8" t="s">
        <v>99</v>
      </c>
      <c r="C108" s="9">
        <f>1500</f>
        <v>1500</v>
      </c>
      <c r="D108" s="9">
        <v>625</v>
      </c>
    </row>
    <row r="109" spans="1:5" x14ac:dyDescent="0.25">
      <c r="A109" s="7" t="s">
        <v>18</v>
      </c>
      <c r="B109" s="8" t="s">
        <v>100</v>
      </c>
      <c r="C109" s="9">
        <v>65</v>
      </c>
      <c r="D109" s="9">
        <v>0</v>
      </c>
    </row>
    <row r="110" spans="1:5" ht="26.25" x14ac:dyDescent="0.25">
      <c r="A110" s="7" t="s">
        <v>6</v>
      </c>
      <c r="B110" s="8" t="s">
        <v>101</v>
      </c>
      <c r="C110" s="9">
        <v>25</v>
      </c>
      <c r="D110" s="9">
        <v>0</v>
      </c>
    </row>
    <row r="111" spans="1:5" ht="26.25" x14ac:dyDescent="0.25">
      <c r="A111" s="7" t="s">
        <v>13</v>
      </c>
      <c r="B111" s="8" t="s">
        <v>157</v>
      </c>
      <c r="C111" s="9">
        <v>579.79999999999995</v>
      </c>
      <c r="D111" s="9">
        <v>0</v>
      </c>
    </row>
    <row r="112" spans="1:5" x14ac:dyDescent="0.25">
      <c r="A112" s="82"/>
      <c r="B112" s="83" t="s">
        <v>21</v>
      </c>
      <c r="C112" s="84">
        <f>SUM(C108:C111)</f>
        <v>2169.8000000000002</v>
      </c>
      <c r="D112" s="84">
        <f>SUM(D108:D111)</f>
        <v>625</v>
      </c>
    </row>
    <row r="113" spans="1:5" ht="30" customHeight="1" x14ac:dyDescent="0.25">
      <c r="A113" s="89"/>
      <c r="B113" s="158" t="s">
        <v>102</v>
      </c>
      <c r="C113" s="158"/>
      <c r="D113" s="158"/>
    </row>
    <row r="114" spans="1:5" ht="38.25" x14ac:dyDescent="0.25">
      <c r="A114" s="7" t="s">
        <v>5</v>
      </c>
      <c r="B114" s="13" t="s">
        <v>103</v>
      </c>
      <c r="C114" s="9">
        <v>500</v>
      </c>
      <c r="D114" s="9">
        <v>84</v>
      </c>
    </row>
    <row r="115" spans="1:5" ht="25.5" x14ac:dyDescent="0.25">
      <c r="A115" s="7" t="s">
        <v>18</v>
      </c>
      <c r="B115" s="13" t="s">
        <v>104</v>
      </c>
      <c r="C115" s="9">
        <v>25</v>
      </c>
      <c r="D115" s="9">
        <v>0</v>
      </c>
    </row>
    <row r="116" spans="1:5" x14ac:dyDescent="0.25">
      <c r="A116" s="82"/>
      <c r="B116" s="83" t="s">
        <v>21</v>
      </c>
      <c r="C116" s="84">
        <f>SUM(C114:C115)</f>
        <v>525</v>
      </c>
      <c r="D116" s="84">
        <f>SUM(D114:D115)</f>
        <v>84</v>
      </c>
    </row>
    <row r="117" spans="1:5" x14ac:dyDescent="0.25">
      <c r="A117" s="82"/>
      <c r="B117" s="83" t="s">
        <v>15</v>
      </c>
      <c r="C117" s="84">
        <f>SUM(C112,C116)</f>
        <v>2694.8</v>
      </c>
      <c r="D117" s="84">
        <f>SUM(D112,D116)</f>
        <v>709</v>
      </c>
    </row>
    <row r="118" spans="1:5" x14ac:dyDescent="0.25">
      <c r="A118" s="10"/>
      <c r="B118" s="11"/>
      <c r="C118" s="38"/>
      <c r="D118" s="38"/>
    </row>
    <row r="119" spans="1:5" x14ac:dyDescent="0.25">
      <c r="A119" s="50"/>
      <c r="B119" s="52"/>
      <c r="C119" s="51"/>
      <c r="E119" s="49"/>
    </row>
    <row r="120" spans="1:5" ht="15.75" x14ac:dyDescent="0.25">
      <c r="A120" s="139" t="s">
        <v>38</v>
      </c>
      <c r="B120" s="139"/>
      <c r="C120" s="139"/>
      <c r="D120" s="139"/>
    </row>
    <row r="121" spans="1:5" x14ac:dyDescent="0.25">
      <c r="A121" s="140" t="s">
        <v>2</v>
      </c>
      <c r="B121" s="140"/>
      <c r="C121" s="140"/>
      <c r="D121" s="140"/>
    </row>
    <row r="122" spans="1:5" x14ac:dyDescent="0.25">
      <c r="A122" s="19"/>
      <c r="B122" s="20"/>
      <c r="C122" s="58"/>
    </row>
    <row r="123" spans="1:5" s="54" customFormat="1" ht="34.5" customHeight="1" x14ac:dyDescent="0.25">
      <c r="A123" s="139" t="s">
        <v>115</v>
      </c>
      <c r="B123" s="139"/>
      <c r="C123" s="139"/>
      <c r="D123" s="139"/>
    </row>
    <row r="124" spans="1:5" s="54" customFormat="1" ht="15.75" customHeight="1" x14ac:dyDescent="0.25">
      <c r="A124" s="21"/>
      <c r="B124" s="22"/>
      <c r="C124" s="22"/>
      <c r="D124" s="46"/>
    </row>
    <row r="125" spans="1:5" s="54" customFormat="1" ht="15" customHeight="1" x14ac:dyDescent="0.25">
      <c r="A125" s="146" t="s">
        <v>3</v>
      </c>
      <c r="B125" s="121" t="s">
        <v>4</v>
      </c>
      <c r="C125" s="124" t="s">
        <v>114</v>
      </c>
      <c r="D125" s="124" t="s">
        <v>67</v>
      </c>
    </row>
    <row r="126" spans="1:5" s="54" customFormat="1" ht="15" customHeight="1" x14ac:dyDescent="0.25">
      <c r="A126" s="147"/>
      <c r="B126" s="122"/>
      <c r="C126" s="125"/>
      <c r="D126" s="125"/>
    </row>
    <row r="127" spans="1:5" s="54" customFormat="1" x14ac:dyDescent="0.25">
      <c r="A127" s="147"/>
      <c r="B127" s="122"/>
      <c r="C127" s="125"/>
      <c r="D127" s="125"/>
    </row>
    <row r="128" spans="1:5" s="54" customFormat="1" x14ac:dyDescent="0.25">
      <c r="A128" s="148"/>
      <c r="B128" s="123"/>
      <c r="C128" s="126"/>
      <c r="D128" s="126"/>
    </row>
    <row r="129" spans="1:4" s="54" customFormat="1" x14ac:dyDescent="0.25">
      <c r="A129" s="23" t="s">
        <v>5</v>
      </c>
      <c r="B129" s="24">
        <v>2</v>
      </c>
      <c r="C129" s="23" t="s">
        <v>6</v>
      </c>
      <c r="D129" s="24" t="s">
        <v>10</v>
      </c>
    </row>
    <row r="130" spans="1:4" s="54" customFormat="1" x14ac:dyDescent="0.25">
      <c r="A130" s="23"/>
      <c r="B130" s="141" t="s">
        <v>39</v>
      </c>
      <c r="C130" s="142"/>
      <c r="D130" s="142"/>
    </row>
    <row r="131" spans="1:4" s="54" customFormat="1" x14ac:dyDescent="0.25">
      <c r="A131" s="25" t="s">
        <v>5</v>
      </c>
      <c r="B131" s="26" t="s">
        <v>40</v>
      </c>
      <c r="C131" s="27">
        <v>600</v>
      </c>
      <c r="D131" s="27">
        <v>0</v>
      </c>
    </row>
    <row r="132" spans="1:4" s="54" customFormat="1" x14ac:dyDescent="0.25">
      <c r="A132" s="28"/>
      <c r="B132" s="29" t="s">
        <v>15</v>
      </c>
      <c r="C132" s="30">
        <f t="shared" ref="C132:D132" si="0">SUM(C131)</f>
        <v>600</v>
      </c>
      <c r="D132" s="30">
        <f t="shared" si="0"/>
        <v>0</v>
      </c>
    </row>
    <row r="133" spans="1:4" s="54" customFormat="1" x14ac:dyDescent="0.25">
      <c r="A133" s="31"/>
      <c r="B133" s="32"/>
      <c r="C133" s="33"/>
      <c r="D133" s="34"/>
    </row>
    <row r="134" spans="1:4" s="54" customFormat="1" ht="30" customHeight="1" x14ac:dyDescent="0.25">
      <c r="A134" s="139" t="s">
        <v>76</v>
      </c>
      <c r="B134" s="139"/>
      <c r="C134" s="139"/>
      <c r="D134" s="139"/>
    </row>
    <row r="135" spans="1:4" s="54" customFormat="1" x14ac:dyDescent="0.25">
      <c r="A135" s="35"/>
      <c r="B135" s="35"/>
      <c r="C135" s="35"/>
      <c r="D135" s="35"/>
    </row>
    <row r="136" spans="1:4" s="69" customFormat="1" ht="12.75" x14ac:dyDescent="0.2">
      <c r="A136" s="59"/>
      <c r="B136" s="141" t="s">
        <v>41</v>
      </c>
      <c r="C136" s="142"/>
      <c r="D136" s="142"/>
    </row>
    <row r="137" spans="1:4" s="69" customFormat="1" ht="12.75" x14ac:dyDescent="0.2">
      <c r="A137" s="25" t="s">
        <v>5</v>
      </c>
      <c r="B137" s="36" t="s">
        <v>42</v>
      </c>
      <c r="C137" s="70">
        <f>SUM(C138:C139)</f>
        <v>10011.4</v>
      </c>
      <c r="D137" s="70">
        <f t="shared" ref="D137" si="1">SUM(D138:D139)</f>
        <v>3532.2</v>
      </c>
    </row>
    <row r="138" spans="1:4" s="72" customFormat="1" ht="12.75" x14ac:dyDescent="0.2">
      <c r="A138" s="60"/>
      <c r="B138" s="37" t="s">
        <v>19</v>
      </c>
      <c r="C138" s="71">
        <v>10000</v>
      </c>
      <c r="D138" s="71">
        <v>3528.7</v>
      </c>
    </row>
    <row r="139" spans="1:4" s="72" customFormat="1" ht="12.75" x14ac:dyDescent="0.2">
      <c r="A139" s="60"/>
      <c r="B139" s="37" t="s">
        <v>20</v>
      </c>
      <c r="C139" s="71">
        <v>11.4</v>
      </c>
      <c r="D139" s="71">
        <v>3.5</v>
      </c>
    </row>
    <row r="140" spans="1:4" s="69" customFormat="1" ht="12.75" x14ac:dyDescent="0.2">
      <c r="A140" s="28"/>
      <c r="B140" s="29" t="s">
        <v>21</v>
      </c>
      <c r="C140" s="30">
        <f t="shared" ref="C140:D140" si="2">SUM(C137)</f>
        <v>10011.4</v>
      </c>
      <c r="D140" s="30">
        <f t="shared" si="2"/>
        <v>3532.2</v>
      </c>
    </row>
    <row r="141" spans="1:4" s="69" customFormat="1" ht="27.75" customHeight="1" x14ac:dyDescent="0.2">
      <c r="A141" s="59"/>
      <c r="B141" s="141" t="s">
        <v>43</v>
      </c>
      <c r="C141" s="142"/>
      <c r="D141" s="142"/>
    </row>
    <row r="142" spans="1:4" s="69" customFormat="1" ht="25.5" x14ac:dyDescent="0.2">
      <c r="A142" s="25" t="s">
        <v>5</v>
      </c>
      <c r="B142" s="36" t="s">
        <v>44</v>
      </c>
      <c r="C142" s="70">
        <f>SUM(C143:C144)</f>
        <v>49973.599999999999</v>
      </c>
      <c r="D142" s="70">
        <f t="shared" ref="D142" si="3">SUM(D143:D144)</f>
        <v>49973.5</v>
      </c>
    </row>
    <row r="143" spans="1:4" s="72" customFormat="1" ht="12.75" x14ac:dyDescent="0.2">
      <c r="A143" s="60"/>
      <c r="B143" s="37" t="s">
        <v>19</v>
      </c>
      <c r="C143" s="71">
        <v>49923.4</v>
      </c>
      <c r="D143" s="71">
        <v>49923.4</v>
      </c>
    </row>
    <row r="144" spans="1:4" s="72" customFormat="1" ht="12.75" x14ac:dyDescent="0.2">
      <c r="A144" s="60"/>
      <c r="B144" s="37" t="s">
        <v>20</v>
      </c>
      <c r="C144" s="71">
        <v>50.2</v>
      </c>
      <c r="D144" s="71">
        <v>50.1</v>
      </c>
    </row>
    <row r="145" spans="1:5" s="69" customFormat="1" ht="12.75" x14ac:dyDescent="0.2">
      <c r="A145" s="28"/>
      <c r="B145" s="29" t="s">
        <v>21</v>
      </c>
      <c r="C145" s="30">
        <f t="shared" ref="C145:D145" si="4">SUM(C142)</f>
        <v>49973.599999999999</v>
      </c>
      <c r="D145" s="30">
        <f t="shared" si="4"/>
        <v>49973.5</v>
      </c>
    </row>
    <row r="146" spans="1:5" s="69" customFormat="1" ht="12.75" hidden="1" x14ac:dyDescent="0.2">
      <c r="A146" s="61"/>
      <c r="B146" s="143" t="s">
        <v>45</v>
      </c>
      <c r="C146" s="143"/>
      <c r="D146" s="143"/>
    </row>
    <row r="147" spans="1:5" s="69" customFormat="1" ht="12.75" hidden="1" x14ac:dyDescent="0.2">
      <c r="A147" s="25" t="s">
        <v>5</v>
      </c>
      <c r="B147" s="36" t="s">
        <v>46</v>
      </c>
      <c r="C147" s="71">
        <f>C150</f>
        <v>0</v>
      </c>
      <c r="D147" s="71">
        <f t="shared" ref="D147" si="5">D150</f>
        <v>0</v>
      </c>
    </row>
    <row r="148" spans="1:5" s="69" customFormat="1" ht="12.75" hidden="1" x14ac:dyDescent="0.2">
      <c r="A148" s="61"/>
      <c r="B148" s="37" t="s">
        <v>19</v>
      </c>
      <c r="C148" s="71"/>
      <c r="D148" s="71"/>
    </row>
    <row r="149" spans="1:5" s="69" customFormat="1" ht="12.75" hidden="1" x14ac:dyDescent="0.2">
      <c r="A149" s="61"/>
      <c r="B149" s="37" t="s">
        <v>20</v>
      </c>
      <c r="C149" s="71"/>
      <c r="D149" s="71"/>
    </row>
    <row r="150" spans="1:5" s="69" customFormat="1" ht="12.75" hidden="1" x14ac:dyDescent="0.2">
      <c r="A150" s="28"/>
      <c r="B150" s="29" t="s">
        <v>21</v>
      </c>
      <c r="C150" s="30">
        <f>SUM(C148:C149)</f>
        <v>0</v>
      </c>
      <c r="D150" s="30">
        <f>SUM(D148:D149)</f>
        <v>0</v>
      </c>
    </row>
    <row r="151" spans="1:5" s="69" customFormat="1" ht="12.75" x14ac:dyDescent="0.2">
      <c r="A151" s="28"/>
      <c r="B151" s="29" t="s">
        <v>15</v>
      </c>
      <c r="C151" s="30">
        <f>SUM(C140,C145,C150)</f>
        <v>59985</v>
      </c>
      <c r="D151" s="30">
        <f t="shared" ref="D151" si="6">SUM(D140,D145,D150)</f>
        <v>53505.7</v>
      </c>
    </row>
    <row r="152" spans="1:5" s="54" customFormat="1" x14ac:dyDescent="0.25">
      <c r="C152" s="63"/>
      <c r="D152" s="63"/>
    </row>
    <row r="153" spans="1:5" ht="15.75" x14ac:dyDescent="0.25">
      <c r="A153" s="144" t="s">
        <v>47</v>
      </c>
      <c r="B153" s="144"/>
      <c r="C153" s="144"/>
      <c r="D153" s="144"/>
      <c r="E153" s="93"/>
    </row>
    <row r="154" spans="1:5" ht="15.75" x14ac:dyDescent="0.25">
      <c r="A154" s="145" t="s">
        <v>2</v>
      </c>
      <c r="B154" s="145"/>
      <c r="C154" s="145"/>
      <c r="D154" s="145"/>
      <c r="E154" s="93"/>
    </row>
    <row r="155" spans="1:5" ht="15.75" x14ac:dyDescent="0.25">
      <c r="A155" s="16"/>
      <c r="B155" s="94"/>
      <c r="C155" s="95"/>
      <c r="E155" s="93"/>
    </row>
    <row r="156" spans="1:5" ht="29.25" customHeight="1" x14ac:dyDescent="0.25">
      <c r="A156" s="133" t="s">
        <v>144</v>
      </c>
      <c r="B156" s="133"/>
      <c r="C156" s="133"/>
      <c r="D156" s="133"/>
      <c r="E156" s="96"/>
    </row>
    <row r="157" spans="1:5" ht="15.75" x14ac:dyDescent="0.25">
      <c r="A157" s="97"/>
      <c r="B157" s="92"/>
      <c r="C157" s="92"/>
      <c r="D157" s="47"/>
      <c r="E157" s="93"/>
    </row>
    <row r="158" spans="1:5" s="66" customFormat="1" ht="12" customHeight="1" x14ac:dyDescent="0.25">
      <c r="A158" s="129" t="s">
        <v>3</v>
      </c>
      <c r="B158" s="130" t="s">
        <v>4</v>
      </c>
      <c r="C158" s="131" t="s">
        <v>123</v>
      </c>
      <c r="D158" s="131" t="s">
        <v>68</v>
      </c>
      <c r="E158" s="98"/>
    </row>
    <row r="159" spans="1:5" s="66" customFormat="1" ht="15" customHeight="1" x14ac:dyDescent="0.25">
      <c r="A159" s="129"/>
      <c r="B159" s="130"/>
      <c r="C159" s="131"/>
      <c r="D159" s="131"/>
      <c r="E159" s="98"/>
    </row>
    <row r="160" spans="1:5" s="66" customFormat="1" ht="25.5" customHeight="1" x14ac:dyDescent="0.25">
      <c r="A160" s="129"/>
      <c r="B160" s="130"/>
      <c r="C160" s="131"/>
      <c r="D160" s="131"/>
      <c r="E160" s="98"/>
    </row>
    <row r="161" spans="1:5" s="66" customFormat="1" ht="12" customHeight="1" x14ac:dyDescent="0.25">
      <c r="A161" s="5" t="s">
        <v>5</v>
      </c>
      <c r="B161" s="6">
        <v>2</v>
      </c>
      <c r="C161" s="5" t="s">
        <v>6</v>
      </c>
      <c r="D161" s="5" t="s">
        <v>13</v>
      </c>
      <c r="E161" s="98"/>
    </row>
    <row r="162" spans="1:5" ht="24.75" customHeight="1" x14ac:dyDescent="0.25">
      <c r="A162" s="99"/>
      <c r="B162" s="138" t="s">
        <v>48</v>
      </c>
      <c r="C162" s="138"/>
      <c r="D162" s="138"/>
      <c r="E162" s="93"/>
    </row>
    <row r="163" spans="1:5" s="75" customFormat="1" ht="76.5" x14ac:dyDescent="0.25">
      <c r="A163" s="7" t="s">
        <v>5</v>
      </c>
      <c r="B163" s="100" t="s">
        <v>49</v>
      </c>
      <c r="C163" s="9">
        <f>SUM(C164:C167)</f>
        <v>581270.30000000005</v>
      </c>
      <c r="D163" s="9">
        <f>SUM(D164:D167)</f>
        <v>322900</v>
      </c>
      <c r="E163" s="101"/>
    </row>
    <row r="164" spans="1:5" s="76" customFormat="1" ht="25.5" x14ac:dyDescent="0.25">
      <c r="A164" s="7"/>
      <c r="B164" s="15" t="s">
        <v>132</v>
      </c>
      <c r="C164" s="9">
        <v>69686.899999999994</v>
      </c>
      <c r="D164" s="9">
        <v>34000</v>
      </c>
      <c r="E164" s="102"/>
    </row>
    <row r="165" spans="1:5" s="76" customFormat="1" ht="25.5" x14ac:dyDescent="0.25">
      <c r="A165" s="7"/>
      <c r="B165" s="15" t="s">
        <v>133</v>
      </c>
      <c r="C165" s="9">
        <v>367290.6</v>
      </c>
      <c r="D165" s="9">
        <v>209800</v>
      </c>
      <c r="E165" s="102"/>
    </row>
    <row r="166" spans="1:5" s="76" customFormat="1" ht="25.5" x14ac:dyDescent="0.25">
      <c r="A166" s="7"/>
      <c r="B166" s="103" t="s">
        <v>134</v>
      </c>
      <c r="C166" s="9">
        <v>55607.9</v>
      </c>
      <c r="D166" s="9">
        <v>30000</v>
      </c>
      <c r="E166" s="102"/>
    </row>
    <row r="167" spans="1:5" s="76" customFormat="1" ht="28.5" customHeight="1" x14ac:dyDescent="0.25">
      <c r="A167" s="7"/>
      <c r="B167" s="15" t="s">
        <v>135</v>
      </c>
      <c r="C167" s="9">
        <v>88684.9</v>
      </c>
      <c r="D167" s="9">
        <v>49100</v>
      </c>
      <c r="E167" s="102"/>
    </row>
    <row r="168" spans="1:5" s="77" customFormat="1" ht="18.75" customHeight="1" x14ac:dyDescent="0.25">
      <c r="A168" s="7" t="s">
        <v>18</v>
      </c>
      <c r="B168" s="103" t="s">
        <v>69</v>
      </c>
      <c r="C168" s="9">
        <v>10351.799999999999</v>
      </c>
      <c r="D168" s="9">
        <v>4791.6000000000004</v>
      </c>
      <c r="E168" s="102"/>
    </row>
    <row r="169" spans="1:5" s="77" customFormat="1" ht="24.75" customHeight="1" x14ac:dyDescent="0.25">
      <c r="A169" s="7" t="s">
        <v>6</v>
      </c>
      <c r="B169" s="104" t="s">
        <v>50</v>
      </c>
      <c r="C169" s="9">
        <f>SUM(C170:C171)</f>
        <v>5202.8</v>
      </c>
      <c r="D169" s="9">
        <f>SUM(D170:D171)</f>
        <v>2601.4</v>
      </c>
      <c r="E169" s="102"/>
    </row>
    <row r="170" spans="1:5" s="77" customFormat="1" ht="15.75" x14ac:dyDescent="0.25">
      <c r="A170" s="105"/>
      <c r="B170" s="106" t="s">
        <v>19</v>
      </c>
      <c r="C170" s="73">
        <f>5197500/1000</f>
        <v>5197.5</v>
      </c>
      <c r="D170" s="73">
        <v>2598.8000000000002</v>
      </c>
      <c r="E170" s="102"/>
    </row>
    <row r="171" spans="1:5" s="77" customFormat="1" ht="15.75" x14ac:dyDescent="0.25">
      <c r="A171" s="105"/>
      <c r="B171" s="106" t="s">
        <v>20</v>
      </c>
      <c r="C171" s="73">
        <f>5300/1000</f>
        <v>5.3</v>
      </c>
      <c r="D171" s="73">
        <v>2.6</v>
      </c>
      <c r="E171" s="102"/>
    </row>
    <row r="172" spans="1:5" s="77" customFormat="1" ht="25.5" x14ac:dyDescent="0.25">
      <c r="A172" s="7" t="s">
        <v>13</v>
      </c>
      <c r="B172" s="103" t="s">
        <v>70</v>
      </c>
      <c r="C172" s="9">
        <f>50000/1000</f>
        <v>50</v>
      </c>
      <c r="D172" s="9">
        <f>50000/1000</f>
        <v>50</v>
      </c>
      <c r="E172" s="102"/>
    </row>
    <row r="173" spans="1:5" s="77" customFormat="1" ht="15.75" x14ac:dyDescent="0.25">
      <c r="A173" s="7" t="s">
        <v>7</v>
      </c>
      <c r="B173" s="107" t="s">
        <v>51</v>
      </c>
      <c r="C173" s="9">
        <v>126</v>
      </c>
      <c r="D173" s="9">
        <v>126</v>
      </c>
      <c r="E173" s="102"/>
    </row>
    <row r="174" spans="1:5" s="77" customFormat="1" ht="15.75" x14ac:dyDescent="0.25">
      <c r="A174" s="7" t="s">
        <v>8</v>
      </c>
      <c r="B174" s="103" t="s">
        <v>82</v>
      </c>
      <c r="C174" s="9">
        <v>1009.8</v>
      </c>
      <c r="D174" s="9">
        <v>445</v>
      </c>
      <c r="E174" s="102"/>
    </row>
    <row r="175" spans="1:5" s="79" customFormat="1" ht="15.75" x14ac:dyDescent="0.25">
      <c r="A175" s="7" t="s">
        <v>9</v>
      </c>
      <c r="B175" s="103" t="s">
        <v>52</v>
      </c>
      <c r="C175" s="9">
        <v>128</v>
      </c>
      <c r="D175" s="9">
        <v>100.1</v>
      </c>
      <c r="E175" s="98"/>
    </row>
    <row r="176" spans="1:5" s="79" customFormat="1" ht="51" x14ac:dyDescent="0.25">
      <c r="A176" s="7" t="s">
        <v>10</v>
      </c>
      <c r="B176" s="107" t="s">
        <v>136</v>
      </c>
      <c r="C176" s="9">
        <v>311.3</v>
      </c>
      <c r="D176" s="9">
        <v>135.19999999999999</v>
      </c>
      <c r="E176" s="98"/>
    </row>
    <row r="177" spans="1:6" s="79" customFormat="1" ht="15.75" customHeight="1" x14ac:dyDescent="0.25">
      <c r="A177" s="7" t="s">
        <v>11</v>
      </c>
      <c r="B177" s="15" t="s">
        <v>77</v>
      </c>
      <c r="C177" s="9">
        <v>275</v>
      </c>
      <c r="D177" s="9">
        <v>0</v>
      </c>
      <c r="E177" s="98"/>
    </row>
    <row r="178" spans="1:6" s="79" customFormat="1" ht="51" x14ac:dyDescent="0.25">
      <c r="A178" s="7" t="s">
        <v>12</v>
      </c>
      <c r="B178" s="107" t="s">
        <v>137</v>
      </c>
      <c r="C178" s="9">
        <v>6593.5</v>
      </c>
      <c r="D178" s="9">
        <v>3243.2</v>
      </c>
      <c r="E178" s="98"/>
      <c r="F178" s="98"/>
    </row>
    <row r="179" spans="1:6" s="79" customFormat="1" ht="25.5" x14ac:dyDescent="0.25">
      <c r="A179" s="7" t="s">
        <v>53</v>
      </c>
      <c r="B179" s="107" t="s">
        <v>54</v>
      </c>
      <c r="C179" s="119">
        <v>22490.1</v>
      </c>
      <c r="D179" s="119">
        <v>18342.599999999999</v>
      </c>
      <c r="E179" s="98"/>
      <c r="F179" s="78"/>
    </row>
    <row r="180" spans="1:6" s="79" customFormat="1" ht="27.75" customHeight="1" x14ac:dyDescent="0.25">
      <c r="A180" s="7" t="s">
        <v>14</v>
      </c>
      <c r="B180" s="108" t="s">
        <v>78</v>
      </c>
      <c r="C180" s="119">
        <v>1474.9</v>
      </c>
      <c r="D180" s="119">
        <v>1474.6</v>
      </c>
      <c r="E180" s="98"/>
    </row>
    <row r="181" spans="1:6" s="79" customFormat="1" ht="24" hidden="1" x14ac:dyDescent="0.25">
      <c r="A181" s="7" t="s">
        <v>55</v>
      </c>
      <c r="B181" s="109" t="s">
        <v>105</v>
      </c>
      <c r="C181" s="9">
        <f>SUM(C182:C183)</f>
        <v>0</v>
      </c>
      <c r="D181" s="9">
        <f>SUM(D182:D183)</f>
        <v>0</v>
      </c>
      <c r="E181" s="98"/>
    </row>
    <row r="182" spans="1:6" s="79" customFormat="1" ht="15.75" hidden="1" x14ac:dyDescent="0.25">
      <c r="A182" s="105"/>
      <c r="B182" s="110" t="s">
        <v>19</v>
      </c>
      <c r="C182" s="9"/>
      <c r="D182" s="9"/>
      <c r="E182" s="98"/>
    </row>
    <row r="183" spans="1:6" s="79" customFormat="1" ht="15.75" hidden="1" x14ac:dyDescent="0.25">
      <c r="A183" s="105"/>
      <c r="B183" s="110" t="s">
        <v>20</v>
      </c>
      <c r="C183" s="9"/>
      <c r="D183" s="9"/>
      <c r="E183" s="98"/>
    </row>
    <row r="184" spans="1:6" s="79" customFormat="1" ht="26.25" x14ac:dyDescent="0.25">
      <c r="A184" s="105" t="s">
        <v>55</v>
      </c>
      <c r="B184" s="111" t="s">
        <v>122</v>
      </c>
      <c r="C184" s="9">
        <f>SUM(C185:C186)</f>
        <v>5679.2</v>
      </c>
      <c r="D184" s="9">
        <f>SUM(D185:D186)</f>
        <v>0</v>
      </c>
      <c r="E184" s="98"/>
    </row>
    <row r="185" spans="1:6" s="79" customFormat="1" ht="15.75" x14ac:dyDescent="0.25">
      <c r="A185" s="105"/>
      <c r="B185" s="110" t="s">
        <v>19</v>
      </c>
      <c r="C185" s="73">
        <v>5673.5</v>
      </c>
      <c r="D185" s="73"/>
      <c r="E185" s="98"/>
    </row>
    <row r="186" spans="1:6" s="79" customFormat="1" ht="15.75" x14ac:dyDescent="0.25">
      <c r="A186" s="105"/>
      <c r="B186" s="110" t="s">
        <v>20</v>
      </c>
      <c r="C186" s="73">
        <v>5.7</v>
      </c>
      <c r="D186" s="73"/>
      <c r="E186" s="98"/>
    </row>
    <row r="187" spans="1:6" s="79" customFormat="1" ht="26.25" x14ac:dyDescent="0.25">
      <c r="A187" s="7" t="s">
        <v>56</v>
      </c>
      <c r="B187" s="111" t="s">
        <v>85</v>
      </c>
      <c r="C187" s="9">
        <f>SUM(C188:C190)</f>
        <v>1001.1</v>
      </c>
      <c r="D187" s="9">
        <f>SUM(D188:D190)</f>
        <v>0</v>
      </c>
      <c r="E187" s="98"/>
    </row>
    <row r="188" spans="1:6" s="79" customFormat="1" ht="15.75" hidden="1" x14ac:dyDescent="0.25">
      <c r="A188" s="7"/>
      <c r="B188" s="112" t="s">
        <v>84</v>
      </c>
      <c r="C188" s="9"/>
      <c r="D188" s="9"/>
      <c r="E188" s="98"/>
    </row>
    <row r="189" spans="1:6" s="79" customFormat="1" ht="15.75" x14ac:dyDescent="0.25">
      <c r="A189" s="7"/>
      <c r="B189" s="110" t="s">
        <v>19</v>
      </c>
      <c r="C189" s="73">
        <f>1000000/1000</f>
        <v>1000</v>
      </c>
      <c r="D189" s="73">
        <v>0</v>
      </c>
      <c r="E189" s="98"/>
    </row>
    <row r="190" spans="1:6" s="79" customFormat="1" ht="15.75" x14ac:dyDescent="0.25">
      <c r="A190" s="7"/>
      <c r="B190" s="110" t="s">
        <v>20</v>
      </c>
      <c r="C190" s="73">
        <f>1100/1000</f>
        <v>1.1000000000000001</v>
      </c>
      <c r="D190" s="73">
        <v>0</v>
      </c>
      <c r="E190" s="98"/>
    </row>
    <row r="191" spans="1:6" s="79" customFormat="1" ht="15.75" x14ac:dyDescent="0.25">
      <c r="A191" s="7" t="s">
        <v>86</v>
      </c>
      <c r="B191" s="107" t="s">
        <v>87</v>
      </c>
      <c r="C191" s="9">
        <v>170</v>
      </c>
      <c r="D191" s="9">
        <v>0</v>
      </c>
      <c r="E191" s="98"/>
    </row>
    <row r="192" spans="1:6" s="79" customFormat="1" ht="25.5" x14ac:dyDescent="0.25">
      <c r="A192" s="7" t="s">
        <v>71</v>
      </c>
      <c r="B192" s="107" t="s">
        <v>116</v>
      </c>
      <c r="C192" s="9">
        <f>SUM(C193:C194)</f>
        <v>72479.900000000009</v>
      </c>
      <c r="D192" s="9">
        <f>SUM(D193:D194)</f>
        <v>3037.9</v>
      </c>
      <c r="E192" s="98"/>
    </row>
    <row r="193" spans="1:5" s="79" customFormat="1" ht="15.75" x14ac:dyDescent="0.25">
      <c r="A193" s="7"/>
      <c r="B193" s="110" t="s">
        <v>19</v>
      </c>
      <c r="C193" s="73">
        <v>69843.600000000006</v>
      </c>
      <c r="D193" s="73">
        <v>3034.9</v>
      </c>
      <c r="E193" s="98"/>
    </row>
    <row r="194" spans="1:5" s="79" customFormat="1" ht="15.75" x14ac:dyDescent="0.25">
      <c r="A194" s="7"/>
      <c r="B194" s="110" t="s">
        <v>20</v>
      </c>
      <c r="C194" s="73">
        <v>2636.3</v>
      </c>
      <c r="D194" s="73">
        <v>3</v>
      </c>
      <c r="E194" s="98"/>
    </row>
    <row r="195" spans="1:5" s="79" customFormat="1" ht="25.5" hidden="1" x14ac:dyDescent="0.25">
      <c r="A195" s="7" t="s">
        <v>71</v>
      </c>
      <c r="B195" s="107" t="s">
        <v>88</v>
      </c>
      <c r="C195" s="9">
        <f>SUM(C196:C197)</f>
        <v>0</v>
      </c>
      <c r="D195" s="9">
        <f>SUM(D196:D197)</f>
        <v>0</v>
      </c>
      <c r="E195" s="98"/>
    </row>
    <row r="196" spans="1:5" s="79" customFormat="1" ht="15.75" hidden="1" x14ac:dyDescent="0.25">
      <c r="A196" s="7"/>
      <c r="B196" s="110" t="s">
        <v>19</v>
      </c>
      <c r="C196" s="9"/>
      <c r="D196" s="9"/>
      <c r="E196" s="98"/>
    </row>
    <row r="197" spans="1:5" s="79" customFormat="1" ht="15.75" hidden="1" x14ac:dyDescent="0.25">
      <c r="A197" s="7"/>
      <c r="B197" s="110" t="s">
        <v>20</v>
      </c>
      <c r="C197" s="9"/>
      <c r="D197" s="9"/>
      <c r="E197" s="98"/>
    </row>
    <row r="198" spans="1:5" s="79" customFormat="1" ht="25.5" hidden="1" x14ac:dyDescent="0.25">
      <c r="A198" s="7" t="s">
        <v>75</v>
      </c>
      <c r="B198" s="107" t="s">
        <v>89</v>
      </c>
      <c r="C198" s="9">
        <f>SUM(C199:C200)</f>
        <v>0</v>
      </c>
      <c r="D198" s="9">
        <f>SUM(D199:D200)</f>
        <v>0</v>
      </c>
      <c r="E198" s="98"/>
    </row>
    <row r="199" spans="1:5" s="79" customFormat="1" ht="15.75" hidden="1" x14ac:dyDescent="0.25">
      <c r="A199" s="7"/>
      <c r="B199" s="110" t="s">
        <v>19</v>
      </c>
      <c r="C199" s="9"/>
      <c r="D199" s="9"/>
      <c r="E199" s="98"/>
    </row>
    <row r="200" spans="1:5" s="79" customFormat="1" ht="15.75" hidden="1" x14ac:dyDescent="0.25">
      <c r="A200" s="7"/>
      <c r="B200" s="110" t="s">
        <v>20</v>
      </c>
      <c r="C200" s="9"/>
      <c r="D200" s="9"/>
      <c r="E200" s="98"/>
    </row>
    <row r="201" spans="1:5" s="79" customFormat="1" ht="25.5" hidden="1" x14ac:dyDescent="0.25">
      <c r="A201" s="7" t="s">
        <v>90</v>
      </c>
      <c r="B201" s="107" t="s">
        <v>83</v>
      </c>
      <c r="C201" s="73">
        <f>SUM(C202:C204)</f>
        <v>0</v>
      </c>
      <c r="D201" s="73">
        <f>SUM(D202:D204)</f>
        <v>0</v>
      </c>
      <c r="E201" s="98"/>
    </row>
    <row r="202" spans="1:5" s="79" customFormat="1" ht="15.75" hidden="1" x14ac:dyDescent="0.25">
      <c r="A202" s="105"/>
      <c r="B202" s="110" t="s">
        <v>84</v>
      </c>
      <c r="C202" s="9"/>
      <c r="D202" s="9"/>
      <c r="E202" s="98"/>
    </row>
    <row r="203" spans="1:5" s="79" customFormat="1" ht="15.75" hidden="1" x14ac:dyDescent="0.25">
      <c r="A203" s="105"/>
      <c r="B203" s="110" t="s">
        <v>19</v>
      </c>
      <c r="C203" s="9"/>
      <c r="D203" s="9"/>
      <c r="E203" s="98"/>
    </row>
    <row r="204" spans="1:5" s="79" customFormat="1" ht="15.75" hidden="1" x14ac:dyDescent="0.25">
      <c r="A204" s="105"/>
      <c r="B204" s="110" t="s">
        <v>20</v>
      </c>
      <c r="C204" s="9"/>
      <c r="D204" s="9"/>
      <c r="E204" s="98"/>
    </row>
    <row r="205" spans="1:5" s="79" customFormat="1" ht="24" x14ac:dyDescent="0.25">
      <c r="A205" s="105" t="s">
        <v>75</v>
      </c>
      <c r="B205" s="109" t="s">
        <v>108</v>
      </c>
      <c r="C205" s="9">
        <f>SUM(C206:C208)</f>
        <v>943.69999999999993</v>
      </c>
      <c r="D205" s="9">
        <f>SUM(D206:D208)</f>
        <v>0</v>
      </c>
      <c r="E205" s="98"/>
    </row>
    <row r="206" spans="1:5" s="79" customFormat="1" ht="15.75" x14ac:dyDescent="0.25">
      <c r="A206" s="105"/>
      <c r="B206" s="110" t="s">
        <v>84</v>
      </c>
      <c r="C206" s="73">
        <v>867.3</v>
      </c>
      <c r="D206" s="73">
        <v>0</v>
      </c>
      <c r="E206" s="98"/>
    </row>
    <row r="207" spans="1:5" s="79" customFormat="1" ht="15.75" x14ac:dyDescent="0.25">
      <c r="A207" s="105"/>
      <c r="B207" s="110" t="s">
        <v>19</v>
      </c>
      <c r="C207" s="73">
        <v>75.400000000000006</v>
      </c>
      <c r="D207" s="73">
        <v>0</v>
      </c>
      <c r="E207" s="98"/>
    </row>
    <row r="208" spans="1:5" s="79" customFormat="1" ht="15.75" x14ac:dyDescent="0.25">
      <c r="A208" s="105"/>
      <c r="B208" s="110" t="s">
        <v>20</v>
      </c>
      <c r="C208" s="73">
        <v>1</v>
      </c>
      <c r="D208" s="73">
        <v>0</v>
      </c>
      <c r="E208" s="98"/>
    </row>
    <row r="209" spans="1:5" s="79" customFormat="1" ht="24" x14ac:dyDescent="0.25">
      <c r="A209" s="105" t="s">
        <v>90</v>
      </c>
      <c r="B209" s="109" t="s">
        <v>129</v>
      </c>
      <c r="C209" s="9">
        <f>SUM(C210:C212)</f>
        <v>10735.7</v>
      </c>
      <c r="D209" s="9">
        <f>SUM(D210:D212)</f>
        <v>6441.4</v>
      </c>
      <c r="E209" s="98"/>
    </row>
    <row r="210" spans="1:5" s="79" customFormat="1" ht="15.75" x14ac:dyDescent="0.25">
      <c r="A210" s="105"/>
      <c r="B210" s="110" t="s">
        <v>84</v>
      </c>
      <c r="C210" s="73">
        <v>9866</v>
      </c>
      <c r="D210" s="73">
        <v>5919.6</v>
      </c>
      <c r="E210" s="98"/>
    </row>
    <row r="211" spans="1:5" s="79" customFormat="1" ht="15.75" x14ac:dyDescent="0.25">
      <c r="A211" s="105"/>
      <c r="B211" s="110" t="s">
        <v>19</v>
      </c>
      <c r="C211" s="73">
        <v>859</v>
      </c>
      <c r="D211" s="73">
        <v>515.4</v>
      </c>
      <c r="E211" s="98"/>
    </row>
    <row r="212" spans="1:5" s="79" customFormat="1" ht="15.75" x14ac:dyDescent="0.25">
      <c r="A212" s="105"/>
      <c r="B212" s="110" t="s">
        <v>20</v>
      </c>
      <c r="C212" s="73">
        <v>10.7</v>
      </c>
      <c r="D212" s="73">
        <v>6.4</v>
      </c>
      <c r="E212" s="98"/>
    </row>
    <row r="213" spans="1:5" s="79" customFormat="1" ht="25.5" x14ac:dyDescent="0.25">
      <c r="A213" s="105" t="s">
        <v>106</v>
      </c>
      <c r="B213" s="107" t="s">
        <v>117</v>
      </c>
      <c r="C213" s="9">
        <f>SUM(C214:C214)</f>
        <v>13358.5</v>
      </c>
      <c r="D213" s="9">
        <f>SUM(D214:D214)</f>
        <v>8438.6</v>
      </c>
      <c r="E213" s="98"/>
    </row>
    <row r="214" spans="1:5" s="79" customFormat="1" ht="15.75" x14ac:dyDescent="0.25">
      <c r="A214" s="105"/>
      <c r="B214" s="110" t="s">
        <v>84</v>
      </c>
      <c r="C214" s="73">
        <v>13358.5</v>
      </c>
      <c r="D214" s="73">
        <v>8438.6</v>
      </c>
      <c r="E214" s="98"/>
    </row>
    <row r="215" spans="1:5" s="79" customFormat="1" ht="25.5" x14ac:dyDescent="0.25">
      <c r="A215" s="7" t="s">
        <v>109</v>
      </c>
      <c r="B215" s="107" t="s">
        <v>118</v>
      </c>
      <c r="C215" s="9">
        <f>SUM(C216:C216)</f>
        <v>0</v>
      </c>
      <c r="D215" s="9">
        <f>SUM(D216:D216)</f>
        <v>0</v>
      </c>
      <c r="E215" s="98"/>
    </row>
    <row r="216" spans="1:5" s="79" customFormat="1" ht="15.75" x14ac:dyDescent="0.25">
      <c r="A216" s="105"/>
      <c r="B216" s="110" t="s">
        <v>19</v>
      </c>
      <c r="C216" s="73"/>
      <c r="D216" s="73"/>
      <c r="E216" s="98"/>
    </row>
    <row r="217" spans="1:5" s="79" customFormat="1" ht="24" x14ac:dyDescent="0.25">
      <c r="A217" s="105" t="s">
        <v>121</v>
      </c>
      <c r="B217" s="109" t="s">
        <v>83</v>
      </c>
      <c r="C217" s="9">
        <f>SUM(C218:C220)</f>
        <v>0</v>
      </c>
      <c r="D217" s="9">
        <f>SUM(D218:D220)</f>
        <v>0</v>
      </c>
      <c r="E217" s="98"/>
    </row>
    <row r="218" spans="1:5" s="79" customFormat="1" ht="15.75" x14ac:dyDescent="0.25">
      <c r="A218" s="105"/>
      <c r="B218" s="110" t="s">
        <v>84</v>
      </c>
      <c r="C218" s="73"/>
      <c r="D218" s="73"/>
      <c r="E218" s="98"/>
    </row>
    <row r="219" spans="1:5" s="79" customFormat="1" ht="15.75" x14ac:dyDescent="0.25">
      <c r="A219" s="105"/>
      <c r="B219" s="110" t="s">
        <v>19</v>
      </c>
      <c r="C219" s="73"/>
      <c r="D219" s="73"/>
      <c r="E219" s="98"/>
    </row>
    <row r="220" spans="1:5" s="79" customFormat="1" ht="15.75" x14ac:dyDescent="0.25">
      <c r="A220" s="105"/>
      <c r="B220" s="110" t="s">
        <v>20</v>
      </c>
      <c r="C220" s="73"/>
      <c r="D220" s="73"/>
      <c r="E220" s="98"/>
    </row>
    <row r="221" spans="1:5" s="79" customFormat="1" ht="24" x14ac:dyDescent="0.25">
      <c r="A221" s="7" t="s">
        <v>128</v>
      </c>
      <c r="B221" s="109" t="s">
        <v>142</v>
      </c>
      <c r="C221" s="9">
        <v>4824.1000000000004</v>
      </c>
      <c r="D221" s="9">
        <v>0</v>
      </c>
      <c r="E221" s="98"/>
    </row>
    <row r="222" spans="1:5" s="79" customFormat="1" ht="24" x14ac:dyDescent="0.25">
      <c r="A222" s="7" t="s">
        <v>130</v>
      </c>
      <c r="B222" s="109" t="s">
        <v>131</v>
      </c>
      <c r="C222" s="9">
        <v>2000</v>
      </c>
      <c r="D222" s="9">
        <v>0</v>
      </c>
      <c r="E222" s="98"/>
    </row>
    <row r="223" spans="1:5" s="79" customFormat="1" ht="15.75" x14ac:dyDescent="0.25">
      <c r="A223" s="105" t="s">
        <v>121</v>
      </c>
      <c r="B223" s="109" t="s">
        <v>158</v>
      </c>
      <c r="C223" s="9">
        <v>315.8</v>
      </c>
      <c r="D223" s="9">
        <f>SUM(D224:D225)</f>
        <v>0</v>
      </c>
      <c r="E223" s="98"/>
    </row>
    <row r="224" spans="1:5" s="79" customFormat="1" ht="15.75" x14ac:dyDescent="0.25">
      <c r="A224" s="105"/>
      <c r="B224" s="110" t="s">
        <v>19</v>
      </c>
      <c r="C224" s="73">
        <v>315.39999999999998</v>
      </c>
      <c r="D224" s="73">
        <v>0</v>
      </c>
      <c r="E224" s="98"/>
    </row>
    <row r="225" spans="1:5" s="79" customFormat="1" ht="15.75" x14ac:dyDescent="0.25">
      <c r="A225" s="105"/>
      <c r="B225" s="110" t="s">
        <v>20</v>
      </c>
      <c r="C225" s="73">
        <f>C223-C224</f>
        <v>0.40000000000003411</v>
      </c>
      <c r="D225" s="73">
        <v>0</v>
      </c>
      <c r="E225" s="98"/>
    </row>
    <row r="226" spans="1:5" s="79" customFormat="1" ht="15.75" x14ac:dyDescent="0.25">
      <c r="A226" s="105" t="s">
        <v>128</v>
      </c>
      <c r="B226" s="109" t="s">
        <v>159</v>
      </c>
      <c r="C226" s="9">
        <v>446.2</v>
      </c>
      <c r="D226" s="9">
        <f>SUM(D227:D228)</f>
        <v>0</v>
      </c>
      <c r="E226" s="98"/>
    </row>
    <row r="227" spans="1:5" s="79" customFormat="1" ht="15.75" x14ac:dyDescent="0.25">
      <c r="A227" s="105"/>
      <c r="B227" s="110" t="s">
        <v>19</v>
      </c>
      <c r="C227" s="73">
        <v>445.7</v>
      </c>
      <c r="D227" s="73">
        <v>0</v>
      </c>
      <c r="E227" s="98"/>
    </row>
    <row r="228" spans="1:5" s="79" customFormat="1" ht="15.75" x14ac:dyDescent="0.25">
      <c r="A228" s="105"/>
      <c r="B228" s="110" t="s">
        <v>20</v>
      </c>
      <c r="C228" s="73">
        <f>C226-C227</f>
        <v>0.5</v>
      </c>
      <c r="D228" s="73">
        <v>0</v>
      </c>
      <c r="E228" s="98"/>
    </row>
    <row r="229" spans="1:5" s="79" customFormat="1" ht="15.75" x14ac:dyDescent="0.25">
      <c r="A229" s="105" t="s">
        <v>160</v>
      </c>
      <c r="B229" s="109" t="s">
        <v>161</v>
      </c>
      <c r="C229" s="9">
        <v>783.8</v>
      </c>
      <c r="D229" s="9">
        <f>SUM(D230:D231)</f>
        <v>0</v>
      </c>
      <c r="E229" s="98"/>
    </row>
    <row r="230" spans="1:5" s="79" customFormat="1" ht="15.75" x14ac:dyDescent="0.25">
      <c r="A230" s="105"/>
      <c r="B230" s="110" t="s">
        <v>19</v>
      </c>
      <c r="C230" s="73">
        <v>783</v>
      </c>
      <c r="D230" s="73">
        <v>0</v>
      </c>
      <c r="E230" s="98"/>
    </row>
    <row r="231" spans="1:5" s="79" customFormat="1" ht="15.75" x14ac:dyDescent="0.25">
      <c r="A231" s="105"/>
      <c r="B231" s="110" t="s">
        <v>20</v>
      </c>
      <c r="C231" s="73">
        <f>C229-C230</f>
        <v>0.79999999999995453</v>
      </c>
      <c r="D231" s="73">
        <v>0</v>
      </c>
      <c r="E231" s="98"/>
    </row>
    <row r="232" spans="1:5" s="79" customFormat="1" ht="24" x14ac:dyDescent="0.25">
      <c r="A232" s="105" t="s">
        <v>130</v>
      </c>
      <c r="B232" s="109" t="s">
        <v>162</v>
      </c>
      <c r="C232" s="9">
        <v>814.9</v>
      </c>
      <c r="D232" s="9">
        <f>SUM(D233:D234)</f>
        <v>0</v>
      </c>
      <c r="E232" s="98"/>
    </row>
    <row r="233" spans="1:5" s="79" customFormat="1" ht="15.75" x14ac:dyDescent="0.25">
      <c r="A233" s="105"/>
      <c r="B233" s="110" t="s">
        <v>19</v>
      </c>
      <c r="C233" s="73">
        <v>814</v>
      </c>
      <c r="D233" s="73">
        <v>0</v>
      </c>
      <c r="E233" s="98"/>
    </row>
    <row r="234" spans="1:5" s="79" customFormat="1" ht="15.75" x14ac:dyDescent="0.25">
      <c r="A234" s="105"/>
      <c r="B234" s="110" t="s">
        <v>20</v>
      </c>
      <c r="C234" s="73">
        <f>C232-C233</f>
        <v>0.89999999999997726</v>
      </c>
      <c r="D234" s="73">
        <v>0</v>
      </c>
      <c r="E234" s="98"/>
    </row>
    <row r="235" spans="1:5" s="79" customFormat="1" ht="24" x14ac:dyDescent="0.25">
      <c r="A235" s="105" t="s">
        <v>163</v>
      </c>
      <c r="B235" s="109" t="s">
        <v>88</v>
      </c>
      <c r="C235" s="9">
        <v>100</v>
      </c>
      <c r="D235" s="9">
        <f>SUM(D236:D237)</f>
        <v>0</v>
      </c>
      <c r="E235" s="98"/>
    </row>
    <row r="236" spans="1:5" s="79" customFormat="1" ht="15.75" x14ac:dyDescent="0.25">
      <c r="A236" s="105"/>
      <c r="B236" s="110" t="s">
        <v>19</v>
      </c>
      <c r="C236" s="73">
        <v>100</v>
      </c>
      <c r="D236" s="73">
        <v>0</v>
      </c>
      <c r="E236" s="98"/>
    </row>
    <row r="237" spans="1:5" s="79" customFormat="1" ht="15.75" x14ac:dyDescent="0.25">
      <c r="A237" s="105"/>
      <c r="B237" s="110" t="s">
        <v>20</v>
      </c>
      <c r="C237" s="73" t="s">
        <v>164</v>
      </c>
      <c r="D237" s="73">
        <v>0</v>
      </c>
      <c r="E237" s="98"/>
    </row>
    <row r="238" spans="1:5" s="79" customFormat="1" ht="15.75" x14ac:dyDescent="0.25">
      <c r="A238" s="28"/>
      <c r="B238" s="29" t="s">
        <v>21</v>
      </c>
      <c r="C238" s="30">
        <f>SUM(C163,C168,C169,C172,C173,C174,C175,C176,C177,C178,C179,C180,C181,C201,C187,C191,C192,C195,C198,C205,C217,C209,C213,C215,C184,C221:C222,C223,C226,C229,C232,C235)</f>
        <v>742936.40000000014</v>
      </c>
      <c r="D238" s="30">
        <f>SUM(D163,D168,D169,D172,D173,D174,D175,D176,D177,D178,D179,D180,D181,D201,D187,D191,D192,D195,D198,D205,D217,D209,D213,D215,D184,D221:D222,D223,D226,D229,D232,D235)</f>
        <v>372127.6</v>
      </c>
      <c r="E238" s="98"/>
    </row>
    <row r="239" spans="1:5" s="79" customFormat="1" ht="23.25" customHeight="1" x14ac:dyDescent="0.25">
      <c r="A239" s="113"/>
      <c r="B239" s="132" t="s">
        <v>57</v>
      </c>
      <c r="C239" s="132"/>
      <c r="D239" s="132"/>
      <c r="E239" s="98"/>
    </row>
    <row r="240" spans="1:5" ht="15.75" x14ac:dyDescent="0.25">
      <c r="A240" s="7"/>
      <c r="B240" s="15" t="s">
        <v>58</v>
      </c>
      <c r="C240" s="9">
        <v>10738.9</v>
      </c>
      <c r="D240" s="9">
        <v>6800</v>
      </c>
      <c r="E240" s="93"/>
    </row>
    <row r="241" spans="1:5" s="75" customFormat="1" ht="25.5" x14ac:dyDescent="0.25">
      <c r="A241" s="7"/>
      <c r="B241" s="114" t="s">
        <v>79</v>
      </c>
      <c r="C241" s="9">
        <v>88401.7</v>
      </c>
      <c r="D241" s="9">
        <v>52200</v>
      </c>
      <c r="E241" s="101"/>
    </row>
    <row r="242" spans="1:5" s="75" customFormat="1" ht="15.75" x14ac:dyDescent="0.25">
      <c r="A242" s="7"/>
      <c r="B242" s="114" t="s">
        <v>80</v>
      </c>
      <c r="C242" s="9">
        <v>10297.1</v>
      </c>
      <c r="D242" s="9">
        <v>7700</v>
      </c>
      <c r="E242" s="101"/>
    </row>
    <row r="243" spans="1:5" s="75" customFormat="1" ht="25.5" x14ac:dyDescent="0.25">
      <c r="A243" s="7"/>
      <c r="B243" s="15" t="s">
        <v>81</v>
      </c>
      <c r="C243" s="9">
        <v>14309.1</v>
      </c>
      <c r="D243" s="9">
        <v>9400</v>
      </c>
      <c r="E243" s="101"/>
    </row>
    <row r="244" spans="1:5" s="77" customFormat="1" ht="15.75" x14ac:dyDescent="0.25">
      <c r="A244" s="7"/>
      <c r="B244" s="114" t="s">
        <v>59</v>
      </c>
      <c r="C244" s="9">
        <v>64800.7</v>
      </c>
      <c r="D244" s="9">
        <v>32113.200000000001</v>
      </c>
      <c r="E244" s="101"/>
    </row>
    <row r="245" spans="1:5" s="77" customFormat="1" ht="15.75" x14ac:dyDescent="0.25">
      <c r="A245" s="7"/>
      <c r="B245" s="15" t="s">
        <v>60</v>
      </c>
      <c r="C245" s="9">
        <v>17143.5</v>
      </c>
      <c r="D245" s="9">
        <v>8200</v>
      </c>
      <c r="E245" s="101"/>
    </row>
    <row r="246" spans="1:5" s="77" customFormat="1" ht="15.75" x14ac:dyDescent="0.25">
      <c r="A246" s="7"/>
      <c r="B246" s="15" t="s">
        <v>61</v>
      </c>
      <c r="C246" s="9">
        <v>33161.800000000003</v>
      </c>
      <c r="D246" s="9">
        <v>17300</v>
      </c>
      <c r="E246" s="101"/>
    </row>
    <row r="247" spans="1:5" s="79" customFormat="1" ht="15.75" x14ac:dyDescent="0.25">
      <c r="A247" s="28"/>
      <c r="B247" s="29" t="s">
        <v>21</v>
      </c>
      <c r="C247" s="30">
        <f>SUM(C240:C246)</f>
        <v>238852.8</v>
      </c>
      <c r="D247" s="30">
        <f>SUM(D240:D246)</f>
        <v>133713.20000000001</v>
      </c>
      <c r="E247" s="98"/>
    </row>
    <row r="248" spans="1:5" ht="15.75" x14ac:dyDescent="0.25">
      <c r="A248" s="28"/>
      <c r="B248" s="29" t="s">
        <v>15</v>
      </c>
      <c r="C248" s="30">
        <f>SUM(C238,C247,)</f>
        <v>981789.20000000019</v>
      </c>
      <c r="D248" s="30">
        <f>SUM(D238,D247,)</f>
        <v>505840.8</v>
      </c>
      <c r="E248" s="93"/>
    </row>
    <row r="249" spans="1:5" ht="15.75" x14ac:dyDescent="0.25">
      <c r="A249" s="10"/>
      <c r="B249" s="11"/>
      <c r="C249" s="12"/>
      <c r="D249" s="12"/>
      <c r="E249" s="93"/>
    </row>
    <row r="250" spans="1:5" ht="35.25" customHeight="1" x14ac:dyDescent="0.25">
      <c r="A250" s="133" t="s">
        <v>91</v>
      </c>
      <c r="B250" s="133"/>
      <c r="C250" s="133"/>
      <c r="D250" s="133"/>
      <c r="E250" s="93"/>
    </row>
    <row r="251" spans="1:5" ht="15.75" x14ac:dyDescent="0.25">
      <c r="A251" s="14"/>
      <c r="B251" s="14"/>
      <c r="C251" s="14"/>
      <c r="D251" s="14"/>
      <c r="E251" s="93"/>
    </row>
    <row r="252" spans="1:5" s="79" customFormat="1" ht="14.25" customHeight="1" x14ac:dyDescent="0.25">
      <c r="A252" s="115"/>
      <c r="B252" s="134" t="s">
        <v>62</v>
      </c>
      <c r="C252" s="135"/>
      <c r="D252" s="135"/>
      <c r="E252" s="98"/>
    </row>
    <row r="253" spans="1:5" s="77" customFormat="1" ht="15.75" x14ac:dyDescent="0.25">
      <c r="A253" s="7" t="s">
        <v>5</v>
      </c>
      <c r="B253" s="15" t="s">
        <v>63</v>
      </c>
      <c r="C253" s="9">
        <v>1716.7</v>
      </c>
      <c r="D253" s="9">
        <v>566</v>
      </c>
      <c r="E253" s="102"/>
    </row>
    <row r="254" spans="1:5" s="77" customFormat="1" ht="15.75" x14ac:dyDescent="0.25">
      <c r="A254" s="7" t="s">
        <v>18</v>
      </c>
      <c r="B254" s="103" t="s">
        <v>92</v>
      </c>
      <c r="C254" s="9">
        <f>SUM(C255:C256)</f>
        <v>1473.5</v>
      </c>
      <c r="D254" s="9">
        <f>SUM(D255:D256)</f>
        <v>1434.5</v>
      </c>
      <c r="E254" s="102"/>
    </row>
    <row r="255" spans="1:5" s="77" customFormat="1" ht="15.75" x14ac:dyDescent="0.25">
      <c r="A255" s="7"/>
      <c r="B255" s="110" t="s">
        <v>19</v>
      </c>
      <c r="C255" s="73">
        <v>1472</v>
      </c>
      <c r="D255" s="73">
        <v>1433</v>
      </c>
      <c r="E255" s="102"/>
    </row>
    <row r="256" spans="1:5" s="77" customFormat="1" ht="15.75" x14ac:dyDescent="0.25">
      <c r="A256" s="7"/>
      <c r="B256" s="110" t="s">
        <v>20</v>
      </c>
      <c r="C256" s="73">
        <v>1.5</v>
      </c>
      <c r="D256" s="73">
        <v>1.5</v>
      </c>
      <c r="E256" s="102"/>
    </row>
    <row r="257" spans="1:5" s="77" customFormat="1" ht="25.5" x14ac:dyDescent="0.25">
      <c r="A257" s="7" t="s">
        <v>6</v>
      </c>
      <c r="B257" s="116" t="s">
        <v>54</v>
      </c>
      <c r="C257" s="120">
        <v>1000</v>
      </c>
      <c r="D257" s="120">
        <v>183.9</v>
      </c>
      <c r="E257" s="102"/>
    </row>
    <row r="258" spans="1:5" s="77" customFormat="1" ht="15.75" x14ac:dyDescent="0.25">
      <c r="A258" s="7" t="s">
        <v>13</v>
      </c>
      <c r="B258" s="116" t="s">
        <v>120</v>
      </c>
      <c r="C258" s="9">
        <v>0</v>
      </c>
      <c r="D258" s="9">
        <v>0</v>
      </c>
      <c r="E258" s="102"/>
    </row>
    <row r="259" spans="1:5" s="77" customFormat="1" ht="15.75" x14ac:dyDescent="0.25">
      <c r="A259" s="7" t="s">
        <v>7</v>
      </c>
      <c r="B259" s="116" t="s">
        <v>119</v>
      </c>
      <c r="C259" s="9">
        <f>SUM(C260:C261)</f>
        <v>801</v>
      </c>
      <c r="D259" s="9">
        <f>SUM(D260:D261)</f>
        <v>0</v>
      </c>
      <c r="E259" s="102"/>
    </row>
    <row r="260" spans="1:5" s="77" customFormat="1" ht="16.5" customHeight="1" x14ac:dyDescent="0.25">
      <c r="A260" s="7"/>
      <c r="B260" s="110" t="s">
        <v>19</v>
      </c>
      <c r="C260" s="73">
        <v>800</v>
      </c>
      <c r="D260" s="73">
        <v>0</v>
      </c>
      <c r="E260" s="102"/>
    </row>
    <row r="261" spans="1:5" s="77" customFormat="1" ht="16.5" customHeight="1" x14ac:dyDescent="0.25">
      <c r="A261" s="7"/>
      <c r="B261" s="110" t="s">
        <v>20</v>
      </c>
      <c r="C261" s="73">
        <v>1</v>
      </c>
      <c r="D261" s="73">
        <v>0</v>
      </c>
      <c r="E261" s="102"/>
    </row>
    <row r="262" spans="1:5" s="77" customFormat="1" ht="16.5" customHeight="1" x14ac:dyDescent="0.25">
      <c r="A262" s="7" t="s">
        <v>8</v>
      </c>
      <c r="B262" s="116" t="s">
        <v>165</v>
      </c>
      <c r="C262" s="9">
        <f>SUM(C263:C264)</f>
        <v>10010.1</v>
      </c>
      <c r="D262" s="9">
        <f>SUM(D263:D264)</f>
        <v>0</v>
      </c>
      <c r="E262" s="102"/>
    </row>
    <row r="263" spans="1:5" s="77" customFormat="1" ht="16.5" customHeight="1" x14ac:dyDescent="0.25">
      <c r="A263" s="7"/>
      <c r="B263" s="110" t="s">
        <v>19</v>
      </c>
      <c r="C263" s="9">
        <v>10000</v>
      </c>
      <c r="D263" s="9">
        <v>0</v>
      </c>
      <c r="E263" s="102"/>
    </row>
    <row r="264" spans="1:5" s="77" customFormat="1" ht="16.5" customHeight="1" x14ac:dyDescent="0.25">
      <c r="A264" s="7"/>
      <c r="B264" s="110" t="s">
        <v>20</v>
      </c>
      <c r="C264" s="9">
        <v>10.1</v>
      </c>
      <c r="D264" s="9">
        <v>0</v>
      </c>
      <c r="E264" s="102"/>
    </row>
    <row r="265" spans="1:5" s="66" customFormat="1" ht="15.75" x14ac:dyDescent="0.25">
      <c r="A265" s="28"/>
      <c r="B265" s="29" t="s">
        <v>21</v>
      </c>
      <c r="C265" s="30">
        <f>SUM(C253,C254,C257,C258,C259,C262)</f>
        <v>15001.3</v>
      </c>
      <c r="D265" s="30">
        <f>SUM(D253,D254,D257,D258,D259,D262)</f>
        <v>2184.4</v>
      </c>
      <c r="E265" s="98"/>
    </row>
    <row r="266" spans="1:5" s="66" customFormat="1" ht="15" customHeight="1" x14ac:dyDescent="0.25">
      <c r="A266" s="113"/>
      <c r="B266" s="127" t="s">
        <v>57</v>
      </c>
      <c r="C266" s="128"/>
      <c r="D266" s="128"/>
      <c r="E266" s="98"/>
    </row>
    <row r="267" spans="1:5" s="75" customFormat="1" ht="25.5" customHeight="1" x14ac:dyDescent="0.25">
      <c r="A267" s="7"/>
      <c r="B267" s="117" t="s">
        <v>64</v>
      </c>
      <c r="C267" s="9">
        <v>26859.599999999999</v>
      </c>
      <c r="D267" s="9">
        <v>16300</v>
      </c>
      <c r="E267" s="101"/>
    </row>
    <row r="268" spans="1:5" ht="15.75" x14ac:dyDescent="0.25">
      <c r="A268" s="28"/>
      <c r="B268" s="29" t="s">
        <v>21</v>
      </c>
      <c r="C268" s="30">
        <f>SUM(C267:C267)</f>
        <v>26859.599999999999</v>
      </c>
      <c r="D268" s="30">
        <f>SUM(D267:D267)</f>
        <v>16300</v>
      </c>
      <c r="E268" s="93"/>
    </row>
    <row r="269" spans="1:5" s="49" customFormat="1" ht="15.75" x14ac:dyDescent="0.25">
      <c r="A269" s="28"/>
      <c r="B269" s="29" t="s">
        <v>15</v>
      </c>
      <c r="C269" s="30">
        <f>SUM(C265,C268)</f>
        <v>41860.899999999994</v>
      </c>
      <c r="D269" s="30">
        <f>SUM(D265,D268)</f>
        <v>18484.400000000001</v>
      </c>
      <c r="E269" s="118"/>
    </row>
    <row r="270" spans="1:5" x14ac:dyDescent="0.25">
      <c r="A270" s="137"/>
      <c r="B270" s="137"/>
    </row>
    <row r="271" spans="1:5" x14ac:dyDescent="0.25">
      <c r="A271" s="42"/>
      <c r="B271" s="43" t="s">
        <v>66</v>
      </c>
      <c r="C271" s="44">
        <f>SUM(C14,C23,C47,C66,C103,C117,C132,C151,C248,C269)</f>
        <v>1474867.6</v>
      </c>
      <c r="D271" s="44">
        <f>SUM(D14,D23,D47,D66,D103,D117,D132,D151,D248,D269)</f>
        <v>643311.5</v>
      </c>
      <c r="E271" s="38"/>
    </row>
    <row r="272" spans="1:5" ht="30" customHeight="1" x14ac:dyDescent="0.25">
      <c r="A272" s="41"/>
      <c r="B272" s="41"/>
      <c r="E272" s="54"/>
    </row>
    <row r="273" spans="1:4" ht="15" customHeight="1" x14ac:dyDescent="0.25">
      <c r="A273" s="39"/>
      <c r="B273" s="136" t="s">
        <v>143</v>
      </c>
      <c r="C273" s="136"/>
    </row>
    <row r="274" spans="1:4" ht="10.5" customHeight="1" x14ac:dyDescent="0.25">
      <c r="B274" s="40" t="s">
        <v>65</v>
      </c>
    </row>
    <row r="275" spans="1:4" x14ac:dyDescent="0.25">
      <c r="B275" s="90" t="s">
        <v>148</v>
      </c>
    </row>
    <row r="276" spans="1:4" x14ac:dyDescent="0.25">
      <c r="C276" s="64"/>
    </row>
    <row r="277" spans="1:4" x14ac:dyDescent="0.25">
      <c r="C277" s="64"/>
    </row>
    <row r="278" spans="1:4" x14ac:dyDescent="0.25">
      <c r="C278" s="64"/>
      <c r="D278" s="64"/>
    </row>
    <row r="279" spans="1:4" x14ac:dyDescent="0.25">
      <c r="C279" s="65"/>
      <c r="D279" s="65"/>
    </row>
    <row r="280" spans="1:4" x14ac:dyDescent="0.25">
      <c r="C280" s="64"/>
    </row>
  </sheetData>
  <mergeCells count="52">
    <mergeCell ref="A105:D105"/>
    <mergeCell ref="B107:D107"/>
    <mergeCell ref="B113:D113"/>
    <mergeCell ref="A49:D49"/>
    <mergeCell ref="A27:D27"/>
    <mergeCell ref="B34:D34"/>
    <mergeCell ref="B43:D43"/>
    <mergeCell ref="A68:D68"/>
    <mergeCell ref="B51:D51"/>
    <mergeCell ref="B54:D54"/>
    <mergeCell ref="B60:D60"/>
    <mergeCell ref="A1:D1"/>
    <mergeCell ref="A2:D2"/>
    <mergeCell ref="A25:D25"/>
    <mergeCell ref="A9:A11"/>
    <mergeCell ref="B9:B11"/>
    <mergeCell ref="A4:D4"/>
    <mergeCell ref="A5:D5"/>
    <mergeCell ref="A7:D7"/>
    <mergeCell ref="C9:C11"/>
    <mergeCell ref="D9:D11"/>
    <mergeCell ref="A16:D16"/>
    <mergeCell ref="A18:A20"/>
    <mergeCell ref="B18:B20"/>
    <mergeCell ref="C18:C20"/>
    <mergeCell ref="D18:D20"/>
    <mergeCell ref="B273:C273"/>
    <mergeCell ref="A270:B270"/>
    <mergeCell ref="B162:D162"/>
    <mergeCell ref="A120:D120"/>
    <mergeCell ref="A121:D121"/>
    <mergeCell ref="B141:D141"/>
    <mergeCell ref="B146:D146"/>
    <mergeCell ref="A153:D153"/>
    <mergeCell ref="A154:D154"/>
    <mergeCell ref="A156:D156"/>
    <mergeCell ref="B136:D136"/>
    <mergeCell ref="A123:D123"/>
    <mergeCell ref="D125:D128"/>
    <mergeCell ref="B130:D130"/>
    <mergeCell ref="A134:D134"/>
    <mergeCell ref="A125:A128"/>
    <mergeCell ref="B125:B128"/>
    <mergeCell ref="C125:C128"/>
    <mergeCell ref="B266:D266"/>
    <mergeCell ref="A158:A160"/>
    <mergeCell ref="B158:B160"/>
    <mergeCell ref="C158:C160"/>
    <mergeCell ref="D158:D160"/>
    <mergeCell ref="B239:D239"/>
    <mergeCell ref="A250:D250"/>
    <mergeCell ref="B252:D252"/>
  </mergeCells>
  <pageMargins left="0.70866141732283472" right="0.3" top="0.69" bottom="0.63" header="0.31496062992125984" footer="0.31496062992125984"/>
  <pageSetup paperSize="9" scale="8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2021-07-25T04:53:24Z</dcterms:modified>
</cp:coreProperties>
</file>