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15915" windowHeight="6180"/>
  </bookViews>
  <sheets>
    <sheet name="Приложение 4" sheetId="30" r:id="rId1"/>
    <sheet name="Приложение 5" sheetId="20" r:id="rId2"/>
    <sheet name="Приложение 6" sheetId="4" r:id="rId3"/>
    <sheet name="Приложение 7" sheetId="16" r:id="rId4"/>
    <sheet name="Приложение 9" sheetId="7" r:id="rId5"/>
  </sheets>
  <definedNames>
    <definedName name="_xlnm._FilterDatabase" localSheetId="1" hidden="1">'Приложение 5'!$A$15:$G$17</definedName>
    <definedName name="_xlnm._FilterDatabase" localSheetId="2" hidden="1">'Приложение 6'!$A$16:$N$484</definedName>
    <definedName name="_xlnm._FilterDatabase" localSheetId="3" hidden="1">'Приложение 7'!$A$15:$I$275</definedName>
    <definedName name="_xlnm.Print_Titles" localSheetId="1">'Приложение 5'!$15:$16</definedName>
    <definedName name="_xlnm.Print_Titles" localSheetId="2">'Приложение 6'!$15:$16</definedName>
    <definedName name="_xlnm.Print_Titles" localSheetId="3">'Приложение 7'!$16:$16</definedName>
    <definedName name="_xlnm.Print_Area" localSheetId="0">'Приложение 4'!$A$1:$C$139</definedName>
    <definedName name="_xlnm.Print_Area" localSheetId="1">'Приложение 5'!$A$1:$G$468</definedName>
    <definedName name="_xlnm.Print_Area" localSheetId="2">'Приложение 6'!$A$1:$G$484</definedName>
  </definedNames>
  <calcPr calcId="125725"/>
</workbook>
</file>

<file path=xl/calcChain.xml><?xml version="1.0" encoding="utf-8"?>
<calcChain xmlns="http://schemas.openxmlformats.org/spreadsheetml/2006/main">
  <c r="C139" i="30"/>
  <c r="F164" i="16"/>
  <c r="I198"/>
  <c r="F205"/>
  <c r="I59"/>
  <c r="F63"/>
  <c r="I224" l="1"/>
  <c r="G224"/>
  <c r="H224"/>
  <c r="F220"/>
  <c r="F185" l="1"/>
  <c r="G88"/>
  <c r="F219" l="1"/>
  <c r="H54"/>
  <c r="I54"/>
  <c r="G54"/>
  <c r="G153" l="1"/>
  <c r="H153"/>
  <c r="I153"/>
  <c r="F155"/>
  <c r="F154"/>
  <c r="F247"/>
  <c r="F225"/>
  <c r="F153" l="1"/>
  <c r="G394" i="20"/>
  <c r="G89"/>
  <c r="G88" s="1"/>
  <c r="G157"/>
  <c r="G70"/>
  <c r="G67"/>
  <c r="G66" s="1"/>
  <c r="G65" s="1"/>
  <c r="G77"/>
  <c r="G75"/>
  <c r="G464"/>
  <c r="G463" s="1"/>
  <c r="G462" s="1"/>
  <c r="G460"/>
  <c r="G459" s="1"/>
  <c r="G458" s="1"/>
  <c r="G457" s="1"/>
  <c r="G456" s="1"/>
  <c r="G454"/>
  <c r="G453" s="1"/>
  <c r="G451"/>
  <c r="G450" s="1"/>
  <c r="G449" s="1"/>
  <c r="G444"/>
  <c r="G443" s="1"/>
  <c r="G442" s="1"/>
  <c r="G438"/>
  <c r="G436"/>
  <c r="G434"/>
  <c r="G431"/>
  <c r="G428"/>
  <c r="G425"/>
  <c r="G409"/>
  <c r="G408" s="1"/>
  <c r="G407" s="1"/>
  <c r="G406" s="1"/>
  <c r="G392"/>
  <c r="G391" s="1"/>
  <c r="G390" s="1"/>
  <c r="G388"/>
  <c r="G386"/>
  <c r="G384"/>
  <c r="G381"/>
  <c r="G379"/>
  <c r="G376"/>
  <c r="G373" s="1"/>
  <c r="G374"/>
  <c r="G371"/>
  <c r="G370" s="1"/>
  <c r="G368"/>
  <c r="G367" s="1"/>
  <c r="G365"/>
  <c r="G364" s="1"/>
  <c r="G358"/>
  <c r="G356"/>
  <c r="G355" s="1"/>
  <c r="G353"/>
  <c r="G352" s="1"/>
  <c r="G350"/>
  <c r="G349" s="1"/>
  <c r="G347"/>
  <c r="G346" s="1"/>
  <c r="G344"/>
  <c r="G343" s="1"/>
  <c r="G341"/>
  <c r="G340" s="1"/>
  <c r="G335"/>
  <c r="G333"/>
  <c r="G327"/>
  <c r="G326" s="1"/>
  <c r="G321"/>
  <c r="G320" s="1"/>
  <c r="G319" s="1"/>
  <c r="G317"/>
  <c r="G316" s="1"/>
  <c r="G314"/>
  <c r="G313" s="1"/>
  <c r="G311"/>
  <c r="G310" s="1"/>
  <c r="G308"/>
  <c r="G307" s="1"/>
  <c r="G302"/>
  <c r="G300"/>
  <c r="G296"/>
  <c r="G294"/>
  <c r="G291"/>
  <c r="G289"/>
  <c r="G286"/>
  <c r="G285" s="1"/>
  <c r="G283"/>
  <c r="G282" s="1"/>
  <c r="G280"/>
  <c r="G277" s="1"/>
  <c r="G278"/>
  <c r="G272"/>
  <c r="G271" s="1"/>
  <c r="G270" s="1"/>
  <c r="G268"/>
  <c r="G267" s="1"/>
  <c r="G265"/>
  <c r="G264" s="1"/>
  <c r="G262"/>
  <c r="G261" s="1"/>
  <c r="G259"/>
  <c r="G258" s="1"/>
  <c r="G50"/>
  <c r="G49" s="1"/>
  <c r="G48" s="1"/>
  <c r="G398"/>
  <c r="G396" s="1"/>
  <c r="G395" s="1"/>
  <c r="G193"/>
  <c r="G191"/>
  <c r="G185"/>
  <c r="G183"/>
  <c r="G179"/>
  <c r="G177"/>
  <c r="G173"/>
  <c r="G171"/>
  <c r="G161"/>
  <c r="G159" s="1"/>
  <c r="G158" s="1"/>
  <c r="G160"/>
  <c r="G86"/>
  <c r="G85" s="1"/>
  <c r="G84" s="1"/>
  <c r="G82"/>
  <c r="G81" s="1"/>
  <c r="G80" s="1"/>
  <c r="G63"/>
  <c r="G60"/>
  <c r="G56"/>
  <c r="G421"/>
  <c r="G419"/>
  <c r="G413"/>
  <c r="G412" s="1"/>
  <c r="G411" s="1"/>
  <c r="G405" s="1"/>
  <c r="G403"/>
  <c r="G402" s="1"/>
  <c r="G401" s="1"/>
  <c r="G400" s="1"/>
  <c r="G252"/>
  <c r="G251" s="1"/>
  <c r="G250" s="1"/>
  <c r="G249" s="1"/>
  <c r="G248" s="1"/>
  <c r="G246"/>
  <c r="G245" s="1"/>
  <c r="G244" s="1"/>
  <c r="G242"/>
  <c r="G241" s="1"/>
  <c r="G239"/>
  <c r="G238" s="1"/>
  <c r="G236"/>
  <c r="G235" s="1"/>
  <c r="G233"/>
  <c r="G232" s="1"/>
  <c r="G230"/>
  <c r="G229" s="1"/>
  <c r="G225"/>
  <c r="G224" s="1"/>
  <c r="G223" s="1"/>
  <c r="G221"/>
  <c r="G220" s="1"/>
  <c r="G219" s="1"/>
  <c r="G217"/>
  <c r="G216" s="1"/>
  <c r="G215" s="1"/>
  <c r="G211"/>
  <c r="G210" s="1"/>
  <c r="G209" s="1"/>
  <c r="G207"/>
  <c r="G205"/>
  <c r="G202"/>
  <c r="G201" s="1"/>
  <c r="G199"/>
  <c r="G198" s="1"/>
  <c r="G189"/>
  <c r="G166"/>
  <c r="G165"/>
  <c r="G164" s="1"/>
  <c r="G163" s="1"/>
  <c r="G155"/>
  <c r="G154" s="1"/>
  <c r="G152"/>
  <c r="G151" s="1"/>
  <c r="G148"/>
  <c r="G146" s="1"/>
  <c r="G145" s="1"/>
  <c r="G147"/>
  <c r="G142"/>
  <c r="G140" s="1"/>
  <c r="G139" s="1"/>
  <c r="G138" s="1"/>
  <c r="G141"/>
  <c r="G135"/>
  <c r="G134" s="1"/>
  <c r="G133" s="1"/>
  <c r="G131"/>
  <c r="G130" s="1"/>
  <c r="G129" s="1"/>
  <c r="G127"/>
  <c r="G124"/>
  <c r="G120"/>
  <c r="G118"/>
  <c r="G113"/>
  <c r="G110"/>
  <c r="G102"/>
  <c r="G100"/>
  <c r="G95"/>
  <c r="G94" s="1"/>
  <c r="G93" s="1"/>
  <c r="G91"/>
  <c r="G90" s="1"/>
  <c r="G45"/>
  <c r="G43"/>
  <c r="G41"/>
  <c r="G39"/>
  <c r="G37"/>
  <c r="G34"/>
  <c r="G29"/>
  <c r="G24"/>
  <c r="G22"/>
  <c r="G396" i="4"/>
  <c r="G378" i="20" l="1"/>
  <c r="G293"/>
  <c r="G288"/>
  <c r="G276" s="1"/>
  <c r="G299"/>
  <c r="G298" s="1"/>
  <c r="G332"/>
  <c r="G325" s="1"/>
  <c r="G324" s="1"/>
  <c r="G323" s="1"/>
  <c r="G383"/>
  <c r="G433"/>
  <c r="G448"/>
  <c r="G447" s="1"/>
  <c r="G446" s="1"/>
  <c r="G74"/>
  <c r="G73" s="1"/>
  <c r="G72" s="1"/>
  <c r="G424"/>
  <c r="G306"/>
  <c r="G305" s="1"/>
  <c r="G304" s="1"/>
  <c r="G363"/>
  <c r="G257"/>
  <c r="G256" s="1"/>
  <c r="G255" s="1"/>
  <c r="G339"/>
  <c r="G338" s="1"/>
  <c r="G337" s="1"/>
  <c r="G170"/>
  <c r="G169" s="1"/>
  <c r="G182"/>
  <c r="G181" s="1"/>
  <c r="G397"/>
  <c r="G188"/>
  <c r="G187" s="1"/>
  <c r="G176"/>
  <c r="G175" s="1"/>
  <c r="G28"/>
  <c r="G27" s="1"/>
  <c r="G26" s="1"/>
  <c r="G55"/>
  <c r="G54" s="1"/>
  <c r="G53" s="1"/>
  <c r="G214"/>
  <c r="G213" s="1"/>
  <c r="G123"/>
  <c r="G122" s="1"/>
  <c r="G79"/>
  <c r="G21"/>
  <c r="G20" s="1"/>
  <c r="G19" s="1"/>
  <c r="G204"/>
  <c r="G197" s="1"/>
  <c r="G196" s="1"/>
  <c r="G99"/>
  <c r="G98" s="1"/>
  <c r="G117"/>
  <c r="G116" s="1"/>
  <c r="G418"/>
  <c r="G417" s="1"/>
  <c r="G416" s="1"/>
  <c r="G109"/>
  <c r="G108" s="1"/>
  <c r="G107" s="1"/>
  <c r="G228"/>
  <c r="G227" s="1"/>
  <c r="G150"/>
  <c r="G144" s="1"/>
  <c r="G435" i="4"/>
  <c r="G139"/>
  <c r="G137"/>
  <c r="G125"/>
  <c r="G275" i="20" l="1"/>
  <c r="G274" s="1"/>
  <c r="G362"/>
  <c r="G361" s="1"/>
  <c r="G360" s="1"/>
  <c r="G18"/>
  <c r="G17" s="1"/>
  <c r="G195"/>
  <c r="G423"/>
  <c r="G415"/>
  <c r="G254"/>
  <c r="G168"/>
  <c r="G137"/>
  <c r="G115"/>
  <c r="G106" s="1"/>
  <c r="G136" i="4"/>
  <c r="G84"/>
  <c r="G55"/>
  <c r="C91" i="30" l="1"/>
  <c r="F248" i="16" l="1"/>
  <c r="F249"/>
  <c r="F250"/>
  <c r="F251"/>
  <c r="F241"/>
  <c r="F242"/>
  <c r="F243"/>
  <c r="F244"/>
  <c r="F252"/>
  <c r="F253"/>
  <c r="F254"/>
  <c r="F230"/>
  <c r="F229"/>
  <c r="I158"/>
  <c r="I157" s="1"/>
  <c r="F209"/>
  <c r="G64"/>
  <c r="I177"/>
  <c r="H177"/>
  <c r="F195"/>
  <c r="F180"/>
  <c r="I166"/>
  <c r="I165" s="1"/>
  <c r="H166"/>
  <c r="H165" s="1"/>
  <c r="F167"/>
  <c r="F168"/>
  <c r="I162"/>
  <c r="I161" s="1"/>
  <c r="F161" s="1"/>
  <c r="H158"/>
  <c r="H157" s="1"/>
  <c r="F160"/>
  <c r="I149"/>
  <c r="F149" s="1"/>
  <c r="F150"/>
  <c r="F73"/>
  <c r="F72"/>
  <c r="F74"/>
  <c r="I70"/>
  <c r="H70"/>
  <c r="H67"/>
  <c r="I67"/>
  <c r="I64"/>
  <c r="H64"/>
  <c r="F68"/>
  <c r="F69"/>
  <c r="F71"/>
  <c r="F65"/>
  <c r="F52"/>
  <c r="F60"/>
  <c r="F66"/>
  <c r="I156" l="1"/>
  <c r="F159"/>
  <c r="F166"/>
  <c r="F165"/>
  <c r="F157"/>
  <c r="F158"/>
  <c r="F70"/>
  <c r="F67"/>
  <c r="F64"/>
  <c r="F156" l="1"/>
  <c r="F31"/>
  <c r="F30"/>
  <c r="C86" i="30"/>
  <c r="C116"/>
  <c r="C88"/>
  <c r="G443" i="4" l="1"/>
  <c r="G463" l="1"/>
  <c r="G427"/>
  <c r="G401"/>
  <c r="G399"/>
  <c r="G378"/>
  <c r="G376"/>
  <c r="G347"/>
  <c r="G341"/>
  <c r="G375" l="1"/>
  <c r="G398"/>
  <c r="G322"/>
  <c r="G320"/>
  <c r="G292"/>
  <c r="G203"/>
  <c r="G201"/>
  <c r="G195"/>
  <c r="G174"/>
  <c r="G173" s="1"/>
  <c r="G157"/>
  <c r="G156" s="1"/>
  <c r="G200" l="1"/>
  <c r="G131"/>
  <c r="G130" s="1"/>
  <c r="G73" l="1"/>
  <c r="E21" i="7" l="1"/>
  <c r="C69" i="30"/>
  <c r="C68" s="1"/>
  <c r="G178" i="4"/>
  <c r="F228" i="16"/>
  <c r="F226"/>
  <c r="G60" i="4"/>
  <c r="G462" s="1"/>
  <c r="C132" i="30"/>
  <c r="C90"/>
  <c r="C85" s="1"/>
  <c r="C134"/>
  <c r="C83"/>
  <c r="F227" i="16"/>
  <c r="G143" i="4"/>
  <c r="F233" i="16"/>
  <c r="F245"/>
  <c r="F246"/>
  <c r="F210"/>
  <c r="F199"/>
  <c r="F194"/>
  <c r="F178"/>
  <c r="H59"/>
  <c r="F59" s="1"/>
  <c r="F32"/>
  <c r="F33"/>
  <c r="I29"/>
  <c r="G285" i="4"/>
  <c r="G115"/>
  <c r="G114" s="1"/>
  <c r="G87"/>
  <c r="C114" i="30"/>
  <c r="C42"/>
  <c r="G177" i="16"/>
  <c r="F177" s="1"/>
  <c r="F196"/>
  <c r="F188"/>
  <c r="I271"/>
  <c r="I270" s="1"/>
  <c r="F272"/>
  <c r="F275"/>
  <c r="F57"/>
  <c r="G337" i="4"/>
  <c r="G334"/>
  <c r="G333" s="1"/>
  <c r="G331"/>
  <c r="G328"/>
  <c r="G70"/>
  <c r="G78"/>
  <c r="G80"/>
  <c r="C123" i="30"/>
  <c r="C122" s="1"/>
  <c r="C120"/>
  <c r="C118"/>
  <c r="C81"/>
  <c r="C76"/>
  <c r="C72"/>
  <c r="C64"/>
  <c r="C63" s="1"/>
  <c r="C61"/>
  <c r="C60" s="1"/>
  <c r="C58"/>
  <c r="C57" s="1"/>
  <c r="C53"/>
  <c r="C52" s="1"/>
  <c r="C50"/>
  <c r="C48"/>
  <c r="C45"/>
  <c r="C40"/>
  <c r="C38"/>
  <c r="C35"/>
  <c r="C33"/>
  <c r="C20"/>
  <c r="C19" s="1"/>
  <c r="F187" i="16"/>
  <c r="I173"/>
  <c r="H173"/>
  <c r="H172" s="1"/>
  <c r="F176"/>
  <c r="F113"/>
  <c r="F112"/>
  <c r="I111"/>
  <c r="H111"/>
  <c r="G252" i="4"/>
  <c r="G250"/>
  <c r="G41"/>
  <c r="G311"/>
  <c r="G309"/>
  <c r="G308" s="1"/>
  <c r="F240" i="16"/>
  <c r="F62"/>
  <c r="F239"/>
  <c r="F238"/>
  <c r="F110"/>
  <c r="F109"/>
  <c r="I108"/>
  <c r="H108"/>
  <c r="F214"/>
  <c r="G412" i="4"/>
  <c r="G258"/>
  <c r="G256"/>
  <c r="G240"/>
  <c r="G238"/>
  <c r="I99" i="16"/>
  <c r="H99"/>
  <c r="F101"/>
  <c r="I105"/>
  <c r="H105"/>
  <c r="F107"/>
  <c r="F106"/>
  <c r="F206"/>
  <c r="H29"/>
  <c r="I102"/>
  <c r="H102"/>
  <c r="F104"/>
  <c r="F152"/>
  <c r="I151"/>
  <c r="H151"/>
  <c r="G151"/>
  <c r="H162"/>
  <c r="H161" s="1"/>
  <c r="H156" s="1"/>
  <c r="G134" i="4"/>
  <c r="G133" s="1"/>
  <c r="G246"/>
  <c r="G346"/>
  <c r="H147" i="16"/>
  <c r="I147"/>
  <c r="G147"/>
  <c r="G132" s="1"/>
  <c r="F148"/>
  <c r="I51"/>
  <c r="H51"/>
  <c r="G51"/>
  <c r="F61"/>
  <c r="F234"/>
  <c r="F231"/>
  <c r="F232"/>
  <c r="F235"/>
  <c r="F236"/>
  <c r="F237"/>
  <c r="H217"/>
  <c r="G217"/>
  <c r="I217"/>
  <c r="F218"/>
  <c r="F208"/>
  <c r="F207"/>
  <c r="F183"/>
  <c r="G433" i="4"/>
  <c r="G391"/>
  <c r="G373"/>
  <c r="G306"/>
  <c r="G214"/>
  <c r="G190"/>
  <c r="G62"/>
  <c r="G34"/>
  <c r="C21" i="7"/>
  <c r="F274" i="16"/>
  <c r="F273"/>
  <c r="F269"/>
  <c r="F268"/>
  <c r="F266"/>
  <c r="F265"/>
  <c r="F264"/>
  <c r="F261"/>
  <c r="F260"/>
  <c r="F259"/>
  <c r="F256"/>
  <c r="F222"/>
  <c r="F221"/>
  <c r="F216"/>
  <c r="F215"/>
  <c r="F213"/>
  <c r="F212"/>
  <c r="F211"/>
  <c r="F204"/>
  <c r="F203"/>
  <c r="F202"/>
  <c r="F201"/>
  <c r="F200"/>
  <c r="F193"/>
  <c r="F192"/>
  <c r="F191"/>
  <c r="F190"/>
  <c r="F189"/>
  <c r="F186"/>
  <c r="F184"/>
  <c r="F182"/>
  <c r="F181"/>
  <c r="F179"/>
  <c r="F175"/>
  <c r="F174"/>
  <c r="F170"/>
  <c r="F163"/>
  <c r="F146"/>
  <c r="F144"/>
  <c r="F142"/>
  <c r="F140"/>
  <c r="F138"/>
  <c r="F136"/>
  <c r="F134"/>
  <c r="F131"/>
  <c r="F129"/>
  <c r="F126"/>
  <c r="F123"/>
  <c r="F119"/>
  <c r="F117"/>
  <c r="F103"/>
  <c r="F100"/>
  <c r="F98"/>
  <c r="F94"/>
  <c r="F92"/>
  <c r="F90"/>
  <c r="F86"/>
  <c r="F82"/>
  <c r="F81"/>
  <c r="F80"/>
  <c r="F79"/>
  <c r="F78"/>
  <c r="F77"/>
  <c r="F76"/>
  <c r="F58"/>
  <c r="F56"/>
  <c r="F55"/>
  <c r="F53"/>
  <c r="F50"/>
  <c r="F48"/>
  <c r="F46"/>
  <c r="F44"/>
  <c r="F42"/>
  <c r="F40"/>
  <c r="F38"/>
  <c r="F36"/>
  <c r="F35"/>
  <c r="F28"/>
  <c r="F27"/>
  <c r="F26"/>
  <c r="F25"/>
  <c r="F21"/>
  <c r="G258"/>
  <c r="G257" s="1"/>
  <c r="G255"/>
  <c r="G223" s="1"/>
  <c r="G198"/>
  <c r="G173"/>
  <c r="H271"/>
  <c r="H270" s="1"/>
  <c r="F270" s="1"/>
  <c r="I267"/>
  <c r="H267"/>
  <c r="I263"/>
  <c r="H263"/>
  <c r="I258"/>
  <c r="I257" s="1"/>
  <c r="H258"/>
  <c r="I255"/>
  <c r="I223" s="1"/>
  <c r="H255"/>
  <c r="H223" s="1"/>
  <c r="H198"/>
  <c r="I169"/>
  <c r="H169"/>
  <c r="I145"/>
  <c r="H145"/>
  <c r="I143"/>
  <c r="H143"/>
  <c r="I141"/>
  <c r="H141"/>
  <c r="I139"/>
  <c r="H139"/>
  <c r="I137"/>
  <c r="H137"/>
  <c r="I135"/>
  <c r="H135"/>
  <c r="I133"/>
  <c r="I132" s="1"/>
  <c r="H133"/>
  <c r="I130"/>
  <c r="H130"/>
  <c r="I128"/>
  <c r="H128"/>
  <c r="I125"/>
  <c r="I124" s="1"/>
  <c r="H125"/>
  <c r="H124" s="1"/>
  <c r="I122"/>
  <c r="I121" s="1"/>
  <c r="H122"/>
  <c r="H121" s="1"/>
  <c r="I118"/>
  <c r="H118"/>
  <c r="I116"/>
  <c r="H116"/>
  <c r="I97"/>
  <c r="H97"/>
  <c r="I93"/>
  <c r="H93"/>
  <c r="I89"/>
  <c r="H89"/>
  <c r="I91"/>
  <c r="H91"/>
  <c r="I85"/>
  <c r="I84" s="1"/>
  <c r="I83" s="1"/>
  <c r="H85"/>
  <c r="H84" s="1"/>
  <c r="I75"/>
  <c r="H75"/>
  <c r="I49"/>
  <c r="H49"/>
  <c r="I47"/>
  <c r="H47"/>
  <c r="I45"/>
  <c r="H45"/>
  <c r="I43"/>
  <c r="H43"/>
  <c r="I41"/>
  <c r="H41"/>
  <c r="I24"/>
  <c r="H24"/>
  <c r="I39"/>
  <c r="H39"/>
  <c r="I37"/>
  <c r="H37"/>
  <c r="I34"/>
  <c r="H34"/>
  <c r="H20"/>
  <c r="I20"/>
  <c r="G45" i="4"/>
  <c r="G43"/>
  <c r="G482"/>
  <c r="G479"/>
  <c r="G472"/>
  <c r="G470"/>
  <c r="G450"/>
  <c r="G449" s="1"/>
  <c r="G448" s="1"/>
  <c r="G430"/>
  <c r="G424"/>
  <c r="G394"/>
  <c r="G353"/>
  <c r="G355"/>
  <c r="G303"/>
  <c r="G288"/>
  <c r="G282"/>
  <c r="G271"/>
  <c r="G244"/>
  <c r="G264"/>
  <c r="G263" s="1"/>
  <c r="G232"/>
  <c r="G233"/>
  <c r="G231" s="1"/>
  <c r="G230" s="1"/>
  <c r="G226"/>
  <c r="G222"/>
  <c r="G217"/>
  <c r="G210"/>
  <c r="G184"/>
  <c r="G183" s="1"/>
  <c r="G153"/>
  <c r="G152" s="1"/>
  <c r="G120"/>
  <c r="G119" s="1"/>
  <c r="G112"/>
  <c r="G111" s="1"/>
  <c r="G107"/>
  <c r="G101"/>
  <c r="G51"/>
  <c r="G39"/>
  <c r="G37"/>
  <c r="G29"/>
  <c r="G24"/>
  <c r="G459"/>
  <c r="G458" s="1"/>
  <c r="G457" s="1"/>
  <c r="G22"/>
  <c r="G168"/>
  <c r="G167" s="1"/>
  <c r="G165"/>
  <c r="G164" s="1"/>
  <c r="G149"/>
  <c r="G148" s="1"/>
  <c r="G147" s="1"/>
  <c r="G121"/>
  <c r="G91"/>
  <c r="G90" s="1"/>
  <c r="G171"/>
  <c r="G170" s="1"/>
  <c r="G162"/>
  <c r="G161" s="1"/>
  <c r="G404"/>
  <c r="G314"/>
  <c r="G385"/>
  <c r="G384" s="1"/>
  <c r="C37" i="7"/>
  <c r="C36" s="1"/>
  <c r="C35" s="1"/>
  <c r="C33"/>
  <c r="C32" s="1"/>
  <c r="C31" s="1"/>
  <c r="C29"/>
  <c r="C28" s="1"/>
  <c r="C27" s="1"/>
  <c r="C24"/>
  <c r="G453" i="4"/>
  <c r="G452" s="1"/>
  <c r="G437"/>
  <c r="G432" s="1"/>
  <c r="G419"/>
  <c r="G418" s="1"/>
  <c r="G408"/>
  <c r="G406"/>
  <c r="G388"/>
  <c r="G387" s="1"/>
  <c r="G370"/>
  <c r="G369" s="1"/>
  <c r="G367"/>
  <c r="G366" s="1"/>
  <c r="G364"/>
  <c r="G363" s="1"/>
  <c r="G361"/>
  <c r="G360" s="1"/>
  <c r="G316"/>
  <c r="G300"/>
  <c r="G298"/>
  <c r="G279"/>
  <c r="G108"/>
  <c r="G106" s="1"/>
  <c r="G102"/>
  <c r="G100" s="1"/>
  <c r="G95"/>
  <c r="G94" s="1"/>
  <c r="C22" i="7"/>
  <c r="H257" i="16"/>
  <c r="C20" i="7"/>
  <c r="F162" i="16"/>
  <c r="G469" i="4"/>
  <c r="G468" s="1"/>
  <c r="G77"/>
  <c r="F224" i="16"/>
  <c r="F198" l="1"/>
  <c r="F75"/>
  <c r="H132"/>
  <c r="F143"/>
  <c r="F263"/>
  <c r="I88"/>
  <c r="I87" s="1"/>
  <c r="H88"/>
  <c r="H87" s="1"/>
  <c r="F45"/>
  <c r="I127"/>
  <c r="I120" s="1"/>
  <c r="G182" i="4"/>
  <c r="G181" s="1"/>
  <c r="G327"/>
  <c r="G151"/>
  <c r="G146" s="1"/>
  <c r="G393"/>
  <c r="G305"/>
  <c r="G284" s="1"/>
  <c r="G69"/>
  <c r="G442"/>
  <c r="G118"/>
  <c r="G50"/>
  <c r="G456"/>
  <c r="G390"/>
  <c r="G372" s="1"/>
  <c r="G237"/>
  <c r="G411"/>
  <c r="G330"/>
  <c r="G302" s="1"/>
  <c r="G281" s="1"/>
  <c r="G197" i="16"/>
  <c r="F217"/>
  <c r="F49"/>
  <c r="F54"/>
  <c r="F51"/>
  <c r="F102"/>
  <c r="F125"/>
  <c r="F135"/>
  <c r="F139"/>
  <c r="F169"/>
  <c r="F111"/>
  <c r="F121"/>
  <c r="H114"/>
  <c r="H127"/>
  <c r="I96"/>
  <c r="G172"/>
  <c r="F147"/>
  <c r="F85"/>
  <c r="G243" i="4"/>
  <c r="G242" s="1"/>
  <c r="F122" i="16"/>
  <c r="F267"/>
  <c r="F130"/>
  <c r="F89"/>
  <c r="C32" i="30"/>
  <c r="C31" s="1"/>
  <c r="C47"/>
  <c r="C113"/>
  <c r="C71"/>
  <c r="C44"/>
  <c r="C80"/>
  <c r="H197" i="16"/>
  <c r="F271"/>
  <c r="F116"/>
  <c r="F29"/>
  <c r="F97"/>
  <c r="F258"/>
  <c r="F173"/>
  <c r="H96"/>
  <c r="F133"/>
  <c r="F128"/>
  <c r="F255"/>
  <c r="I115"/>
  <c r="I262"/>
  <c r="G249" i="4"/>
  <c r="G248" s="1"/>
  <c r="C26" i="7"/>
  <c r="C19" s="1"/>
  <c r="C15" s="1"/>
  <c r="I23" i="16"/>
  <c r="I22" s="1"/>
  <c r="G23"/>
  <c r="G22" s="1"/>
  <c r="F151"/>
  <c r="F105"/>
  <c r="F99"/>
  <c r="H23"/>
  <c r="F20"/>
  <c r="F41"/>
  <c r="I197"/>
  <c r="I172"/>
  <c r="F137"/>
  <c r="F145"/>
  <c r="F141"/>
  <c r="F108"/>
  <c r="F43"/>
  <c r="F124"/>
  <c r="I114"/>
  <c r="F37"/>
  <c r="F39"/>
  <c r="F24"/>
  <c r="F91"/>
  <c r="F93"/>
  <c r="F47"/>
  <c r="F118"/>
  <c r="F257"/>
  <c r="H262"/>
  <c r="F262" s="1"/>
  <c r="F34"/>
  <c r="C79" i="30"/>
  <c r="C78" s="1"/>
  <c r="G236" i="4"/>
  <c r="G478"/>
  <c r="G477" s="1"/>
  <c r="G403"/>
  <c r="G336" s="1"/>
  <c r="G313" s="1"/>
  <c r="G287" s="1"/>
  <c r="G352"/>
  <c r="G423"/>
  <c r="G270" s="1"/>
  <c r="G160"/>
  <c r="G21"/>
  <c r="G297"/>
  <c r="G278" s="1"/>
  <c r="G199" s="1"/>
  <c r="G28"/>
  <c r="G447"/>
  <c r="F84" i="16"/>
  <c r="H83"/>
  <c r="F223"/>
  <c r="C18" i="30"/>
  <c r="H120" i="16"/>
  <c r="C56" i="30"/>
  <c r="F132" i="16" l="1"/>
  <c r="F114"/>
  <c r="F127"/>
  <c r="H95"/>
  <c r="F120"/>
  <c r="G221" i="4"/>
  <c r="G417"/>
  <c r="G155"/>
  <c r="G129" s="1"/>
  <c r="G110" s="1"/>
  <c r="G340"/>
  <c r="G76"/>
  <c r="G68" s="1"/>
  <c r="G105"/>
  <c r="G99" s="1"/>
  <c r="F96" i="16"/>
  <c r="F197"/>
  <c r="F172"/>
  <c r="G171"/>
  <c r="I95"/>
  <c r="I17" s="1"/>
  <c r="G235" i="4"/>
  <c r="C55" i="30"/>
  <c r="C17" s="1"/>
  <c r="C136" s="1"/>
  <c r="C138" s="1"/>
  <c r="F115" i="16"/>
  <c r="I171"/>
  <c r="H171"/>
  <c r="G19"/>
  <c r="G17"/>
  <c r="F88"/>
  <c r="F87"/>
  <c r="F23"/>
  <c r="H22"/>
  <c r="F22" s="1"/>
  <c r="F83"/>
  <c r="G49" i="4" l="1"/>
  <c r="G27" s="1"/>
  <c r="G209"/>
  <c r="G319"/>
  <c r="G383"/>
  <c r="G359" s="1"/>
  <c r="G18" i="16"/>
  <c r="I19"/>
  <c r="I18" s="1"/>
  <c r="F95"/>
  <c r="F171"/>
  <c r="C16" i="7"/>
  <c r="H17" i="16"/>
  <c r="F17" s="1"/>
  <c r="H19"/>
  <c r="G54" i="4" l="1"/>
  <c r="G20"/>
  <c r="G345"/>
  <c r="G291"/>
  <c r="H18" i="16"/>
  <c r="F18" s="1"/>
  <c r="F19"/>
  <c r="G326" i="4" l="1"/>
  <c r="G422"/>
  <c r="G255"/>
  <c r="G269" l="1"/>
  <c r="G225"/>
  <c r="G296"/>
  <c r="G220" l="1"/>
  <c r="G208" s="1"/>
  <c r="G277"/>
  <c r="G194"/>
  <c r="G53" l="1"/>
  <c r="G189"/>
  <c r="G416"/>
  <c r="G382" l="1"/>
  <c r="G177"/>
  <c r="G358" l="1"/>
  <c r="G142"/>
  <c r="G344" l="1"/>
  <c r="G124"/>
  <c r="G325" l="1"/>
  <c r="G83"/>
  <c r="G295" l="1"/>
  <c r="G59"/>
  <c r="G276" l="1"/>
  <c r="G461"/>
  <c r="G441" s="1"/>
  <c r="G410" s="1"/>
  <c r="G339" s="1"/>
  <c r="G318" s="1"/>
  <c r="G198" l="1"/>
  <c r="G262"/>
  <c r="G290"/>
  <c r="G254" l="1"/>
  <c r="G224" s="1"/>
  <c r="G193" s="1"/>
  <c r="G188" l="1"/>
  <c r="G176" l="1"/>
  <c r="G141" s="1"/>
  <c r="G123" s="1"/>
  <c r="G82" s="1"/>
  <c r="G58" s="1"/>
  <c r="G48" s="1"/>
  <c r="G26"/>
  <c r="G19"/>
  <c r="G192"/>
  <c r="G187"/>
  <c r="G180"/>
  <c r="G159"/>
  <c r="G145"/>
  <c r="G128"/>
  <c r="G104"/>
  <c r="G98"/>
  <c r="G93"/>
  <c r="G89"/>
  <c r="G75"/>
  <c r="G67"/>
  <c r="G476"/>
  <c r="G475" s="1"/>
  <c r="G474" s="1"/>
  <c r="G467"/>
  <c r="G466" s="1"/>
  <c r="G465" s="1"/>
  <c r="G455"/>
  <c r="G445" s="1"/>
  <c r="G446"/>
  <c r="G421"/>
  <c r="G415"/>
  <c r="G381"/>
  <c r="G380" s="1"/>
  <c r="G357"/>
  <c r="G343"/>
  <c r="G324"/>
  <c r="G294"/>
  <c r="G275"/>
  <c r="G268"/>
  <c r="G267" s="1"/>
  <c r="G261"/>
  <c r="G260" s="1"/>
  <c r="G229"/>
  <c r="G228" s="1"/>
  <c r="G219"/>
  <c r="G207"/>
  <c r="G197"/>
  <c r="G206" l="1"/>
  <c r="G66"/>
  <c r="G18"/>
  <c r="G414"/>
  <c r="G186"/>
  <c r="G205"/>
  <c r="G127"/>
  <c r="G274"/>
  <c r="G117"/>
  <c r="G97" s="1"/>
  <c r="G266"/>
  <c r="G17" l="1"/>
  <c r="G484" s="1"/>
</calcChain>
</file>

<file path=xl/sharedStrings.xml><?xml version="1.0" encoding="utf-8"?>
<sst xmlns="http://schemas.openxmlformats.org/spreadsheetml/2006/main" count="4575" uniqueCount="922">
  <si>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</si>
  <si>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</si>
  <si>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</si>
  <si>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</si>
  <si>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</si>
  <si>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</si>
  <si>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</si>
  <si>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</si>
  <si>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</si>
  <si>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</si>
  <si>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</si>
  <si>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</si>
  <si>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</si>
  <si>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</si>
  <si>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</si>
  <si>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</si>
  <si>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</si>
  <si>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</si>
  <si>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</si>
  <si>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</si>
  <si>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</si>
  <si>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</si>
  <si>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</si>
  <si>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</si>
  <si>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</si>
  <si>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</si>
  <si>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</si>
  <si>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</si>
  <si>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</si>
  <si>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</si>
  <si>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</si>
  <si>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</si>
  <si>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</si>
  <si>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</si>
  <si>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</si>
  <si>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</si>
  <si>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</si>
  <si>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</si>
  <si>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</si>
  <si>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</si>
  <si>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</si>
  <si>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</si>
  <si>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</si>
  <si>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</si>
  <si>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</si>
  <si>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</si>
  <si>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</si>
  <si>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</si>
  <si>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</si>
  <si>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</si>
  <si>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</si>
  <si>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</si>
  <si>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</si>
  <si>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</si>
  <si>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</si>
  <si>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</si>
  <si>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</si>
  <si>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</si>
  <si>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</si>
  <si>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</si>
  <si>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</si>
  <si>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</si>
  <si>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</si>
  <si>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</si>
  <si>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</si>
  <si>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</si>
  <si>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</si>
  <si>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</si>
  <si>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</si>
  <si>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</si>
  <si>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</si>
  <si>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</si>
  <si>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</si>
  <si>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</si>
  <si>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</si>
  <si>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</si>
  <si>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</si>
  <si>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</si>
  <si>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</si>
  <si>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</si>
  <si>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</si>
  <si>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</si>
  <si>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</si>
  <si>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</si>
  <si>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</si>
  <si>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</si>
  <si>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</si>
  <si>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</si>
  <si>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</si>
  <si>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</si>
  <si>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</si>
  <si>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</si>
  <si>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</si>
  <si>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</si>
  <si>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</si>
  <si>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</si>
  <si>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</si>
  <si>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</si>
  <si>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</si>
  <si>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</si>
  <si>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</si>
  <si>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</si>
  <si>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</si>
  <si>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</si>
  <si>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</si>
  <si>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</si>
  <si>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</si>
  <si>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</si>
  <si>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</si>
  <si>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</si>
  <si>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</si>
  <si>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</si>
  <si>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</si>
  <si>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</si>
  <si>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</si>
  <si>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</si>
  <si>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</si>
  <si>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</si>
  <si>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</si>
  <si>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</si>
  <si>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</si>
  <si>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Расходы на обеспечение проведения районных олимпиад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</si>
  <si>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</si>
  <si>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</si>
  <si>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</si>
  <si>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</si>
  <si>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</si>
  <si>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</si>
  <si>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</si>
  <si>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</si>
  <si>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</si>
  <si>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</si>
  <si>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</si>
  <si>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</si>
  <si>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</si>
  <si>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</si>
  <si>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</si>
  <si>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</si>
  <si>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</si>
  <si>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</si>
  <si>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</si>
  <si>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</si>
  <si>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</si>
  <si>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</si>
  <si>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</si>
  <si>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</si>
  <si>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</si>
  <si>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</si>
  <si>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</si>
  <si>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</si>
  <si>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</si>
  <si>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Сумма - всего</t>
  </si>
  <si>
    <t>Сумма средств окружного бюджета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</si>
  <si>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</si>
  <si>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</si>
  <si>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</si>
  <si>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</si>
  <si>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</si>
  <si>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</si>
  <si>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</si>
  <si>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</si>
  <si>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</si>
  <si>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</si>
  <si>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</si>
  <si>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</si>
  <si>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</si>
  <si>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</si>
  <si>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</si>
  <si>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</si>
  <si>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</si>
  <si>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</si>
  <si>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</si>
  <si>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</si>
  <si>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</si>
  <si>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</si>
  <si>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</si>
  <si>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</si>
  <si>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</si>
  <si>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</si>
  <si>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</si>
  <si>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</si>
  <si>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</si>
  <si>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</si>
  <si>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</si>
  <si>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</si>
  <si>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</si>
  <si>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</si>
  <si>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</si>
  <si>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</si>
  <si>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</si>
  <si>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</si>
  <si>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</si>
  <si>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</si>
  <si>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</si>
  <si>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</si>
  <si>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</si>
  <si>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</si>
  <si>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</si>
  <si>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</si>
  <si>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</si>
  <si>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</si>
  <si>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</si>
  <si>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</si>
  <si>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</si>
  <si>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</si>
  <si>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</si>
  <si>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</si>
  <si>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</si>
  <si>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</si>
  <si>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</si>
  <si>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</si>
  <si>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</si>
  <si>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 возмещение организациям ЖКХ разницы в стоимости топлива</t>
  </si>
  <si>
    <t xml:space="preserve">На возмещение организациям ЖКХ части расходов по приобретенной тепловой энергии 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</si>
  <si>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</si>
  <si>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</si>
  <si>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</si>
  <si>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</si>
  <si>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</si>
  <si>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</si>
  <si>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</si>
  <si>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</si>
  <si>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</si>
  <si>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</si>
  <si>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</si>
  <si>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</si>
  <si>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</si>
  <si>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</si>
  <si>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</si>
  <si>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</si>
  <si>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</si>
  <si>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</si>
  <si>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</si>
  <si>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</si>
  <si>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</si>
  <si>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</si>
  <si>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</si>
  <si>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</si>
  <si>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</si>
  <si>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</si>
  <si>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Плата за сбросы загрязняющих веществ в водные объекты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</si>
  <si>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</si>
  <si>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</si>
  <si>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</si>
  <si>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</si>
  <si>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</si>
  <si>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</si>
  <si>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</si>
  <si>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</si>
  <si>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</si>
  <si>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</si>
  <si>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</si>
  <si>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</si>
  <si>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</si>
  <si>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</si>
  <si>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</si>
  <si>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</si>
  <si>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</si>
  <si>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</si>
  <si>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</si>
  <si>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</si>
  <si>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</si>
  <si>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</si>
  <si>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</si>
  <si>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</si>
  <si>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</si>
  <si>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</si>
  <si>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</si>
  <si>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</si>
  <si>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</si>
  <si>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</si>
  <si>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82 9 00 51200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</si>
  <si>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</si>
  <si>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</si>
  <si>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</si>
  <si>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</si>
  <si>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82 9 00 53910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</si>
  <si>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</si>
  <si>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</si>
  <si>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</si>
  <si>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</si>
  <si>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</si>
  <si>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</si>
  <si>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</si>
  <si>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</si>
  <si>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Муниципальная программа «Развитие транспортной инфраструктуры городского округа Эгвекинот на 2016-2018 годы»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</si>
  <si>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</si>
  <si>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</si>
  <si>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</si>
  <si>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</si>
  <si>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</si>
  <si>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</si>
  <si>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</si>
  <si>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</si>
  <si>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Муниципальная программа «Содержание, развитие и ремонт инфраструктуры городского округа Эгвекинот на 2016-2018 годы»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</si>
  <si>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</si>
  <si>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</si>
  <si>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</si>
  <si>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</si>
  <si>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</si>
  <si>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</si>
  <si>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</si>
  <si>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Основное мероприятие «Обустройство ВПП для легкомоторной авиации»</t>
  </si>
  <si>
    <t>06 3 02 81110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</si>
  <si>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</si>
  <si>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</si>
  <si>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</si>
  <si>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</si>
  <si>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</si>
  <si>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</si>
  <si>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</si>
  <si>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</si>
  <si>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</si>
  <si>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Основное мероприятие «Субсидии организациям ЖКХ на возмещение части расходов по приобретенной тепловой энергии»</t>
  </si>
  <si>
    <t>05 1 03 42140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</si>
  <si>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</si>
  <si>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</si>
  <si>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</si>
  <si>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</si>
  <si>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</si>
  <si>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</si>
  <si>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</si>
  <si>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</si>
  <si>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</si>
  <si>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</si>
  <si>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</si>
  <si>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</si>
  <si>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</si>
  <si>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</si>
  <si>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</si>
  <si>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</si>
  <si>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</si>
  <si>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</si>
  <si>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</si>
  <si>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Основное мероприятие «Субсидии организациям ЖКХ на возмещение разницы в стоимости топлива»</t>
  </si>
  <si>
    <t>05 1 02 42050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</si>
  <si>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</si>
  <si>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</si>
  <si>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</si>
  <si>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</si>
  <si>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</si>
  <si>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</si>
  <si>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</si>
  <si>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</si>
  <si>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</si>
  <si>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</si>
  <si>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Муниципальная программа «Стимулирование экономической активности населения городского округа Эгвекинот на 2016-2018 годы»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</si>
  <si>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</si>
  <si>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</si>
  <si>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</si>
  <si>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</si>
  <si>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</t>
  </si>
  <si>
    <t>03 1 02 99990</t>
  </si>
  <si>
    <t>08 0 00 00000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</si>
  <si>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</si>
  <si>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</si>
  <si>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</si>
  <si>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</si>
  <si>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</si>
  <si>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</si>
  <si>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</si>
  <si>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</si>
  <si>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</si>
  <si>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</si>
  <si>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</si>
  <si>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</si>
  <si>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</si>
  <si>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</si>
  <si>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</si>
  <si>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</si>
  <si>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</si>
  <si>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</si>
  <si>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</si>
  <si>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</si>
  <si>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</si>
  <si>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</si>
  <si>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</si>
  <si>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</si>
  <si>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</si>
  <si>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</si>
  <si>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</si>
  <si>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</si>
  <si>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</si>
  <si>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02 1 05 00000</t>
  </si>
  <si>
    <t>02 1 05 80120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</si>
  <si>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</si>
  <si>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</si>
  <si>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</si>
  <si>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</si>
  <si>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</si>
  <si>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</si>
  <si>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</si>
  <si>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</si>
  <si>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</si>
  <si>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</si>
  <si>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</si>
  <si>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</si>
  <si>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</si>
  <si>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</si>
  <si>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</si>
  <si>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</si>
  <si>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</si>
  <si>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</si>
  <si>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</si>
  <si>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</si>
  <si>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</si>
  <si>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</si>
  <si>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</si>
  <si>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</si>
  <si>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</si>
  <si>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</si>
  <si>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</si>
  <si>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</si>
  <si>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</si>
  <si>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</si>
  <si>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</si>
  <si>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</si>
  <si>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</si>
  <si>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</si>
  <si>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</si>
  <si>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</si>
  <si>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</si>
  <si>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84 2 00 00230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</si>
  <si>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</si>
  <si>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</si>
  <si>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</si>
  <si>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</si>
  <si>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</si>
  <si>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</si>
  <si>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85 1 00 10110</t>
  </si>
  <si>
    <t>Управление социальной политики городского округа Эгвекинот</t>
  </si>
  <si>
    <t>Сумма средств бюджета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</si>
  <si>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</si>
  <si>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</si>
  <si>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</si>
  <si>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</si>
  <si>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</si>
  <si>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</si>
  <si>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</si>
  <si>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</si>
  <si>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</si>
  <si>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</si>
  <si>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</si>
  <si>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</si>
  <si>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</si>
  <si>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11</t>
  </si>
  <si>
    <t>Основное мероприятие «Предоставление финансовой поддержки торговым предприятиям, реализующих населению социально значимые продовольственные товары»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</si>
  <si>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</si>
  <si>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</si>
  <si>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</si>
  <si>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</si>
  <si>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80 2 00 51180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</si>
  <si>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</si>
  <si>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</si>
  <si>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</si>
  <si>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</si>
  <si>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</si>
  <si>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</si>
  <si>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Реализация мероприятий по проведению оздоровительной кампании детей, находящихся в трудной жизненной ситуации за счет средств местного бюджета (Предоставление субсидий бюджетным, автономным учреждениям и иным некоммерческим организациям)</t>
  </si>
  <si>
    <t>02 1 04</t>
  </si>
  <si>
    <t>02 1 05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</si>
  <si>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</si>
  <si>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</si>
  <si>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</si>
  <si>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</si>
  <si>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</si>
  <si>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</si>
  <si>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</si>
  <si>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</si>
  <si>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</si>
  <si>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</si>
  <si>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</si>
  <si>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</si>
  <si>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</si>
  <si>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</si>
  <si>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</si>
  <si>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</si>
  <si>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</si>
  <si>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</si>
  <si>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</si>
  <si>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</si>
  <si>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</si>
  <si>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</si>
  <si>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</si>
  <si>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</si>
  <si>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</si>
  <si>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</si>
  <si>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</si>
  <si>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</si>
  <si>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05 1 02</t>
  </si>
  <si>
    <t>Субсидии на возмещение организациям ЖКХ разницы в стоимости топлива (Иные бюджетные ассигнования)</t>
  </si>
  <si>
    <t>05 1 03</t>
  </si>
  <si>
    <t>Субсидии на возмещение организациям ЖКХ части расходов по приобретенной тепловой энергии 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</si>
  <si>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</si>
  <si>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</si>
  <si>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</si>
  <si>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</si>
  <si>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</si>
  <si>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</si>
  <si>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</si>
  <si>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</si>
  <si>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</si>
  <si>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</si>
  <si>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</si>
  <si>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07 0 02</t>
  </si>
  <si>
    <t>07 0 03</t>
  </si>
  <si>
    <t>07 0 04</t>
  </si>
  <si>
    <t>07 0 05</t>
  </si>
  <si>
    <t>07 0 06</t>
  </si>
  <si>
    <t>07 0 07</t>
  </si>
  <si>
    <t>08 1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</si>
  <si>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</si>
  <si>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</si>
  <si>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</si>
  <si>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</si>
  <si>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</si>
  <si>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</si>
  <si>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</si>
  <si>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</si>
  <si>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</si>
  <si>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</si>
  <si>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</si>
  <si>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</si>
  <si>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</si>
  <si>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</si>
  <si>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</si>
  <si>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</si>
  <si>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</si>
  <si>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</si>
  <si>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</si>
  <si>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</si>
  <si>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</si>
  <si>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</si>
  <si>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</si>
  <si>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</si>
  <si>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</si>
  <si>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</si>
  <si>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</si>
  <si>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</si>
  <si>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</si>
  <si>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</si>
  <si>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</si>
  <si>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</si>
  <si>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</si>
  <si>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</si>
  <si>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</si>
  <si>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</si>
  <si>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</si>
  <si>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</si>
  <si>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</si>
  <si>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</si>
  <si>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Сумма средств федерального бюджета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</si>
  <si>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</si>
  <si>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</si>
  <si>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</si>
  <si>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</si>
  <si>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</si>
  <si>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</si>
  <si>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</si>
  <si>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</si>
  <si>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</si>
  <si>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</si>
  <si>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</si>
  <si>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</si>
  <si>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</si>
  <si>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</si>
  <si>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</si>
  <si>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</si>
  <si>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</si>
  <si>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</si>
  <si>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</si>
  <si>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</si>
  <si>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</si>
  <si>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</si>
  <si>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</si>
  <si>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</si>
  <si>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</si>
  <si>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</si>
  <si>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</si>
  <si>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</si>
  <si>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</si>
  <si>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</si>
  <si>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</si>
  <si>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</si>
  <si>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</si>
  <si>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</si>
  <si>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</si>
  <si>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</si>
  <si>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</si>
  <si>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</si>
  <si>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</si>
  <si>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</si>
  <si>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</si>
  <si>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82 9 00 20010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</si>
  <si>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</si>
  <si>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</si>
  <si>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</si>
  <si>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</si>
  <si>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</si>
  <si>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</si>
  <si>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</si>
  <si>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</si>
  <si>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</si>
  <si>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Правительства Чукотского автономного округа (Закупка товаров, работ и услуг для обеспечения государственных (муниципальных) нужд)</t>
  </si>
  <si>
    <t>На проведение ремонтно-восстановительных работ (ремонт фасадов жилых домов в селе Амгуэма) из резервного фонда Правительства ЧАО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</si>
  <si>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</si>
  <si>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</si>
  <si>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</si>
  <si>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</si>
  <si>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</si>
  <si>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</si>
  <si>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</si>
  <si>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</si>
  <si>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</si>
  <si>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На проведение ремонтно-восстановительных работ (п. Эгвекинот) из резервного фонда Правительства ЧАО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</si>
  <si>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</si>
  <si>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</si>
  <si>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05 1 03 S214R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</si>
  <si>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</si>
  <si>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</si>
  <si>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</si>
  <si>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</si>
  <si>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</si>
  <si>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Субсидии на возмещение организациям ЖКХ части расходов по приобретенной тепловой энергии за счет средств местного бюджета (из резервного фонда Администрации городского округа Эгвекинот)  (Иные бюджетные ассигнования)</t>
  </si>
  <si>
    <t>На выполнение ремонтных работ на объектах коммунальной инфраструктуры в рамках подготовки к работе в зимних условиях</t>
  </si>
  <si>
    <t>Основное мероприятие «Субсидии на выполнение ремонтных работ на объектах коммунальной инфраструктуры в рамках подготовки к работе в зимних условиях»</t>
  </si>
  <si>
    <t>05 1 04 42030</t>
  </si>
  <si>
    <t>05 1 04</t>
  </si>
  <si>
    <t>Субсидии на выполнение ремонтных работ на объектах коммунальной инфраструктуры в рамках подготовки к работе в зимних условиях (Иные бюджетные ассигнования)</t>
  </si>
  <si>
    <t>05 1 04 S203R</t>
  </si>
  <si>
    <t>Субсидии на выполнение ремонтных работ на объектах коммунальной инфраструктуры в рамках подготовки к работе в зимних условиях за счет средств местного бюджета (из резервного фонда Администрации городского округа Эгвекинот) (Иные бюджетные ассигнования)</t>
  </si>
  <si>
    <t>05 1 02 S205R</t>
  </si>
  <si>
    <t>Субсидии на возмещение организациям ЖКХ разницы в стоимости топлива за счет средств местного бюджета (из резервного фонда Администрации городского округа Эгвекинот) (Иные бюджетные ассигнования)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</si>
  <si>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</si>
  <si>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</si>
  <si>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</si>
  <si>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05 1 05 42070</t>
  </si>
  <si>
    <t>05 1 05 S207R</t>
  </si>
  <si>
    <t>Основное мероприятие «Субсидии на укрепление и оснащение материально-технической базы организаций ЖКХ»</t>
  </si>
  <si>
    <t>08 1 01 42200</t>
  </si>
  <si>
    <t>Субсидии на снижение издержек предприятий на производство пищевой продукции</t>
  </si>
  <si>
    <t>08 1 01 S220R</t>
  </si>
  <si>
    <t>Субсидии на снижение издержек предприятий на производство пищевой продукции за счет средств местного бюджета (из резервного фонда Администрации городского округа Эгвекинот)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</si>
  <si>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</si>
  <si>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</si>
  <si>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</si>
  <si>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</si>
  <si>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Содержание и обслуживание казны городского округа Эгвекинот (Иные бюджетные ассигнования)</t>
  </si>
  <si>
    <t>05 1 05</t>
  </si>
  <si>
    <t>Субсидии на укрепление и оснащение материально-технической базы организаций ЖКХ (Иные бюджетные ассигнования)</t>
  </si>
  <si>
    <t>Субсидии на укрепление и оснащение материально-технической базы организаций ЖКХ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</si>
  <si>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снижение издержек предприятий на производство пищевой продукции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</si>
  <si>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</si>
  <si>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 (Иные бюджетные ассигнования)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</si>
  <si>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</si>
  <si>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</si>
  <si>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</si>
  <si>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02 1 14 00000</t>
  </si>
  <si>
    <t>Основное мероприятие «Субсидии на создание в общеобразовательных организациях, расположенных в сельской местности, условий для занятий физической культурой и спортом»</t>
  </si>
  <si>
    <t>02 1 14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</si>
  <si>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</si>
  <si>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</si>
  <si>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>80 1 00 10120</t>
  </si>
  <si>
    <t>80 2 00 10120</t>
  </si>
  <si>
    <t>Основное мероприятие «Субсидия на возмещение части расходов организациям ЖКХ по приобретенной электрической энергии»</t>
  </si>
  <si>
    <t>05 1 06 42060</t>
  </si>
  <si>
    <t>05 1 06 S206R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</si>
  <si>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</si>
  <si>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</si>
  <si>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</si>
  <si>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</si>
  <si>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</si>
  <si>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</si>
  <si>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</si>
  <si>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</si>
  <si>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05 1 06</t>
  </si>
  <si>
    <t>Субсидия на возмещение части расходов организациям ЖКХ по приобретенной электрической энергии (Иные бюджетные ассигнования)</t>
  </si>
  <si>
    <t>Субсидия на возмещение части расходов организациям ЖКХ по приобретенной электрической энергии за счет средств местного бюджета (из резервного фонда Администрации городского округа Эгвекинот) (Иные бюджетные ассигнования)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</si>
  <si>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</si>
  <si>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</si>
  <si>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</si>
  <si>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</si>
  <si>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</si>
  <si>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</si>
  <si>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</si>
  <si>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Распределение бюджетных ассигнований на 2017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</si>
  <si>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на 2017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</si>
  <si>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2017 год</t>
  </si>
  <si>
    <t>Источники внутреннего финансирования дефицита бюджета 
городского округа Эгвекинот на 2017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</si>
  <si>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</si>
  <si>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</si>
  <si>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</si>
  <si>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</si>
  <si>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</si>
  <si>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</si>
  <si>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</si>
  <si>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</si>
  <si>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</si>
  <si>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</si>
  <si>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</si>
  <si>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</si>
  <si>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</si>
  <si>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</si>
  <si>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</si>
  <si>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</si>
  <si>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</si>
  <si>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</si>
  <si>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</si>
  <si>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</si>
  <si>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</si>
  <si>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</si>
  <si>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</si>
  <si>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</si>
  <si>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</si>
  <si>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 xml:space="preserve">Поступления прогнозируемых доходов по классификации доходов бюджетов 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</si>
  <si>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</si>
  <si>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</si>
  <si>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</si>
  <si>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</si>
  <si>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</si>
  <si>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</si>
  <si>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</si>
  <si>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</si>
  <si>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</si>
  <si>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</si>
  <si>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</si>
  <si>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</si>
  <si>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</si>
  <si>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</si>
  <si>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</si>
  <si>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</si>
  <si>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</si>
  <si>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</si>
  <si>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</si>
  <si>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</si>
  <si>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</si>
  <si>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</si>
  <si>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</si>
  <si>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</si>
  <si>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</si>
  <si>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</si>
  <si>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</si>
  <si>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</si>
  <si>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</si>
  <si>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</si>
  <si>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</si>
  <si>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</si>
  <si>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</si>
  <si>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</si>
  <si>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</si>
  <si>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</si>
  <si>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</si>
  <si>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</si>
  <si>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</si>
  <si>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</si>
  <si>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</si>
  <si>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</si>
  <si>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</si>
  <si>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</si>
  <si>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</si>
  <si>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</si>
  <si>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расходов, связанных с переездом (Иные бюджетные ассигнования)</t>
  </si>
  <si>
    <t>Компенсация расходов на оплату проезда и провоза багажа (Закупка товаров, работ и услуг для обеспечения государственных (муниципальных) нужд)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</si>
  <si>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</si>
  <si>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</si>
  <si>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</si>
  <si>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</si>
  <si>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</si>
  <si>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</si>
  <si>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</si>
  <si>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</si>
  <si>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</si>
  <si>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</si>
  <si>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</si>
  <si>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</si>
  <si>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>Резервный фонд Правительства Чукотского автономного округа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</si>
  <si>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</si>
  <si>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</si>
  <si>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</si>
  <si>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</si>
  <si>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</si>
  <si>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</si>
  <si>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</si>
  <si>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</si>
  <si>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</si>
  <si>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</si>
  <si>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</si>
  <si>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</si>
  <si>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</si>
  <si>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</si>
  <si>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получение и погашение кредита</t>
  </si>
  <si>
    <t>возврат остатков окружных средств на 01.01.2017</t>
  </si>
  <si>
    <t>остатки собственных доходов на 01.01.2017</t>
  </si>
  <si>
    <t>остатки окружных средств (2880,3000,1 и 1852,3), в которых подтверждена потребность на 2017 год</t>
  </si>
  <si>
    <t>000 2 18 04030 04 0000 180</t>
  </si>
  <si>
    <r>
      <t xml:space="preserve">000 1 16 06000 </t>
    </r>
    <r>
      <rPr>
        <b/>
        <sz val="12"/>
        <rFont val="Times New Roman"/>
        <family val="1"/>
        <charset val="204"/>
      </rPr>
      <t>01</t>
    </r>
    <r>
      <rPr>
        <b/>
        <sz val="12"/>
        <color indexed="8"/>
        <rFont val="Times New Roman"/>
        <family val="1"/>
        <charset val="204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</si>
  <si>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</si>
  <si>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</si>
  <si>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</si>
  <si>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</si>
  <si>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800</t>
  </si>
  <si>
    <t>Рерервный фонд Правительства Чукотского автономного округа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</si>
  <si>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</si>
  <si>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</si>
  <si>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</si>
  <si>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</si>
  <si>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</si>
  <si>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</si>
  <si>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</si>
  <si>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</si>
  <si>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</si>
  <si>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</si>
  <si>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</si>
  <si>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</si>
  <si>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</si>
  <si>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02 1 14 R097Д</t>
  </si>
  <si>
    <t>02 1 14 L097Д</t>
  </si>
  <si>
    <t>Основное мероприятие «Приобретение оборудования и товарно-материальных ценностей для нужд муниципальных образовательных организаций и учреждений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</si>
  <si>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</si>
  <si>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</si>
  <si>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02 1 16 42320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</si>
  <si>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</t>
  </si>
  <si>
    <t>02 1 16 S2320</t>
  </si>
  <si>
    <t>Капитальные вложения в объекты государственной (муниципальной) собственности</t>
  </si>
  <si>
    <t>000 2 02 25097 04 0000 151</t>
  </si>
  <si>
    <t>000 2 02 35082 04 0000 151</t>
  </si>
  <si>
    <t>000 2 02 20077 04 0000 151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</si>
  <si>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</si>
  <si>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</si>
  <si>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</si>
  <si>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</si>
  <si>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</si>
  <si>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</si>
  <si>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</si>
  <si>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02 1 15</t>
  </si>
  <si>
    <t>02 1 16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</si>
  <si>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</si>
  <si>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</si>
  <si>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</si>
  <si>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Правительства Чукотского автономного округа (Иные бюджетные ассигнования)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</si>
  <si>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</si>
  <si>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Субсидии на финансовую поддержку субъектов предпринимательской деятельности, осуществляющих деятельность в сельской местности  (Иные бюджетные ассигнования)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</si>
  <si>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</si>
  <si>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(Предоставление субсидий бюджетным, автономным учреждениям и иным некоммерческим организациям)</t>
  </si>
  <si>
    <t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</si>
  <si>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(Предоставление субсидий бюджетным, автономным учреждениям и иным некоммерческим организациям)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</si>
  <si>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 (Предоставление субсидий бюджетным, автономным учреждениям и иным некоммерческим организациям)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</si>
  <si>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</si>
  <si>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</si>
  <si>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</si>
  <si>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</si>
  <si>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обеспечение жителей округа социально значимыми продовольственными товарами за счет средств местного бюджета (из резервного фонда Администрации городского округа Эгвекинот) (Иные бюджетные ассигнования)</t>
  </si>
  <si>
    <t>Расходы на обеспечение проведения районных олимпиад (Социальное обеспечение и иные выплаты населению)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</si>
  <si>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(Социальное обеспечение и иные выплаты населению)</t>
  </si>
  <si>
    <t>Резервный фонд Правительства Чукотского автономного округа (Предоставление субсидий бюджетным, автономным учреждениям и иным некоммерческим организациям)</t>
  </si>
  <si>
    <t xml:space="preserve">от 23 декабря 2016 г. № 290 </t>
  </si>
  <si>
    <t>"О бюджете городского округа Эгвекинот на 2017 год"</t>
  </si>
  <si>
    <t>"О бюджете городского округа Эгвекинот"</t>
  </si>
  <si>
    <t xml:space="preserve">к рекшению Совета депутатов </t>
  </si>
  <si>
    <t>"О бюджете городского округа Эгвекинот на 29017 год"</t>
  </si>
  <si>
    <t>от 23 декабря 2016 г. № 290</t>
  </si>
  <si>
    <t>БЕЗВОЗМЕЗДНЫЕ ПОСТУПЛЕНИЯ ОТ ДРУГИХ БЮДЖЕТОВ БЮДЖЕТНОЙ СИСТЕМЫ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</si>
  <si>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</si>
  <si>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</si>
  <si>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</si>
  <si>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«Обеспечение образовательным учреждениям доступа к сети интернет»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</si>
  <si>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</si>
  <si>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</si>
  <si>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</si>
  <si>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</si>
  <si>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100</t>
  </si>
  <si>
    <t>07 0 14 00000</t>
  </si>
  <si>
    <t>07 0 14 42280</t>
  </si>
  <si>
    <t>Основное мероприятие «Развитие малоэтажного жилищного строительства»</t>
  </si>
  <si>
    <t>Субсидии на обеспечение мероприятий по развитию малоэтажного жилищного строительства в 2017 году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</si>
  <si>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</si>
  <si>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</t>
  </si>
  <si>
    <t>07 0 14 S228R</t>
  </si>
  <si>
    <t>81 П 00 10120</t>
  </si>
  <si>
    <t>02 1 12 10120</t>
  </si>
  <si>
    <t>Приложение  1</t>
  </si>
  <si>
    <t>Приложение 2</t>
  </si>
  <si>
    <t>Приложение  3</t>
  </si>
  <si>
    <t>Приложение  4</t>
  </si>
  <si>
    <t>Приложение  5</t>
  </si>
  <si>
    <t>Резервный фонд Правительства Чукотского автономного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</si>
  <si>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07 0 14</t>
  </si>
  <si>
    <t>Основное мероприятие "Развитие малоэтажного жилищного строительства"</t>
  </si>
  <si>
    <t>Субсидии на обеспечение мероприятий по развитию малоэтажного жилищного строительства в 2017 году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</si>
  <si>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</si>
  <si>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</si>
  <si>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</si>
  <si>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На предоставление мер социальной поддержки по оплате жилого помещения и коммунальных услуг работникам образовательных </t>
    </r>
    <r>
      <rPr>
        <i/>
        <sz val="12"/>
        <color indexed="8"/>
        <rFont val="Times New Roman"/>
        <family val="1"/>
        <charset val="204"/>
      </rPr>
      <t>учреждений</t>
    </r>
  </si>
  <si>
    <t>На предоставление мер социальной поддержки по оплате жилого помещения и коммунальных услуг работникам учреждений культуры</t>
  </si>
  <si>
    <t xml:space="preserve">                     "</t>
  </si>
  <si>
    <t xml:space="preserve">                    "</t>
  </si>
  <si>
    <t>Основное мероприятие «Обеспечение образовательным учреждениям доступа к сети "Интернет"</t>
  </si>
  <si>
    <t>Расходы на обеспечение образовательным учреждениям доступа к сети "Интернет"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</si>
  <si>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</si>
  <si>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</si>
  <si>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r>
      <rPr>
        <sz val="12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Приложение №5 </t>
    </r>
  </si>
  <si>
    <t>"Приложение № 6</t>
  </si>
  <si>
    <t>Субсидии на финансовую поддержку субъектов предпринимательской деятельности, осуществляющих деятельность в сельской местности, за счет средств местного бюджета (из резервного фонда Администрации городского округа Эгвекинот)</t>
  </si>
  <si>
    <t xml:space="preserve">                       "</t>
  </si>
  <si>
    <t>"Приложение № 7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</si>
  <si>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</si>
  <si>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</si>
  <si>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Основное мероприятие «Обеспечение образовательным учреждениям доступа к сети "Интернет"»</t>
  </si>
  <si>
    <t>Расходы на обеспечение образовательным учреждениям доступа к сети "Интернет"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</si>
  <si>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</si>
  <si>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Основное мероприятие «Проведение государственной итоговой аттестации, олимпиад и мониторинга в сфере образования»</t>
  </si>
  <si>
    <t xml:space="preserve">                             "</t>
  </si>
  <si>
    <t>"Приложение № 9</t>
  </si>
  <si>
    <t xml:space="preserve">                            "</t>
  </si>
  <si>
    <r>
      <rPr>
        <sz val="12"/>
        <rFont val="Times New Roman"/>
        <family val="1"/>
        <charset val="204"/>
      </rPr>
      <t>"</t>
    </r>
    <r>
      <rPr>
        <sz val="12"/>
        <color theme="1"/>
        <rFont val="Times New Roman"/>
        <family val="2"/>
        <charset val="204"/>
      </rPr>
      <t>Приложение № 4</t>
    </r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</si>
  <si>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</t>
    </r>
    <r>
      <rPr>
        <sz val="12"/>
        <rFont val="Times New Roman"/>
        <family val="1"/>
        <charset val="204"/>
      </rPr>
      <t xml:space="preserve">занимающихся частной практикой в соответствии со статьей 227 </t>
    </r>
    <r>
      <rPr>
        <sz val="12"/>
        <color indexed="8"/>
        <rFont val="Times New Roman"/>
        <family val="1"/>
        <charset val="204"/>
      </rPr>
      <t>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</si>
  <si>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</t>
    </r>
    <r>
      <rPr>
        <sz val="12"/>
        <rFont val="Times New Roman"/>
        <family val="1"/>
        <charset val="204"/>
      </rPr>
      <t xml:space="preserve"> патента в соответствии со статьей 227.1 На</t>
    </r>
    <r>
      <rPr>
        <sz val="12"/>
        <color indexed="8"/>
        <rFont val="Times New Roman"/>
        <family val="1"/>
        <charset val="204"/>
      </rPr>
      <t>логового кодекса Российской Федерации</t>
    </r>
  </si>
  <si>
    <r>
      <t xml:space="preserve"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</t>
    </r>
    <r>
      <rPr>
        <sz val="12"/>
        <rFont val="Times New Roman"/>
        <family val="1"/>
        <charset val="204"/>
      </rPr>
      <t>Чукотского автономного округа</t>
    </r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</si>
  <si>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Чукотского автономного округа</t>
  </si>
  <si>
    <r>
      <t xml:space="preserve"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</t>
    </r>
    <r>
      <rPr>
        <sz val="12"/>
        <rFont val="Times New Roman"/>
        <family val="1"/>
        <charset val="204"/>
      </rPr>
      <t>Чукотского автономного округа</t>
    </r>
  </si>
  <si>
    <r>
      <t xml:space="preserve"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</t>
    </r>
    <r>
      <rPr>
        <sz val="12"/>
        <rFont val="Times New Roman"/>
        <family val="1"/>
        <charset val="204"/>
      </rPr>
      <t>Чукотского автономного округа</t>
    </r>
  </si>
  <si>
    <t>от 31 октября 2017 г. № 331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</si>
</sst>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</numFmts>
  <fonts count="5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2">
    <xf numFmtId="0" fontId="0" fillId="0" borderId="0"/>
    <xf numFmtId="0" fontId="31" fillId="0" borderId="0"/>
    <xf numFmtId="0" fontId="31" fillId="0" borderId="0"/>
    <xf numFmtId="1" fontId="32" fillId="0" borderId="4">
      <alignment horizontal="center" vertical="center" wrapText="1" shrinkToFit="1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4" fillId="0" borderId="0"/>
    <xf numFmtId="0" fontId="31" fillId="0" borderId="0"/>
    <xf numFmtId="0" fontId="35" fillId="2" borderId="0">
      <alignment vertical="center"/>
    </xf>
    <xf numFmtId="0" fontId="34" fillId="2" borderId="0"/>
    <xf numFmtId="0" fontId="36" fillId="0" borderId="0">
      <alignment horizontal="center" vertical="center"/>
    </xf>
    <xf numFmtId="0" fontId="37" fillId="0" borderId="0">
      <alignment horizontal="center" wrapText="1"/>
    </xf>
    <xf numFmtId="0" fontId="38" fillId="0" borderId="0">
      <alignment horizontal="center" vertical="center"/>
    </xf>
    <xf numFmtId="0" fontId="34" fillId="0" borderId="0"/>
    <xf numFmtId="0" fontId="38" fillId="0" borderId="0">
      <alignment vertical="center"/>
    </xf>
    <xf numFmtId="0" fontId="34" fillId="2" borderId="5"/>
    <xf numFmtId="0" fontId="32" fillId="0" borderId="0">
      <alignment horizontal="center" vertical="center"/>
    </xf>
    <xf numFmtId="0" fontId="39" fillId="0" borderId="6">
      <alignment horizontal="center" vertical="center" wrapText="1"/>
    </xf>
    <xf numFmtId="0" fontId="32" fillId="0" borderId="0">
      <alignment vertical="center"/>
    </xf>
    <xf numFmtId="0" fontId="34" fillId="0" borderId="7"/>
    <xf numFmtId="0" fontId="32" fillId="0" borderId="0">
      <alignment horizontal="left" vertical="center" wrapText="1"/>
    </xf>
    <xf numFmtId="0" fontId="34" fillId="2" borderId="8"/>
    <xf numFmtId="0" fontId="36" fillId="0" borderId="0">
      <alignment horizontal="center" vertical="center" wrapText="1"/>
    </xf>
    <xf numFmtId="49" fontId="34" fillId="0" borderId="6">
      <alignment horizontal="left" shrinkToFit="1"/>
    </xf>
    <xf numFmtId="0" fontId="32" fillId="0" borderId="5">
      <alignment vertical="center"/>
    </xf>
    <xf numFmtId="4" fontId="34" fillId="0" borderId="6">
      <alignment horizontal="right" vertical="top" shrinkToFit="1"/>
    </xf>
    <xf numFmtId="0" fontId="32" fillId="0" borderId="6">
      <alignment horizontal="center" vertical="center" wrapText="1"/>
    </xf>
    <xf numFmtId="0" fontId="34" fillId="2" borderId="9"/>
    <xf numFmtId="0" fontId="32" fillId="0" borderId="10">
      <alignment horizontal="center" vertical="center" wrapText="1"/>
    </xf>
    <xf numFmtId="49" fontId="34" fillId="3" borderId="6">
      <alignment horizontal="left" shrinkToFit="1"/>
    </xf>
    <xf numFmtId="0" fontId="35" fillId="2" borderId="11">
      <alignment vertical="center"/>
    </xf>
    <xf numFmtId="4" fontId="34" fillId="4" borderId="6">
      <alignment horizontal="right" vertical="top" shrinkToFit="1"/>
    </xf>
    <xf numFmtId="49" fontId="40" fillId="0" borderId="6">
      <alignment vertical="center" wrapText="1"/>
    </xf>
    <xf numFmtId="0" fontId="39" fillId="5" borderId="6">
      <alignment horizontal="left"/>
    </xf>
    <xf numFmtId="0" fontId="35" fillId="2" borderId="8">
      <alignment vertical="center"/>
    </xf>
    <xf numFmtId="4" fontId="39" fillId="6" borderId="6">
      <alignment horizontal="right" vertical="top" shrinkToFit="1"/>
    </xf>
    <xf numFmtId="49" fontId="41" fillId="0" borderId="12">
      <alignment horizontal="left" vertical="center" wrapText="1" indent="1"/>
    </xf>
    <xf numFmtId="0" fontId="42" fillId="0" borderId="0">
      <alignment wrapText="1"/>
    </xf>
    <xf numFmtId="0" fontId="35" fillId="2" borderId="13">
      <alignment vertical="center"/>
    </xf>
    <xf numFmtId="0" fontId="35" fillId="0" borderId="0">
      <alignment vertical="center"/>
    </xf>
    <xf numFmtId="0" fontId="40" fillId="0" borderId="0">
      <alignment horizontal="left" vertical="center" wrapText="1"/>
    </xf>
    <xf numFmtId="0" fontId="36" fillId="0" borderId="0">
      <alignment vertical="center"/>
    </xf>
    <xf numFmtId="0" fontId="32" fillId="0" borderId="0">
      <alignment vertical="center" wrapText="1"/>
    </xf>
    <xf numFmtId="0" fontId="32" fillId="0" borderId="5">
      <alignment horizontal="left" vertical="center" wrapText="1"/>
    </xf>
    <xf numFmtId="0" fontId="32" fillId="0" borderId="9">
      <alignment horizontal="left" vertical="center" wrapText="1"/>
    </xf>
    <xf numFmtId="0" fontId="32" fillId="0" borderId="8">
      <alignment vertical="center" wrapText="1"/>
    </xf>
    <xf numFmtId="0" fontId="32" fillId="0" borderId="14">
      <alignment horizontal="center" vertical="center" wrapText="1"/>
    </xf>
    <xf numFmtId="1" fontId="40" fillId="0" borderId="6">
      <alignment horizontal="center" vertical="center" shrinkToFit="1"/>
      <protection locked="0"/>
    </xf>
    <xf numFmtId="0" fontId="35" fillId="2" borderId="9">
      <alignment vertical="center"/>
    </xf>
    <xf numFmtId="1" fontId="41" fillId="0" borderId="6">
      <alignment horizontal="center" vertical="center" shrinkToFit="1"/>
    </xf>
    <xf numFmtId="0" fontId="35" fillId="2" borderId="0">
      <alignment vertical="center" shrinkToFit="1"/>
    </xf>
    <xf numFmtId="49" fontId="32" fillId="0" borderId="0">
      <alignment vertical="center" wrapText="1"/>
    </xf>
    <xf numFmtId="49" fontId="32" fillId="0" borderId="8">
      <alignment vertical="center" wrapText="1"/>
    </xf>
    <xf numFmtId="4" fontId="40" fillId="0" borderId="6">
      <alignment horizontal="right" vertical="center" shrinkToFit="1"/>
      <protection locked="0"/>
    </xf>
    <xf numFmtId="4" fontId="41" fillId="0" borderId="6">
      <alignment horizontal="right" vertical="center" shrinkToFit="1"/>
    </xf>
    <xf numFmtId="0" fontId="43" fillId="0" borderId="0">
      <alignment horizontal="center" vertical="center" wrapText="1"/>
    </xf>
    <xf numFmtId="0" fontId="32" fillId="0" borderId="15">
      <alignment vertical="center"/>
    </xf>
    <xf numFmtId="0" fontId="32" fillId="0" borderId="16">
      <alignment horizontal="right" vertical="center"/>
    </xf>
    <xf numFmtId="0" fontId="32" fillId="0" borderId="5">
      <alignment horizontal="right" vertical="center"/>
    </xf>
    <xf numFmtId="0" fontId="32" fillId="0" borderId="14">
      <alignment horizontal="center" vertical="center"/>
    </xf>
    <xf numFmtId="49" fontId="32" fillId="0" borderId="17">
      <alignment horizontal="center" vertical="center"/>
    </xf>
    <xf numFmtId="0" fontId="32" fillId="0" borderId="4">
      <alignment horizontal="center" vertical="center"/>
    </xf>
    <xf numFmtId="1" fontId="32" fillId="0" borderId="4">
      <alignment horizontal="center" vertical="center"/>
    </xf>
    <xf numFmtId="1" fontId="32" fillId="0" borderId="4">
      <alignment horizontal="center" vertical="center" shrinkToFit="1"/>
    </xf>
    <xf numFmtId="49" fontId="32" fillId="0" borderId="4">
      <alignment horizontal="center" vertical="center"/>
    </xf>
    <xf numFmtId="0" fontId="32" fillId="0" borderId="18">
      <alignment horizontal="center" vertical="center"/>
    </xf>
    <xf numFmtId="0" fontId="32" fillId="0" borderId="19">
      <alignment vertical="center"/>
    </xf>
    <xf numFmtId="0" fontId="32" fillId="0" borderId="6">
      <alignment horizontal="center" vertical="center" wrapText="1"/>
    </xf>
    <xf numFmtId="0" fontId="32" fillId="0" borderId="20">
      <alignment horizontal="center" vertical="center" wrapText="1"/>
    </xf>
    <xf numFmtId="0" fontId="44" fillId="0" borderId="5">
      <alignment horizontal="right" vertical="center"/>
    </xf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0" fontId="18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29" fillId="0" borderId="0" xfId="71"/>
    <xf numFmtId="0" fontId="16" fillId="0" borderId="1" xfId="0" applyFont="1" applyFill="1" applyBorder="1" applyAlignment="1">
      <alignment horizontal="left" wrapText="1"/>
    </xf>
    <xf numFmtId="166" fontId="16" fillId="0" borderId="1" xfId="0" applyNumberFormat="1" applyFont="1" applyFill="1" applyBorder="1"/>
    <xf numFmtId="166" fontId="15" fillId="0" borderId="1" xfId="0" applyNumberFormat="1" applyFont="1" applyFill="1" applyBorder="1"/>
    <xf numFmtId="166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30" fillId="0" borderId="0" xfId="76"/>
    <xf numFmtId="0" fontId="1" fillId="0" borderId="1" xfId="78" applyFont="1" applyFill="1" applyBorder="1" applyAlignment="1">
      <alignment vertical="top" wrapText="1"/>
    </xf>
    <xf numFmtId="0" fontId="46" fillId="0" borderId="0" xfId="76" applyFont="1"/>
    <xf numFmtId="0" fontId="15" fillId="0" borderId="0" xfId="76" applyFont="1"/>
    <xf numFmtId="0" fontId="22" fillId="0" borderId="0" xfId="76" applyFont="1"/>
    <xf numFmtId="166" fontId="1" fillId="0" borderId="1" xfId="81" applyNumberFormat="1" applyFont="1" applyFill="1" applyBorder="1" applyAlignment="1">
      <alignment horizontal="right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7" fillId="0" borderId="0" xfId="0" applyFont="1"/>
    <xf numFmtId="0" fontId="2" fillId="0" borderId="1" xfId="0" applyFont="1" applyFill="1" applyBorder="1" applyAlignment="1">
      <alignment horizontal="left" vertical="top" wrapText="1"/>
    </xf>
    <xf numFmtId="166" fontId="30" fillId="0" borderId="0" xfId="76" applyNumberFormat="1"/>
    <xf numFmtId="49" fontId="16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6" fontId="1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/>
    <xf numFmtId="166" fontId="0" fillId="0" borderId="0" xfId="0" applyNumberFormat="1"/>
    <xf numFmtId="0" fontId="1" fillId="0" borderId="1" xfId="71" applyFont="1" applyFill="1" applyBorder="1" applyAlignment="1">
      <alignment horizontal="left" vertical="top" wrapText="1"/>
    </xf>
    <xf numFmtId="165" fontId="0" fillId="0" borderId="0" xfId="0" applyNumberFormat="1"/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0" fillId="0" borderId="0" xfId="77" applyFont="1"/>
    <xf numFmtId="0" fontId="48" fillId="0" borderId="0" xfId="76" applyFont="1"/>
    <xf numFmtId="0" fontId="1" fillId="0" borderId="0" xfId="78" applyFont="1" applyFill="1" applyBorder="1" applyAlignment="1">
      <alignment vertical="top" wrapText="1"/>
    </xf>
    <xf numFmtId="0" fontId="30" fillId="0" borderId="0" xfId="76" applyBorder="1"/>
    <xf numFmtId="166" fontId="30" fillId="0" borderId="0" xfId="76" applyNumberFormat="1" applyBorder="1"/>
    <xf numFmtId="166" fontId="30" fillId="0" borderId="0" xfId="77" applyNumberFormat="1" applyFont="1"/>
    <xf numFmtId="167" fontId="30" fillId="0" borderId="0" xfId="79" applyNumberFormat="1" applyFont="1"/>
    <xf numFmtId="49" fontId="1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16" fillId="0" borderId="2" xfId="7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7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8" fillId="0" borderId="0" xfId="0" applyFont="1" applyFill="1"/>
    <xf numFmtId="0" fontId="1" fillId="0" borderId="1" xfId="0" applyFont="1" applyFill="1" applyBorder="1" applyAlignment="1">
      <alignment horizontal="justify" vertical="top" wrapText="1"/>
    </xf>
    <xf numFmtId="166" fontId="2" fillId="0" borderId="0" xfId="79" applyNumberFormat="1" applyFont="1" applyBorder="1" applyAlignment="1">
      <alignment horizontal="right"/>
    </xf>
    <xf numFmtId="166" fontId="49" fillId="0" borderId="0" xfId="79" applyNumberFormat="1" applyFont="1" applyBorder="1" applyAlignment="1">
      <alignment horizontal="right"/>
    </xf>
    <xf numFmtId="0" fontId="47" fillId="0" borderId="0" xfId="0" applyFont="1" applyBorder="1"/>
    <xf numFmtId="166" fontId="1" fillId="0" borderId="0" xfId="79" applyNumberFormat="1" applyFont="1" applyBorder="1" applyAlignment="1">
      <alignment horizontal="right"/>
    </xf>
    <xf numFmtId="166" fontId="45" fillId="0" borderId="0" xfId="79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0" fontId="2" fillId="0" borderId="1" xfId="78" applyFont="1" applyFill="1" applyBorder="1"/>
    <xf numFmtId="166" fontId="2" fillId="0" borderId="1" xfId="78" applyNumberFormat="1" applyFont="1" applyFill="1" applyBorder="1" applyAlignment="1">
      <alignment horizontal="right" vertical="top" wrapText="1"/>
    </xf>
    <xf numFmtId="166" fontId="2" fillId="0" borderId="1" xfId="78" applyNumberFormat="1" applyFont="1" applyFill="1" applyBorder="1" applyAlignment="1">
      <alignment horizontal="right" wrapText="1"/>
    </xf>
    <xf numFmtId="166" fontId="2" fillId="0" borderId="1" xfId="81" applyNumberFormat="1" applyFont="1" applyFill="1" applyBorder="1" applyAlignment="1">
      <alignment horizontal="right"/>
    </xf>
    <xf numFmtId="0" fontId="1" fillId="0" borderId="1" xfId="76" applyFont="1" applyFill="1" applyBorder="1" applyAlignment="1">
      <alignment vertical="top" wrapText="1"/>
    </xf>
    <xf numFmtId="166" fontId="1" fillId="0" borderId="1" xfId="80" applyNumberFormat="1" applyFont="1" applyFill="1" applyBorder="1" applyAlignment="1">
      <alignment horizontal="right"/>
    </xf>
    <xf numFmtId="0" fontId="2" fillId="0" borderId="1" xfId="78" applyFont="1" applyFill="1" applyBorder="1" applyAlignment="1">
      <alignment horizontal="left" vertical="top" wrapText="1"/>
    </xf>
    <xf numFmtId="0" fontId="1" fillId="0" borderId="1" xfId="78" applyFont="1" applyFill="1" applyBorder="1" applyAlignment="1">
      <alignment horizontal="left" vertical="top" wrapText="1"/>
    </xf>
    <xf numFmtId="0" fontId="15" fillId="0" borderId="1" xfId="76" applyFont="1" applyFill="1" applyBorder="1" applyAlignment="1">
      <alignment horizontal="left" vertical="justify" wrapText="1"/>
    </xf>
    <xf numFmtId="0" fontId="16" fillId="0" borderId="1" xfId="76" applyFont="1" applyFill="1" applyBorder="1" applyAlignment="1">
      <alignment horizontal="left" vertical="justify" wrapText="1"/>
    </xf>
    <xf numFmtId="0" fontId="48" fillId="0" borderId="1" xfId="0" applyFont="1" applyFill="1" applyBorder="1" applyAlignment="1">
      <alignment wrapText="1"/>
    </xf>
    <xf numFmtId="166" fontId="2" fillId="0" borderId="1" xfId="79" applyNumberFormat="1" applyFont="1" applyFill="1" applyBorder="1" applyAlignment="1">
      <alignment horizontal="right"/>
    </xf>
    <xf numFmtId="0" fontId="48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6" fontId="1" fillId="0" borderId="1" xfId="79" applyNumberFormat="1" applyFont="1" applyFill="1" applyBorder="1" applyAlignment="1">
      <alignment horizontal="right"/>
    </xf>
    <xf numFmtId="166" fontId="15" fillId="0" borderId="1" xfId="81" applyNumberFormat="1" applyFont="1" applyFill="1" applyBorder="1" applyAlignment="1">
      <alignment horizontal="right"/>
    </xf>
    <xf numFmtId="166" fontId="16" fillId="0" borderId="1" xfId="8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30" fillId="0" borderId="0" xfId="76" applyFill="1" applyBorder="1"/>
    <xf numFmtId="0" fontId="30" fillId="0" borderId="0" xfId="76" applyFill="1" applyBorder="1" applyAlignment="1">
      <alignment wrapText="1"/>
    </xf>
    <xf numFmtId="166" fontId="2" fillId="0" borderId="0" xfId="81" applyNumberFormat="1" applyFont="1" applyFill="1" applyBorder="1" applyAlignment="1">
      <alignment horizontal="right"/>
    </xf>
    <xf numFmtId="166" fontId="30" fillId="0" borderId="0" xfId="76" applyNumberFormat="1" applyFill="1" applyBorder="1"/>
    <xf numFmtId="166" fontId="1" fillId="0" borderId="0" xfId="81" applyNumberFormat="1" applyFont="1" applyFill="1" applyBorder="1" applyAlignment="1">
      <alignment horizontal="right"/>
    </xf>
    <xf numFmtId="0" fontId="47" fillId="0" borderId="0" xfId="0" applyFont="1" applyFill="1"/>
    <xf numFmtId="4" fontId="0" fillId="0" borderId="0" xfId="0" applyNumberFormat="1"/>
    <xf numFmtId="0" fontId="51" fillId="0" borderId="0" xfId="0" applyFont="1"/>
    <xf numFmtId="4" fontId="51" fillId="0" borderId="0" xfId="0" applyNumberFormat="1" applyFont="1"/>
    <xf numFmtId="0" fontId="51" fillId="0" borderId="0" xfId="0" applyFont="1" applyFill="1"/>
    <xf numFmtId="0" fontId="46" fillId="0" borderId="1" xfId="0" applyFont="1" applyFill="1" applyBorder="1" applyAlignment="1">
      <alignment wrapText="1"/>
    </xf>
    <xf numFmtId="0" fontId="16" fillId="0" borderId="1" xfId="72" applyFont="1" applyFill="1" applyBorder="1" applyAlignment="1">
      <alignment horizontal="center" wrapText="1"/>
    </xf>
    <xf numFmtId="0" fontId="16" fillId="0" borderId="1" xfId="72" applyFont="1" applyFill="1" applyBorder="1" applyAlignment="1">
      <alignment horizontal="center"/>
    </xf>
    <xf numFmtId="4" fontId="16" fillId="0" borderId="1" xfId="72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0" fontId="52" fillId="0" borderId="0" xfId="0" applyFont="1" applyFill="1"/>
    <xf numFmtId="0" fontId="52" fillId="0" borderId="0" xfId="0" applyFont="1"/>
    <xf numFmtId="167" fontId="46" fillId="0" borderId="0" xfId="79" applyNumberFormat="1" applyFont="1"/>
    <xf numFmtId="167" fontId="48" fillId="0" borderId="0" xfId="79" applyNumberFormat="1" applyFont="1"/>
    <xf numFmtId="166" fontId="48" fillId="0" borderId="0" xfId="76" applyNumberFormat="1" applyFont="1"/>
    <xf numFmtId="167" fontId="30" fillId="0" borderId="0" xfId="79" applyNumberFormat="1" applyFont="1" applyAlignment="1">
      <alignment wrapText="1"/>
    </xf>
    <xf numFmtId="49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166" fontId="45" fillId="0" borderId="1" xfId="0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6" fillId="0" borderId="1" xfId="71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center"/>
    </xf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166" fontId="29" fillId="0" borderId="0" xfId="71" applyNumberForma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30" fillId="0" borderId="0" xfId="76" applyFill="1"/>
    <xf numFmtId="0" fontId="1" fillId="0" borderId="0" xfId="78" applyFont="1" applyFill="1" applyBorder="1" applyAlignment="1">
      <alignment horizontal="right" vertical="top" wrapText="1"/>
    </xf>
    <xf numFmtId="0" fontId="10" fillId="0" borderId="0" xfId="71" applyFont="1" applyFill="1" applyAlignment="1">
      <alignment horizontal="left" vertical="top"/>
    </xf>
    <xf numFmtId="0" fontId="10" fillId="0" borderId="0" xfId="71" applyFont="1" applyFill="1" applyAlignment="1">
      <alignment horizontal="left"/>
    </xf>
    <xf numFmtId="0" fontId="10" fillId="0" borderId="0" xfId="71" applyFont="1" applyFill="1" applyAlignment="1">
      <alignment horizontal="center"/>
    </xf>
    <xf numFmtId="0" fontId="29" fillId="0" borderId="0" xfId="71" applyFill="1" applyAlignment="1">
      <alignment horizontal="center"/>
    </xf>
    <xf numFmtId="0" fontId="1" fillId="0" borderId="0" xfId="71" applyFont="1" applyFill="1" applyBorder="1" applyAlignment="1">
      <alignment vertical="top"/>
    </xf>
    <xf numFmtId="0" fontId="29" fillId="0" borderId="0" xfId="71" applyFill="1" applyAlignment="1">
      <alignment horizontal="left" vertical="top"/>
    </xf>
    <xf numFmtId="0" fontId="29" fillId="0" borderId="0" xfId="71" applyFill="1" applyAlignment="1">
      <alignment horizontal="left"/>
    </xf>
    <xf numFmtId="0" fontId="1" fillId="0" borderId="0" xfId="71" applyFont="1" applyFill="1" applyAlignment="1"/>
    <xf numFmtId="0" fontId="9" fillId="0" borderId="0" xfId="71" applyFont="1" applyFill="1" applyAlignment="1">
      <alignment horizontal="right"/>
    </xf>
    <xf numFmtId="0" fontId="1" fillId="0" borderId="0" xfId="71" applyFont="1" applyFill="1" applyAlignment="1">
      <alignment horizontal="right"/>
    </xf>
    <xf numFmtId="0" fontId="1" fillId="0" borderId="1" xfId="71" applyFont="1" applyFill="1" applyBorder="1" applyAlignment="1">
      <alignment horizontal="center" vertical="top" wrapText="1"/>
    </xf>
    <xf numFmtId="166" fontId="2" fillId="0" borderId="1" xfId="7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6" fillId="0" borderId="1" xfId="73" applyFont="1" applyFill="1" applyBorder="1" applyAlignment="1">
      <alignment horizontal="center" wrapText="1"/>
    </xf>
    <xf numFmtId="0" fontId="28" fillId="0" borderId="1" xfId="73" applyFont="1" applyFill="1" applyBorder="1" applyAlignment="1">
      <alignment horizontal="center" wrapText="1"/>
    </xf>
    <xf numFmtId="0" fontId="16" fillId="0" borderId="1" xfId="73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" xfId="73" applyFont="1" applyFill="1" applyBorder="1" applyAlignment="1">
      <alignment horizontal="center" wrapText="1"/>
    </xf>
    <xf numFmtId="49" fontId="16" fillId="0" borderId="1" xfId="73" applyNumberFormat="1" applyFont="1" applyFill="1" applyBorder="1" applyAlignment="1">
      <alignment horizontal="center"/>
    </xf>
    <xf numFmtId="0" fontId="16" fillId="0" borderId="3" xfId="73" applyFont="1" applyFill="1" applyBorder="1" applyAlignment="1">
      <alignment horizontal="center"/>
    </xf>
    <xf numFmtId="4" fontId="16" fillId="0" borderId="1" xfId="73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5" fillId="0" borderId="1" xfId="72" applyFont="1" applyFill="1" applyBorder="1" applyAlignment="1">
      <alignment horizontal="left" vertical="top" wrapText="1"/>
    </xf>
    <xf numFmtId="0" fontId="15" fillId="0" borderId="1" xfId="72" applyFont="1" applyFill="1" applyBorder="1" applyAlignment="1">
      <alignment horizontal="center" wrapText="1"/>
    </xf>
    <xf numFmtId="0" fontId="15" fillId="0" borderId="1" xfId="72" applyFont="1" applyFill="1" applyBorder="1" applyAlignment="1">
      <alignment horizontal="center"/>
    </xf>
    <xf numFmtId="0" fontId="16" fillId="0" borderId="1" xfId="72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67" fontId="1" fillId="0" borderId="0" xfId="79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7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9" fillId="0" borderId="1" xfId="71" applyFill="1" applyBorder="1" applyAlignment="1">
      <alignment horizontal="left" vertical="top"/>
    </xf>
    <xf numFmtId="0" fontId="29" fillId="0" borderId="1" xfId="71" applyFill="1" applyBorder="1" applyAlignment="1">
      <alignment horizontal="left"/>
    </xf>
    <xf numFmtId="0" fontId="29" fillId="0" borderId="1" xfId="71" applyFill="1" applyBorder="1" applyAlignment="1">
      <alignment horizontal="center"/>
    </xf>
    <xf numFmtId="0" fontId="0" fillId="0" borderId="1" xfId="71" applyFont="1" applyFill="1" applyBorder="1" applyAlignment="1">
      <alignment horizontal="center"/>
    </xf>
    <xf numFmtId="0" fontId="30" fillId="0" borderId="1" xfId="76" applyFill="1" applyBorder="1"/>
    <xf numFmtId="0" fontId="1" fillId="0" borderId="1" xfId="78" applyFont="1" applyFill="1" applyBorder="1" applyAlignment="1">
      <alignment vertical="top"/>
    </xf>
    <xf numFmtId="166" fontId="30" fillId="0" borderId="1" xfId="76" applyNumberFormat="1" applyFill="1" applyBorder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30" fillId="0" borderId="0" xfId="76" applyFill="1" applyAlignment="1">
      <alignment horizontal="right"/>
    </xf>
    <xf numFmtId="0" fontId="6" fillId="0" borderId="0" xfId="78" applyFont="1" applyFill="1" applyBorder="1" applyAlignment="1">
      <alignment horizontal="center" vertical="center" wrapText="1"/>
    </xf>
    <xf numFmtId="0" fontId="30" fillId="0" borderId="1" xfId="76" applyFill="1" applyBorder="1" applyAlignment="1">
      <alignment horizontal="left" wrapText="1"/>
    </xf>
    <xf numFmtId="0" fontId="46" fillId="0" borderId="0" xfId="76" applyFont="1" applyFill="1" applyAlignment="1">
      <alignment horizontal="right"/>
    </xf>
    <xf numFmtId="0" fontId="6" fillId="0" borderId="0" xfId="71" applyFont="1" applyFill="1" applyAlignment="1">
      <alignment horizontal="center" vertical="top" wrapText="1"/>
    </xf>
    <xf numFmtId="0" fontId="46" fillId="0" borderId="0" xfId="71" applyFont="1" applyFill="1" applyAlignment="1">
      <alignment horizontal="right" vertical="top"/>
    </xf>
    <xf numFmtId="0" fontId="7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1" fillId="0" borderId="1" xfId="78" applyFont="1" applyFill="1" applyBorder="1" applyAlignment="1">
      <alignment horizontal="right" vertical="top" wrapText="1"/>
    </xf>
    <xf numFmtId="49" fontId="30" fillId="0" borderId="1" xfId="79" applyNumberFormat="1" applyFont="1" applyFill="1" applyBorder="1" applyAlignment="1">
      <alignment vertical="top" wrapText="1"/>
    </xf>
    <xf numFmtId="0" fontId="50" fillId="0" borderId="1" xfId="0" applyFont="1" applyFill="1" applyBorder="1" applyAlignment="1">
      <alignment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topLeftCell="A108" zoomScaleNormal="100" workbookViewId="0">
      <selection activeCell="A14" sqref="A14:C140"/>
    </sheetView>
  </sheetViews>
  <sheetFormatPr defaultRowHeight="15.75"/>
  <cols>
    <col min="1" max="1" width="28.28515625" style="156" customWidth="1"/>
    <col min="2" max="2" width="73.5703125" style="156" customWidth="1"/>
    <col min="3" max="3" width="13.28515625" style="156" customWidth="1"/>
    <col min="4" max="4" width="15.28515625" style="26" customWidth="1"/>
    <col min="5" max="5" width="33.140625" style="26" bestFit="1" customWidth="1"/>
    <col min="6" max="16384" width="9.140625" style="26"/>
  </cols>
  <sheetData>
    <row r="1" spans="1:3">
      <c r="C1" s="155" t="s">
        <v>880</v>
      </c>
    </row>
    <row r="2" spans="1:3">
      <c r="C2" s="154" t="s">
        <v>5</v>
      </c>
    </row>
    <row r="3" spans="1:3">
      <c r="C3" s="154" t="s">
        <v>606</v>
      </c>
    </row>
    <row r="4" spans="1:3">
      <c r="C4" s="155" t="s">
        <v>921</v>
      </c>
    </row>
    <row r="5" spans="1:3">
      <c r="C5" s="154"/>
    </row>
    <row r="6" spans="1:3">
      <c r="B6" s="238" t="s">
        <v>914</v>
      </c>
      <c r="C6" s="235"/>
    </row>
    <row r="7" spans="1:3">
      <c r="C7" s="154" t="s">
        <v>5</v>
      </c>
    </row>
    <row r="8" spans="1:3">
      <c r="C8" s="154" t="s">
        <v>606</v>
      </c>
    </row>
    <row r="9" spans="1:3">
      <c r="C9" s="155" t="s">
        <v>855</v>
      </c>
    </row>
    <row r="10" spans="1:3">
      <c r="B10" s="235" t="s">
        <v>857</v>
      </c>
      <c r="C10" s="235"/>
    </row>
    <row r="11" spans="1:3">
      <c r="B11" s="235"/>
      <c r="C11" s="235"/>
    </row>
    <row r="12" spans="1:3" ht="18.75">
      <c r="A12" s="236" t="s">
        <v>714</v>
      </c>
      <c r="B12" s="236"/>
      <c r="C12" s="236"/>
    </row>
    <row r="13" spans="1:3">
      <c r="A13" s="55"/>
      <c r="B13" s="55"/>
      <c r="C13" s="157"/>
    </row>
    <row r="14" spans="1:3" ht="21" customHeight="1">
      <c r="A14" s="27"/>
      <c r="B14" s="27"/>
      <c r="C14" s="256" t="s">
        <v>214</v>
      </c>
    </row>
    <row r="15" spans="1:3" ht="47.25">
      <c r="A15" s="83" t="s">
        <v>154</v>
      </c>
      <c r="B15" s="83" t="s">
        <v>81</v>
      </c>
      <c r="C15" s="83" t="s">
        <v>82</v>
      </c>
    </row>
    <row r="16" spans="1:3">
      <c r="A16" s="84">
        <v>1</v>
      </c>
      <c r="B16" s="84">
        <v>2</v>
      </c>
      <c r="C16" s="84">
        <v>3</v>
      </c>
    </row>
    <row r="17" spans="1:6">
      <c r="A17" s="85" t="s">
        <v>184</v>
      </c>
      <c r="B17" s="85" t="s">
        <v>183</v>
      </c>
      <c r="C17" s="86">
        <f>SUM(C18,C55)</f>
        <v>145808.40000000002</v>
      </c>
    </row>
    <row r="18" spans="1:6">
      <c r="A18" s="85"/>
      <c r="B18" s="85" t="s">
        <v>215</v>
      </c>
      <c r="C18" s="86">
        <f>SUM(C19,C25,C31,C44,C52)</f>
        <v>125945.00000000001</v>
      </c>
    </row>
    <row r="19" spans="1:6">
      <c r="A19" s="85" t="s">
        <v>185</v>
      </c>
      <c r="B19" s="85" t="s">
        <v>186</v>
      </c>
      <c r="C19" s="87">
        <f>SUM(C20)</f>
        <v>104141.80000000002</v>
      </c>
    </row>
    <row r="20" spans="1:6">
      <c r="A20" s="62" t="s">
        <v>7</v>
      </c>
      <c r="B20" s="62" t="s">
        <v>8</v>
      </c>
      <c r="C20" s="88">
        <f>SUM(C21:C24)</f>
        <v>104141.80000000002</v>
      </c>
    </row>
    <row r="21" spans="1:6" ht="63">
      <c r="A21" s="27" t="s">
        <v>9</v>
      </c>
      <c r="B21" s="27" t="s">
        <v>10</v>
      </c>
      <c r="C21" s="31">
        <v>104041.60000000001</v>
      </c>
    </row>
    <row r="22" spans="1:6" ht="110.25">
      <c r="A22" s="27" t="s">
        <v>11</v>
      </c>
      <c r="B22" s="27" t="s">
        <v>915</v>
      </c>
      <c r="C22" s="31">
        <v>36.299999999999997</v>
      </c>
    </row>
    <row r="23" spans="1:6" ht="47.25">
      <c r="A23" s="27" t="s">
        <v>12</v>
      </c>
      <c r="B23" s="27" t="s">
        <v>689</v>
      </c>
      <c r="C23" s="31">
        <v>58.6</v>
      </c>
      <c r="D23" s="103"/>
      <c r="E23" s="103"/>
      <c r="F23" s="103"/>
    </row>
    <row r="24" spans="1:6" ht="78.75">
      <c r="A24" s="27" t="s">
        <v>189</v>
      </c>
      <c r="B24" s="27" t="s">
        <v>916</v>
      </c>
      <c r="C24" s="31">
        <v>5.3</v>
      </c>
      <c r="D24" s="103"/>
      <c r="E24" s="104"/>
      <c r="F24" s="103"/>
    </row>
    <row r="25" spans="1:6" ht="31.5">
      <c r="A25" s="62" t="s">
        <v>13</v>
      </c>
      <c r="B25" s="62" t="s">
        <v>14</v>
      </c>
      <c r="C25" s="88">
        <v>2652.2</v>
      </c>
      <c r="D25" s="105"/>
      <c r="E25" s="106"/>
      <c r="F25" s="103"/>
    </row>
    <row r="26" spans="1:6" ht="31.5">
      <c r="A26" s="27" t="s">
        <v>15</v>
      </c>
      <c r="B26" s="27" t="s">
        <v>16</v>
      </c>
      <c r="C26" s="31">
        <v>2652.2</v>
      </c>
      <c r="D26" s="107"/>
      <c r="E26" s="103"/>
      <c r="F26" s="103"/>
    </row>
    <row r="27" spans="1:6" ht="63">
      <c r="A27" s="27" t="s">
        <v>17</v>
      </c>
      <c r="B27" s="27" t="s">
        <v>18</v>
      </c>
      <c r="C27" s="31">
        <v>982.1</v>
      </c>
      <c r="D27" s="107"/>
      <c r="E27" s="103"/>
      <c r="F27" s="103"/>
    </row>
    <row r="28" spans="1:6" ht="78.75">
      <c r="A28" s="27" t="s">
        <v>19</v>
      </c>
      <c r="B28" s="27" t="s">
        <v>21</v>
      </c>
      <c r="C28" s="31">
        <v>9.1999999999999993</v>
      </c>
      <c r="D28" s="107"/>
      <c r="E28" s="103"/>
      <c r="F28" s="103"/>
    </row>
    <row r="29" spans="1:6" ht="63">
      <c r="A29" s="27" t="s">
        <v>22</v>
      </c>
      <c r="B29" s="27" t="s">
        <v>23</v>
      </c>
      <c r="C29" s="31">
        <v>1827.3</v>
      </c>
      <c r="D29" s="107"/>
      <c r="E29" s="103"/>
      <c r="F29" s="103"/>
    </row>
    <row r="30" spans="1:6" ht="63">
      <c r="A30" s="27" t="s">
        <v>24</v>
      </c>
      <c r="B30" s="27" t="s">
        <v>25</v>
      </c>
      <c r="C30" s="31">
        <v>-166.4</v>
      </c>
      <c r="D30" s="107"/>
      <c r="E30" s="103"/>
      <c r="F30" s="103"/>
    </row>
    <row r="31" spans="1:6">
      <c r="A31" s="62" t="s">
        <v>26</v>
      </c>
      <c r="B31" s="62" t="s">
        <v>27</v>
      </c>
      <c r="C31" s="88">
        <f>SUM(C32,C38,C40,C42)</f>
        <v>17658</v>
      </c>
      <c r="D31" s="103"/>
      <c r="E31" s="103"/>
      <c r="F31" s="103"/>
    </row>
    <row r="32" spans="1:6" ht="31.5">
      <c r="A32" s="62" t="s">
        <v>28</v>
      </c>
      <c r="B32" s="62" t="s">
        <v>29</v>
      </c>
      <c r="C32" s="88">
        <f>SUM(C33,C35,C37)</f>
        <v>6148</v>
      </c>
      <c r="D32" s="103"/>
      <c r="E32" s="103"/>
      <c r="F32" s="103"/>
    </row>
    <row r="33" spans="1:3" ht="31.5">
      <c r="A33" s="27" t="s">
        <v>30</v>
      </c>
      <c r="B33" s="27" t="s">
        <v>31</v>
      </c>
      <c r="C33" s="31">
        <f>SUM(C34)</f>
        <v>5245</v>
      </c>
    </row>
    <row r="34" spans="1:3" s="53" customFormat="1" ht="31.5">
      <c r="A34" s="27" t="s">
        <v>591</v>
      </c>
      <c r="B34" s="27" t="s">
        <v>31</v>
      </c>
      <c r="C34" s="31">
        <v>5245</v>
      </c>
    </row>
    <row r="35" spans="1:3" ht="31.5">
      <c r="A35" s="27" t="s">
        <v>32</v>
      </c>
      <c r="B35" s="27" t="s">
        <v>33</v>
      </c>
      <c r="C35" s="31">
        <f>SUM(C36)</f>
        <v>415</v>
      </c>
    </row>
    <row r="36" spans="1:3" s="53" customFormat="1" ht="31.5">
      <c r="A36" s="27" t="s">
        <v>592</v>
      </c>
      <c r="B36" s="27" t="s">
        <v>33</v>
      </c>
      <c r="C36" s="31">
        <v>415</v>
      </c>
    </row>
    <row r="37" spans="1:3" ht="31.5">
      <c r="A37" s="27" t="s">
        <v>34</v>
      </c>
      <c r="B37" s="27" t="s">
        <v>35</v>
      </c>
      <c r="C37" s="31">
        <v>488</v>
      </c>
    </row>
    <row r="38" spans="1:3" ht="31.5">
      <c r="A38" s="62" t="s">
        <v>36</v>
      </c>
      <c r="B38" s="62" t="s">
        <v>37</v>
      </c>
      <c r="C38" s="88">
        <f>SUM(C39)</f>
        <v>11077</v>
      </c>
    </row>
    <row r="39" spans="1:3">
      <c r="A39" s="89" t="s">
        <v>38</v>
      </c>
      <c r="B39" s="89" t="s">
        <v>37</v>
      </c>
      <c r="C39" s="90">
        <v>11077</v>
      </c>
    </row>
    <row r="40" spans="1:3">
      <c r="A40" s="91" t="s">
        <v>39</v>
      </c>
      <c r="B40" s="62" t="s">
        <v>40</v>
      </c>
      <c r="C40" s="88">
        <f>SUM(C41)</f>
        <v>384</v>
      </c>
    </row>
    <row r="41" spans="1:3">
      <c r="A41" s="89" t="s">
        <v>41</v>
      </c>
      <c r="B41" s="89" t="s">
        <v>42</v>
      </c>
      <c r="C41" s="90">
        <v>384</v>
      </c>
    </row>
    <row r="42" spans="1:3" ht="31.5">
      <c r="A42" s="91" t="s">
        <v>690</v>
      </c>
      <c r="B42" s="62" t="s">
        <v>691</v>
      </c>
      <c r="C42" s="88">
        <f>SUM(C43)</f>
        <v>49</v>
      </c>
    </row>
    <row r="43" spans="1:3" s="28" customFormat="1" ht="31.5">
      <c r="A43" s="92" t="s">
        <v>767</v>
      </c>
      <c r="B43" s="27" t="s">
        <v>768</v>
      </c>
      <c r="C43" s="31">
        <v>49</v>
      </c>
    </row>
    <row r="44" spans="1:3">
      <c r="A44" s="91" t="s">
        <v>216</v>
      </c>
      <c r="B44" s="62" t="s">
        <v>217</v>
      </c>
      <c r="C44" s="88">
        <f>SUM(C45,C47)</f>
        <v>882</v>
      </c>
    </row>
    <row r="45" spans="1:3">
      <c r="A45" s="91" t="s">
        <v>218</v>
      </c>
      <c r="B45" s="62" t="s">
        <v>219</v>
      </c>
      <c r="C45" s="88">
        <f>SUM(C46)</f>
        <v>22</v>
      </c>
    </row>
    <row r="46" spans="1:3" s="28" customFormat="1" ht="47.25">
      <c r="A46" s="92" t="s">
        <v>220</v>
      </c>
      <c r="B46" s="27" t="s">
        <v>221</v>
      </c>
      <c r="C46" s="31">
        <v>22</v>
      </c>
    </row>
    <row r="47" spans="1:3">
      <c r="A47" s="93" t="s">
        <v>222</v>
      </c>
      <c r="B47" s="93" t="s">
        <v>223</v>
      </c>
      <c r="C47" s="88">
        <f>SUM(C48,C50)</f>
        <v>860</v>
      </c>
    </row>
    <row r="48" spans="1:3">
      <c r="A48" s="93" t="s">
        <v>224</v>
      </c>
      <c r="B48" s="62" t="s">
        <v>225</v>
      </c>
      <c r="C48" s="88">
        <f>SUM(C49)</f>
        <v>820</v>
      </c>
    </row>
    <row r="49" spans="1:10" ht="31.5">
      <c r="A49" s="94" t="s">
        <v>226</v>
      </c>
      <c r="B49" s="27" t="s">
        <v>227</v>
      </c>
      <c r="C49" s="31">
        <v>820</v>
      </c>
    </row>
    <row r="50" spans="1:10">
      <c r="A50" s="93" t="s">
        <v>228</v>
      </c>
      <c r="B50" s="62" t="s">
        <v>229</v>
      </c>
      <c r="C50" s="88">
        <f>SUM(C51)</f>
        <v>40</v>
      </c>
    </row>
    <row r="51" spans="1:10" ht="31.5">
      <c r="A51" s="94" t="s">
        <v>230</v>
      </c>
      <c r="B51" s="27" t="s">
        <v>231</v>
      </c>
      <c r="C51" s="31">
        <v>40</v>
      </c>
    </row>
    <row r="52" spans="1:10">
      <c r="A52" s="62" t="s">
        <v>43</v>
      </c>
      <c r="B52" s="62" t="s">
        <v>44</v>
      </c>
      <c r="C52" s="88">
        <f>SUM(C53)</f>
        <v>611</v>
      </c>
    </row>
    <row r="53" spans="1:10" ht="31.5">
      <c r="A53" s="62" t="s">
        <v>45</v>
      </c>
      <c r="B53" s="62" t="s">
        <v>46</v>
      </c>
      <c r="C53" s="88">
        <f>SUM(C54)</f>
        <v>611</v>
      </c>
    </row>
    <row r="54" spans="1:10" ht="47.25">
      <c r="A54" s="27" t="s">
        <v>47</v>
      </c>
      <c r="B54" s="27" t="s">
        <v>48</v>
      </c>
      <c r="C54" s="31">
        <v>611</v>
      </c>
    </row>
    <row r="55" spans="1:10" s="30" customFormat="1">
      <c r="A55" s="62"/>
      <c r="B55" s="62" t="s">
        <v>232</v>
      </c>
      <c r="C55" s="88">
        <f>SUM(C56,C63,C68,C71)</f>
        <v>19863.400000000001</v>
      </c>
      <c r="D55" s="29"/>
      <c r="E55" s="29"/>
      <c r="F55" s="29"/>
      <c r="G55" s="29"/>
      <c r="H55" s="29"/>
      <c r="I55" s="29"/>
      <c r="J55" s="29"/>
    </row>
    <row r="56" spans="1:10" ht="47.25">
      <c r="A56" s="62" t="s">
        <v>49</v>
      </c>
      <c r="B56" s="62" t="s">
        <v>50</v>
      </c>
      <c r="C56" s="88">
        <f>SUM(C57,C60)</f>
        <v>7996.7999999999993</v>
      </c>
    </row>
    <row r="57" spans="1:10" ht="78.75">
      <c r="A57" s="62" t="s">
        <v>51</v>
      </c>
      <c r="B57" s="62" t="s">
        <v>692</v>
      </c>
      <c r="C57" s="88">
        <f>SUM(C58)</f>
        <v>2996.7999999999997</v>
      </c>
    </row>
    <row r="58" spans="1:10" ht="63">
      <c r="A58" s="62" t="s">
        <v>52</v>
      </c>
      <c r="B58" s="62" t="s">
        <v>233</v>
      </c>
      <c r="C58" s="88">
        <f>SUM(C59)</f>
        <v>2996.7999999999997</v>
      </c>
    </row>
    <row r="59" spans="1:10" ht="69" customHeight="1">
      <c r="A59" s="27" t="s">
        <v>234</v>
      </c>
      <c r="B59" s="27" t="s">
        <v>235</v>
      </c>
      <c r="C59" s="31">
        <v>2996.7999999999997</v>
      </c>
      <c r="D59" s="37"/>
      <c r="E59" s="37"/>
    </row>
    <row r="60" spans="1:10" ht="78.75">
      <c r="A60" s="62" t="s">
        <v>53</v>
      </c>
      <c r="B60" s="62" t="s">
        <v>693</v>
      </c>
      <c r="C60" s="88">
        <f>SUM(C61)</f>
        <v>5000</v>
      </c>
    </row>
    <row r="61" spans="1:10" ht="78.75">
      <c r="A61" s="27" t="s">
        <v>54</v>
      </c>
      <c r="B61" s="27" t="s">
        <v>236</v>
      </c>
      <c r="C61" s="31">
        <f>SUM(C62)</f>
        <v>5000</v>
      </c>
    </row>
    <row r="62" spans="1:10" ht="78.75">
      <c r="A62" s="27" t="s">
        <v>237</v>
      </c>
      <c r="B62" s="27" t="s">
        <v>238</v>
      </c>
      <c r="C62" s="31">
        <v>5000</v>
      </c>
    </row>
    <row r="63" spans="1:10">
      <c r="A63" s="62" t="s">
        <v>55</v>
      </c>
      <c r="B63" s="62" t="s">
        <v>239</v>
      </c>
      <c r="C63" s="88">
        <f>SUM(C64)</f>
        <v>2408.6</v>
      </c>
    </row>
    <row r="64" spans="1:10">
      <c r="A64" s="27" t="s">
        <v>56</v>
      </c>
      <c r="B64" s="27" t="s">
        <v>57</v>
      </c>
      <c r="C64" s="31">
        <f>SUM(C65:C67)</f>
        <v>2408.6</v>
      </c>
    </row>
    <row r="65" spans="1:7" ht="31.5">
      <c r="A65" s="27" t="s">
        <v>58</v>
      </c>
      <c r="B65" s="27" t="s">
        <v>59</v>
      </c>
      <c r="C65" s="31">
        <v>1713.1</v>
      </c>
    </row>
    <row r="66" spans="1:7">
      <c r="A66" s="27" t="s">
        <v>60</v>
      </c>
      <c r="B66" s="27" t="s">
        <v>240</v>
      </c>
      <c r="C66" s="31">
        <v>15.5</v>
      </c>
      <c r="D66" s="56"/>
      <c r="E66" s="56"/>
      <c r="F66" s="56"/>
      <c r="G66" s="56"/>
    </row>
    <row r="67" spans="1:7">
      <c r="A67" s="27" t="s">
        <v>61</v>
      </c>
      <c r="B67" s="27" t="s">
        <v>62</v>
      </c>
      <c r="C67" s="31">
        <v>680</v>
      </c>
      <c r="D67" s="56"/>
      <c r="E67" s="56"/>
      <c r="F67" s="56"/>
      <c r="G67" s="56"/>
    </row>
    <row r="68" spans="1:7" customFormat="1" ht="31.5">
      <c r="A68" s="45" t="s">
        <v>785</v>
      </c>
      <c r="B68" s="95" t="s">
        <v>786</v>
      </c>
      <c r="C68" s="96">
        <f>C69</f>
        <v>9242</v>
      </c>
      <c r="D68" s="77"/>
      <c r="E68" s="78"/>
      <c r="F68" s="2"/>
      <c r="G68" s="57"/>
    </row>
    <row r="69" spans="1:7" s="35" customFormat="1">
      <c r="A69" s="45" t="s">
        <v>787</v>
      </c>
      <c r="B69" s="97" t="s">
        <v>788</v>
      </c>
      <c r="C69" s="96">
        <f>SUM(C70)</f>
        <v>9242</v>
      </c>
      <c r="D69" s="77"/>
      <c r="E69" s="78"/>
      <c r="F69" s="79"/>
      <c r="G69" s="79"/>
    </row>
    <row r="70" spans="1:7" customFormat="1">
      <c r="A70" s="98" t="s">
        <v>789</v>
      </c>
      <c r="B70" s="98" t="s">
        <v>434</v>
      </c>
      <c r="C70" s="99">
        <v>9242</v>
      </c>
      <c r="D70" s="80"/>
      <c r="E70" s="81"/>
      <c r="F70" s="2"/>
      <c r="G70" s="2"/>
    </row>
    <row r="71" spans="1:7">
      <c r="A71" s="62" t="s">
        <v>63</v>
      </c>
      <c r="B71" s="62" t="s">
        <v>64</v>
      </c>
      <c r="C71" s="88">
        <f>SUM(C72,C75,C76)</f>
        <v>216</v>
      </c>
      <c r="D71" s="56"/>
      <c r="E71" s="56"/>
      <c r="F71" s="56"/>
      <c r="G71" s="56"/>
    </row>
    <row r="72" spans="1:7" ht="31.5">
      <c r="A72" s="62" t="s">
        <v>65</v>
      </c>
      <c r="B72" s="62" t="s">
        <v>66</v>
      </c>
      <c r="C72" s="88">
        <f>SUM(C73:C74)</f>
        <v>5</v>
      </c>
      <c r="D72" s="56"/>
      <c r="E72" s="56"/>
      <c r="F72" s="56"/>
      <c r="G72" s="56"/>
    </row>
    <row r="73" spans="1:7" ht="63">
      <c r="A73" s="27" t="s">
        <v>67</v>
      </c>
      <c r="B73" s="27" t="s">
        <v>694</v>
      </c>
      <c r="C73" s="31">
        <v>4</v>
      </c>
    </row>
    <row r="74" spans="1:7" ht="47.25">
      <c r="A74" s="27" t="s">
        <v>190</v>
      </c>
      <c r="B74" s="27" t="s">
        <v>191</v>
      </c>
      <c r="C74" s="31">
        <v>1</v>
      </c>
    </row>
    <row r="75" spans="1:7" s="54" customFormat="1" ht="63">
      <c r="A75" s="62" t="s">
        <v>795</v>
      </c>
      <c r="B75" s="62" t="s">
        <v>684</v>
      </c>
      <c r="C75" s="88">
        <v>11</v>
      </c>
    </row>
    <row r="76" spans="1:7" ht="31.5">
      <c r="A76" s="62" t="s">
        <v>68</v>
      </c>
      <c r="B76" s="62" t="s">
        <v>69</v>
      </c>
      <c r="C76" s="88">
        <f>SUM(C77)</f>
        <v>200</v>
      </c>
    </row>
    <row r="77" spans="1:7" ht="31.5">
      <c r="A77" s="27" t="s">
        <v>241</v>
      </c>
      <c r="B77" s="27" t="s">
        <v>242</v>
      </c>
      <c r="C77" s="31">
        <v>200</v>
      </c>
    </row>
    <row r="78" spans="1:7">
      <c r="A78" s="62" t="s">
        <v>70</v>
      </c>
      <c r="B78" s="62" t="s">
        <v>71</v>
      </c>
      <c r="C78" s="100">
        <f>SUM(C79,C134,C132)</f>
        <v>1149042.4000000001</v>
      </c>
    </row>
    <row r="79" spans="1:7" ht="31.5">
      <c r="A79" s="62" t="s">
        <v>72</v>
      </c>
      <c r="B79" s="62" t="s">
        <v>861</v>
      </c>
      <c r="C79" s="100">
        <f>SUM(C80,C85,C113)</f>
        <v>1158372.6000000001</v>
      </c>
    </row>
    <row r="80" spans="1:7">
      <c r="A80" s="62" t="s">
        <v>695</v>
      </c>
      <c r="B80" s="62" t="s">
        <v>696</v>
      </c>
      <c r="C80" s="88">
        <f>SUM(C81,C83)</f>
        <v>522932.8</v>
      </c>
    </row>
    <row r="81" spans="1:6">
      <c r="A81" s="27" t="s">
        <v>697</v>
      </c>
      <c r="B81" s="27" t="s">
        <v>73</v>
      </c>
      <c r="C81" s="31">
        <f>SUM(C82)</f>
        <v>487832.8</v>
      </c>
    </row>
    <row r="82" spans="1:6" ht="31.5">
      <c r="A82" s="27" t="s">
        <v>698</v>
      </c>
      <c r="B82" s="27" t="s">
        <v>243</v>
      </c>
      <c r="C82" s="31">
        <v>487832.8</v>
      </c>
      <c r="E82" s="59"/>
      <c r="F82" s="37"/>
    </row>
    <row r="83" spans="1:6" ht="32.25" customHeight="1">
      <c r="A83" s="27" t="s">
        <v>783</v>
      </c>
      <c r="B83" s="27" t="s">
        <v>776</v>
      </c>
      <c r="C83" s="31">
        <f>C84</f>
        <v>35100</v>
      </c>
      <c r="E83" s="59"/>
      <c r="F83" s="37"/>
    </row>
    <row r="84" spans="1:6" ht="33" customHeight="1">
      <c r="A84" s="27" t="s">
        <v>784</v>
      </c>
      <c r="B84" s="27" t="s">
        <v>777</v>
      </c>
      <c r="C84" s="31">
        <v>35100</v>
      </c>
      <c r="E84" s="59"/>
      <c r="F84" s="37"/>
    </row>
    <row r="85" spans="1:6" ht="31.5">
      <c r="A85" s="62" t="s">
        <v>699</v>
      </c>
      <c r="B85" s="62" t="s">
        <v>700</v>
      </c>
      <c r="C85" s="100">
        <f>SUM(C86,C88,C90)</f>
        <v>207320</v>
      </c>
      <c r="E85" s="59"/>
    </row>
    <row r="86" spans="1:6" s="54" customFormat="1" ht="31.5">
      <c r="A86" s="150" t="s">
        <v>830</v>
      </c>
      <c r="B86" s="62" t="s">
        <v>831</v>
      </c>
      <c r="C86" s="100">
        <f>C87</f>
        <v>120143.5</v>
      </c>
      <c r="E86" s="121"/>
    </row>
    <row r="87" spans="1:6" ht="31.5">
      <c r="A87" s="151" t="s">
        <v>826</v>
      </c>
      <c r="B87" s="27" t="s">
        <v>796</v>
      </c>
      <c r="C87" s="101">
        <v>120143.5</v>
      </c>
      <c r="E87" s="59"/>
    </row>
    <row r="88" spans="1:6" ht="47.25">
      <c r="A88" s="150" t="s">
        <v>829</v>
      </c>
      <c r="B88" s="62" t="s">
        <v>832</v>
      </c>
      <c r="C88" s="100">
        <f>C89</f>
        <v>3500</v>
      </c>
      <c r="E88" s="59"/>
    </row>
    <row r="89" spans="1:6" s="28" customFormat="1" ht="47.25">
      <c r="A89" s="151" t="s">
        <v>824</v>
      </c>
      <c r="B89" s="27" t="s">
        <v>656</v>
      </c>
      <c r="C89" s="101">
        <v>3500</v>
      </c>
      <c r="E89" s="120"/>
    </row>
    <row r="90" spans="1:6">
      <c r="A90" s="62" t="s">
        <v>701</v>
      </c>
      <c r="B90" s="62" t="s">
        <v>74</v>
      </c>
      <c r="C90" s="100">
        <f>SUM(C91)</f>
        <v>83676.5</v>
      </c>
      <c r="E90" s="59"/>
    </row>
    <row r="91" spans="1:6">
      <c r="A91" s="27" t="s">
        <v>702</v>
      </c>
      <c r="B91" s="27" t="s">
        <v>244</v>
      </c>
      <c r="C91" s="101">
        <f>SUM(C93:C112)</f>
        <v>83676.5</v>
      </c>
      <c r="E91" s="59"/>
    </row>
    <row r="92" spans="1:6">
      <c r="A92" s="27" t="s">
        <v>77</v>
      </c>
      <c r="B92" s="27"/>
      <c r="C92" s="31"/>
      <c r="E92" s="59"/>
    </row>
    <row r="93" spans="1:6" s="53" customFormat="1" ht="31.5">
      <c r="A93" s="27"/>
      <c r="B93" s="27" t="s">
        <v>763</v>
      </c>
      <c r="C93" s="31">
        <v>30728.6</v>
      </c>
      <c r="E93" s="59"/>
      <c r="F93" s="58"/>
    </row>
    <row r="94" spans="1:6" s="53" customFormat="1" ht="31.5" hidden="1">
      <c r="A94" s="27"/>
      <c r="B94" s="27" t="s">
        <v>213</v>
      </c>
      <c r="C94" s="31"/>
      <c r="E94" s="59"/>
    </row>
    <row r="95" spans="1:6" s="53" customFormat="1" hidden="1">
      <c r="A95" s="27"/>
      <c r="B95" s="27" t="s">
        <v>212</v>
      </c>
      <c r="C95" s="31"/>
      <c r="E95" s="59"/>
    </row>
    <row r="96" spans="1:6" s="53" customFormat="1" ht="31.5" hidden="1">
      <c r="A96" s="27"/>
      <c r="B96" s="27" t="s">
        <v>624</v>
      </c>
      <c r="C96" s="31"/>
      <c r="E96" s="59"/>
    </row>
    <row r="97" spans="1:6" s="53" customFormat="1" ht="31.5">
      <c r="A97" s="27"/>
      <c r="B97" s="27" t="s">
        <v>192</v>
      </c>
      <c r="C97" s="31">
        <v>3753.8</v>
      </c>
      <c r="E97" s="59"/>
      <c r="F97" s="58"/>
    </row>
    <row r="98" spans="1:6" s="53" customFormat="1" ht="31.5" hidden="1">
      <c r="A98" s="27"/>
      <c r="B98" s="27" t="s">
        <v>604</v>
      </c>
      <c r="C98" s="31"/>
      <c r="E98" s="59"/>
    </row>
    <row r="99" spans="1:6" s="53" customFormat="1" ht="31.5" hidden="1">
      <c r="A99" s="27"/>
      <c r="B99" s="27" t="s">
        <v>614</v>
      </c>
      <c r="C99" s="31"/>
      <c r="E99" s="59"/>
    </row>
    <row r="100" spans="1:6" s="53" customFormat="1" ht="31.5" hidden="1">
      <c r="A100" s="27"/>
      <c r="B100" s="27" t="s">
        <v>633</v>
      </c>
      <c r="C100" s="31"/>
      <c r="E100" s="59"/>
    </row>
    <row r="101" spans="1:6" s="53" customFormat="1" ht="31.5" hidden="1">
      <c r="A101" s="27"/>
      <c r="B101" s="27" t="s">
        <v>634</v>
      </c>
      <c r="C101" s="31"/>
      <c r="E101" s="59"/>
    </row>
    <row r="102" spans="1:6" s="53" customFormat="1" ht="31.5" hidden="1">
      <c r="A102" s="27"/>
      <c r="B102" s="27" t="s">
        <v>635</v>
      </c>
      <c r="C102" s="31"/>
      <c r="E102" s="59"/>
    </row>
    <row r="103" spans="1:6" s="53" customFormat="1" ht="31.5" hidden="1">
      <c r="A103" s="27"/>
      <c r="B103" s="27" t="s">
        <v>660</v>
      </c>
      <c r="C103" s="31"/>
      <c r="E103" s="59"/>
    </row>
    <row r="104" spans="1:6" s="53" customFormat="1" hidden="1">
      <c r="A104" s="27"/>
      <c r="B104" s="27" t="s">
        <v>661</v>
      </c>
      <c r="C104" s="31"/>
      <c r="E104" s="59"/>
    </row>
    <row r="105" spans="1:6" s="53" customFormat="1" ht="63">
      <c r="A105" s="27"/>
      <c r="B105" s="27" t="s">
        <v>917</v>
      </c>
      <c r="C105" s="31">
        <v>12500</v>
      </c>
      <c r="E105" s="59"/>
    </row>
    <row r="106" spans="1:6" s="53" customFormat="1" ht="78.75">
      <c r="A106" s="27"/>
      <c r="B106" s="27" t="s">
        <v>918</v>
      </c>
      <c r="C106" s="31">
        <v>9391.4</v>
      </c>
      <c r="E106" s="59"/>
    </row>
    <row r="107" spans="1:6" s="53" customFormat="1" ht="65.25" customHeight="1">
      <c r="A107" s="27"/>
      <c r="B107" s="113" t="s">
        <v>919</v>
      </c>
      <c r="C107" s="31">
        <v>5072</v>
      </c>
      <c r="E107" s="59"/>
    </row>
    <row r="108" spans="1:6" s="53" customFormat="1" ht="31.5">
      <c r="A108" s="27"/>
      <c r="B108" s="113" t="s">
        <v>634</v>
      </c>
      <c r="C108" s="31">
        <v>10273.799999999999</v>
      </c>
      <c r="E108" s="59"/>
    </row>
    <row r="109" spans="1:6" s="53" customFormat="1" ht="31.5">
      <c r="A109" s="27"/>
      <c r="B109" s="113" t="s">
        <v>633</v>
      </c>
      <c r="C109" s="31">
        <v>11255.7</v>
      </c>
      <c r="E109" s="59"/>
    </row>
    <row r="110" spans="1:6" s="53" customFormat="1">
      <c r="A110" s="27"/>
      <c r="B110" s="113" t="s">
        <v>661</v>
      </c>
      <c r="C110" s="31">
        <v>116.2</v>
      </c>
      <c r="E110" s="59"/>
    </row>
    <row r="111" spans="1:6" s="53" customFormat="1" ht="47.25">
      <c r="A111" s="27"/>
      <c r="B111" s="113" t="s">
        <v>827</v>
      </c>
      <c r="C111" s="31">
        <v>500</v>
      </c>
      <c r="E111" s="59"/>
    </row>
    <row r="112" spans="1:6" s="53" customFormat="1" ht="63">
      <c r="A112" s="27"/>
      <c r="B112" s="113" t="s">
        <v>920</v>
      </c>
      <c r="C112" s="31">
        <v>85</v>
      </c>
      <c r="E112" s="59"/>
    </row>
    <row r="113" spans="1:6">
      <c r="A113" s="62" t="s">
        <v>703</v>
      </c>
      <c r="B113" s="62" t="s">
        <v>704</v>
      </c>
      <c r="C113" s="88">
        <f>SUM(C114,C116,C118,C120,C122)</f>
        <v>428119.8</v>
      </c>
      <c r="E113" s="59"/>
    </row>
    <row r="114" spans="1:6" ht="62.25" customHeight="1">
      <c r="A114" s="62" t="s">
        <v>769</v>
      </c>
      <c r="B114" s="62" t="s">
        <v>770</v>
      </c>
      <c r="C114" s="88">
        <f>SUM(C115)</f>
        <v>1414.6</v>
      </c>
      <c r="E114" s="59"/>
    </row>
    <row r="115" spans="1:6" ht="63">
      <c r="A115" s="27" t="s">
        <v>771</v>
      </c>
      <c r="B115" s="27" t="s">
        <v>772</v>
      </c>
      <c r="C115" s="31">
        <v>1414.6</v>
      </c>
      <c r="E115" s="59"/>
      <c r="F115" s="37"/>
    </row>
    <row r="116" spans="1:6" s="54" customFormat="1" ht="63">
      <c r="A116" s="150" t="s">
        <v>828</v>
      </c>
      <c r="B116" s="62" t="s">
        <v>833</v>
      </c>
      <c r="C116" s="88">
        <f>C117</f>
        <v>7681.8</v>
      </c>
      <c r="E116" s="121"/>
      <c r="F116" s="122"/>
    </row>
    <row r="117" spans="1:6" ht="63">
      <c r="A117" s="151" t="s">
        <v>825</v>
      </c>
      <c r="B117" s="257" t="s">
        <v>797</v>
      </c>
      <c r="C117" s="31">
        <v>7681.8</v>
      </c>
      <c r="E117" s="123"/>
      <c r="F117" s="37"/>
    </row>
    <row r="118" spans="1:6" ht="31.5">
      <c r="A118" s="62" t="s">
        <v>705</v>
      </c>
      <c r="B118" s="62" t="s">
        <v>75</v>
      </c>
      <c r="C118" s="88">
        <f>SUM(C119)</f>
        <v>1886.3</v>
      </c>
      <c r="E118" s="59"/>
    </row>
    <row r="119" spans="1:6" ht="31.5">
      <c r="A119" s="27" t="s">
        <v>706</v>
      </c>
      <c r="B119" s="27" t="s">
        <v>245</v>
      </c>
      <c r="C119" s="31">
        <v>1886.3</v>
      </c>
      <c r="E119" s="59"/>
      <c r="F119" s="37"/>
    </row>
    <row r="120" spans="1:6" ht="51.75" hidden="1" customHeight="1">
      <c r="A120" s="62" t="s">
        <v>707</v>
      </c>
      <c r="B120" s="62" t="s">
        <v>708</v>
      </c>
      <c r="C120" s="88">
        <f>SUM(C121)</f>
        <v>0</v>
      </c>
      <c r="E120" s="59"/>
    </row>
    <row r="121" spans="1:6" ht="63" hidden="1" customHeight="1">
      <c r="A121" s="27" t="s">
        <v>709</v>
      </c>
      <c r="B121" s="27" t="s">
        <v>710</v>
      </c>
      <c r="C121" s="31"/>
      <c r="E121" s="59"/>
    </row>
    <row r="122" spans="1:6">
      <c r="A122" s="62" t="s">
        <v>711</v>
      </c>
      <c r="B122" s="62" t="s">
        <v>76</v>
      </c>
      <c r="C122" s="88">
        <f>SUM(C123)</f>
        <v>417137.1</v>
      </c>
      <c r="E122" s="59"/>
    </row>
    <row r="123" spans="1:6">
      <c r="A123" s="27" t="s">
        <v>712</v>
      </c>
      <c r="B123" s="27" t="s">
        <v>246</v>
      </c>
      <c r="C123" s="31">
        <f>SUM(C125:C131)</f>
        <v>417137.1</v>
      </c>
      <c r="E123" s="59"/>
    </row>
    <row r="124" spans="1:6">
      <c r="A124" s="27" t="s">
        <v>77</v>
      </c>
      <c r="B124" s="27"/>
      <c r="C124" s="31"/>
      <c r="E124" s="59"/>
    </row>
    <row r="125" spans="1:6">
      <c r="A125" s="27"/>
      <c r="B125" s="27" t="s">
        <v>78</v>
      </c>
      <c r="C125" s="31">
        <v>189.4</v>
      </c>
      <c r="E125" s="59"/>
    </row>
    <row r="126" spans="1:6">
      <c r="A126" s="27"/>
      <c r="B126" s="27" t="s">
        <v>187</v>
      </c>
      <c r="C126" s="31">
        <v>108.2</v>
      </c>
      <c r="E126" s="59"/>
    </row>
    <row r="127" spans="1:6">
      <c r="A127" s="27"/>
      <c r="B127" s="27" t="s">
        <v>79</v>
      </c>
      <c r="C127" s="31">
        <v>1482.3</v>
      </c>
      <c r="E127" s="59"/>
    </row>
    <row r="128" spans="1:6" s="53" customFormat="1" ht="47.25">
      <c r="A128" s="27"/>
      <c r="B128" s="27" t="s">
        <v>892</v>
      </c>
      <c r="C128" s="31">
        <v>4320.6000000000004</v>
      </c>
      <c r="D128" s="58"/>
      <c r="E128" s="59"/>
      <c r="F128" s="58"/>
    </row>
    <row r="129" spans="1:5" s="53" customFormat="1" ht="31.5">
      <c r="A129" s="27"/>
      <c r="B129" s="27" t="s">
        <v>893</v>
      </c>
      <c r="C129" s="31">
        <v>1728.6</v>
      </c>
      <c r="E129" s="59"/>
    </row>
    <row r="130" spans="1:5" ht="31.5" hidden="1">
      <c r="A130" s="27"/>
      <c r="B130" s="27" t="s">
        <v>554</v>
      </c>
      <c r="C130" s="31"/>
      <c r="E130" s="59"/>
    </row>
    <row r="131" spans="1:5" ht="126">
      <c r="A131" s="27"/>
      <c r="B131" s="27" t="s">
        <v>605</v>
      </c>
      <c r="C131" s="31">
        <v>409308</v>
      </c>
      <c r="E131" s="59"/>
    </row>
    <row r="132" spans="1:5" ht="48" customHeight="1">
      <c r="A132" s="102" t="s">
        <v>780</v>
      </c>
      <c r="B132" s="258" t="s">
        <v>782</v>
      </c>
      <c r="C132" s="31">
        <f>C133</f>
        <v>74.2</v>
      </c>
      <c r="E132" s="59"/>
    </row>
    <row r="133" spans="1:5" ht="31.5">
      <c r="A133" s="76" t="s">
        <v>794</v>
      </c>
      <c r="B133" s="76" t="s">
        <v>683</v>
      </c>
      <c r="C133" s="31">
        <v>74.2</v>
      </c>
      <c r="E133" s="59"/>
    </row>
    <row r="134" spans="1:5" ht="47.25">
      <c r="A134" s="102" t="s">
        <v>778</v>
      </c>
      <c r="B134" s="45" t="s">
        <v>779</v>
      </c>
      <c r="C134" s="31">
        <f>C135</f>
        <v>-9404.4</v>
      </c>
      <c r="E134" s="59"/>
    </row>
    <row r="135" spans="1:5" ht="47.25">
      <c r="A135" s="76" t="s">
        <v>781</v>
      </c>
      <c r="B135" s="76" t="s">
        <v>764</v>
      </c>
      <c r="C135" s="31">
        <v>-9404.4</v>
      </c>
      <c r="E135" s="59"/>
    </row>
    <row r="136" spans="1:5">
      <c r="A136" s="62" t="s">
        <v>80</v>
      </c>
      <c r="B136" s="62"/>
      <c r="C136" s="100">
        <f>SUM(C17,C78)</f>
        <v>1294850.8000000003</v>
      </c>
      <c r="E136" s="37"/>
    </row>
    <row r="137" spans="1:5">
      <c r="A137" s="27" t="s">
        <v>447</v>
      </c>
      <c r="B137" s="227"/>
      <c r="C137" s="227"/>
    </row>
    <row r="138" spans="1:5">
      <c r="A138" s="228" t="s">
        <v>713</v>
      </c>
      <c r="B138" s="227"/>
      <c r="C138" s="229">
        <f>C136-C113</f>
        <v>866731.00000000023</v>
      </c>
    </row>
    <row r="139" spans="1:5">
      <c r="A139" s="237" t="s">
        <v>448</v>
      </c>
      <c r="B139" s="237"/>
      <c r="C139" s="229">
        <f>C136-C78</f>
        <v>145808.40000000014</v>
      </c>
    </row>
    <row r="140" spans="1:5">
      <c r="A140" s="227"/>
      <c r="B140" s="227"/>
      <c r="C140" s="227" t="s">
        <v>895</v>
      </c>
    </row>
  </sheetData>
  <mergeCells count="5">
    <mergeCell ref="B10:C10"/>
    <mergeCell ref="A12:C12"/>
    <mergeCell ref="A139:B139"/>
    <mergeCell ref="B11:C11"/>
    <mergeCell ref="B6:C6"/>
  </mergeCells>
  <pageMargins left="0.78740157480314965" right="0.31496062992125984" top="0.38" bottom="0.41" header="0.31496062992125984" footer="0.31496062992125984"/>
  <pageSetup paperSize="9" scale="79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9"/>
  <sheetViews>
    <sheetView topLeftCell="A451" zoomScale="85" zoomScaleNormal="85" workbookViewId="0">
      <selection sqref="A1:G469"/>
    </sheetView>
  </sheetViews>
  <sheetFormatPr defaultRowHeight="15"/>
  <cols>
    <col min="1" max="1" width="65.7109375" style="163" customWidth="1"/>
    <col min="2" max="2" width="5" style="164" hidden="1" customWidth="1"/>
    <col min="3" max="4" width="3.7109375" style="161" customWidth="1"/>
    <col min="5" max="5" width="16.7109375" style="161" customWidth="1"/>
    <col min="6" max="6" width="4.7109375" style="161" customWidth="1"/>
    <col min="7" max="7" width="12.7109375" style="161" customWidth="1"/>
    <col min="8" max="16384" width="9.140625" style="20"/>
  </cols>
  <sheetData>
    <row r="1" spans="1:10" ht="15.75">
      <c r="A1" s="158"/>
      <c r="B1" s="159"/>
      <c r="C1" s="160"/>
      <c r="D1" s="160"/>
      <c r="E1" s="156"/>
      <c r="F1" s="155"/>
      <c r="G1" s="155" t="s">
        <v>881</v>
      </c>
    </row>
    <row r="2" spans="1:10" ht="15.75">
      <c r="A2" s="158"/>
      <c r="B2" s="159"/>
      <c r="C2" s="160"/>
      <c r="D2" s="160"/>
      <c r="E2" s="156"/>
      <c r="F2" s="154"/>
      <c r="G2" s="154" t="s">
        <v>5</v>
      </c>
    </row>
    <row r="3" spans="1:10" ht="15.75">
      <c r="A3" s="158"/>
      <c r="B3" s="159"/>
      <c r="C3" s="160"/>
      <c r="D3" s="160"/>
      <c r="E3" s="156"/>
      <c r="F3" s="154"/>
      <c r="G3" s="154" t="s">
        <v>606</v>
      </c>
    </row>
    <row r="4" spans="1:10" ht="15.75">
      <c r="A4" s="158"/>
      <c r="B4" s="159"/>
      <c r="D4" s="162"/>
      <c r="E4" s="156"/>
      <c r="F4" s="155"/>
      <c r="G4" s="155" t="s">
        <v>921</v>
      </c>
    </row>
    <row r="5" spans="1:10" ht="15.75">
      <c r="C5" s="165"/>
      <c r="D5" s="165"/>
      <c r="E5" s="165"/>
      <c r="F5" s="165"/>
      <c r="G5" s="154"/>
    </row>
    <row r="6" spans="1:10" ht="15.75" customHeight="1">
      <c r="A6" s="240" t="s">
        <v>900</v>
      </c>
      <c r="B6" s="240"/>
      <c r="C6" s="240"/>
      <c r="D6" s="240"/>
      <c r="E6" s="240"/>
      <c r="F6" s="240"/>
      <c r="G6" s="240"/>
    </row>
    <row r="7" spans="1:10" ht="15.75" customHeight="1">
      <c r="A7" s="240" t="s">
        <v>5</v>
      </c>
      <c r="B7" s="240"/>
      <c r="C7" s="240"/>
      <c r="D7" s="240"/>
      <c r="E7" s="240"/>
      <c r="F7" s="240"/>
      <c r="G7" s="240"/>
    </row>
    <row r="8" spans="1:10" ht="15.75" customHeight="1">
      <c r="A8" s="240" t="s">
        <v>606</v>
      </c>
      <c r="B8" s="240"/>
      <c r="C8" s="240"/>
      <c r="D8" s="240"/>
      <c r="E8" s="240"/>
      <c r="F8" s="240"/>
      <c r="G8" s="240"/>
    </row>
    <row r="9" spans="1:10" ht="15.75" customHeight="1">
      <c r="A9" s="240" t="s">
        <v>860</v>
      </c>
      <c r="B9" s="240"/>
      <c r="C9" s="240"/>
      <c r="D9" s="240"/>
      <c r="E9" s="240"/>
      <c r="F9" s="240"/>
      <c r="G9" s="240"/>
    </row>
    <row r="10" spans="1:10" ht="15.75" customHeight="1">
      <c r="A10" s="240" t="s">
        <v>856</v>
      </c>
      <c r="B10" s="240"/>
      <c r="C10" s="240"/>
      <c r="D10" s="240"/>
      <c r="E10" s="240"/>
      <c r="F10" s="240"/>
      <c r="G10" s="240"/>
    </row>
    <row r="11" spans="1:10" ht="15.75">
      <c r="A11" s="240"/>
      <c r="B11" s="240"/>
      <c r="C11" s="240"/>
      <c r="D11" s="240"/>
      <c r="E11" s="240"/>
      <c r="F11" s="240"/>
      <c r="G11" s="240"/>
    </row>
    <row r="12" spans="1:10" ht="75.75" customHeight="1">
      <c r="A12" s="239" t="s">
        <v>685</v>
      </c>
      <c r="B12" s="239"/>
      <c r="C12" s="239"/>
      <c r="D12" s="239"/>
      <c r="E12" s="239"/>
      <c r="F12" s="239"/>
      <c r="G12" s="239"/>
    </row>
    <row r="13" spans="1:10">
      <c r="G13" s="166"/>
    </row>
    <row r="14" spans="1:10" ht="15.75">
      <c r="G14" s="167" t="s">
        <v>0</v>
      </c>
    </row>
    <row r="15" spans="1:10" ht="31.5">
      <c r="A15" s="168" t="s">
        <v>83</v>
      </c>
      <c r="B15" s="168"/>
      <c r="C15" s="168" t="s">
        <v>137</v>
      </c>
      <c r="D15" s="168" t="s">
        <v>84</v>
      </c>
      <c r="E15" s="168" t="s">
        <v>85</v>
      </c>
      <c r="F15" s="168" t="s">
        <v>86</v>
      </c>
      <c r="G15" s="168" t="s">
        <v>82</v>
      </c>
    </row>
    <row r="16" spans="1:10" ht="15.75">
      <c r="A16" s="168">
        <v>1</v>
      </c>
      <c r="B16" s="168"/>
      <c r="C16" s="168">
        <v>2</v>
      </c>
      <c r="D16" s="168">
        <v>3</v>
      </c>
      <c r="E16" s="168">
        <v>4</v>
      </c>
      <c r="F16" s="168">
        <v>5</v>
      </c>
      <c r="G16" s="168">
        <v>6</v>
      </c>
      <c r="J16" s="152"/>
    </row>
    <row r="17" spans="1:14" ht="15.75">
      <c r="A17" s="146" t="s">
        <v>87</v>
      </c>
      <c r="B17" s="146"/>
      <c r="C17" s="168"/>
      <c r="D17" s="168"/>
      <c r="E17" s="168"/>
      <c r="F17" s="168"/>
      <c r="G17" s="169">
        <f>SUM(G18,G106,G137,G195,G254,G360,G394,G446)</f>
        <v>1352741.2</v>
      </c>
    </row>
    <row r="18" spans="1:14" customFormat="1" ht="18.75">
      <c r="A18" s="36" t="s">
        <v>88</v>
      </c>
      <c r="B18" s="170"/>
      <c r="C18" s="171" t="s">
        <v>139</v>
      </c>
      <c r="D18" s="171" t="s">
        <v>146</v>
      </c>
      <c r="E18" s="170"/>
      <c r="F18" s="61"/>
      <c r="G18" s="16">
        <f>SUM(G19,G26,G53,G72,G79,G88)</f>
        <v>151595.09999999998</v>
      </c>
    </row>
    <row r="19" spans="1:14" customFormat="1" ht="31.5">
      <c r="A19" s="36" t="s">
        <v>89</v>
      </c>
      <c r="B19" s="170"/>
      <c r="C19" s="171" t="s">
        <v>139</v>
      </c>
      <c r="D19" s="171" t="s">
        <v>140</v>
      </c>
      <c r="E19" s="170"/>
      <c r="F19" s="61"/>
      <c r="G19" s="16">
        <f>SUM(G20)</f>
        <v>4013.8</v>
      </c>
      <c r="H19" s="34"/>
    </row>
    <row r="20" spans="1:14" s="32" customFormat="1" ht="31.5">
      <c r="A20" s="33" t="s">
        <v>248</v>
      </c>
      <c r="B20" s="17"/>
      <c r="C20" s="25" t="s">
        <v>139</v>
      </c>
      <c r="D20" s="25" t="s">
        <v>140</v>
      </c>
      <c r="E20" s="17" t="s">
        <v>247</v>
      </c>
      <c r="F20" s="43"/>
      <c r="G20" s="42">
        <f>SUM(G21)</f>
        <v>4013.8</v>
      </c>
      <c r="H20" s="71"/>
    </row>
    <row r="21" spans="1:14" customFormat="1" ht="18.75">
      <c r="A21" s="33" t="s">
        <v>256</v>
      </c>
      <c r="B21" s="17"/>
      <c r="C21" s="25" t="s">
        <v>139</v>
      </c>
      <c r="D21" s="25" t="s">
        <v>140</v>
      </c>
      <c r="E21" s="17" t="s">
        <v>249</v>
      </c>
      <c r="F21" s="43"/>
      <c r="G21" s="42">
        <f>SUM(G22,G24)</f>
        <v>4013.8</v>
      </c>
      <c r="H21" s="34"/>
    </row>
    <row r="22" spans="1:14" customFormat="1" ht="18.75">
      <c r="A22" s="48" t="s">
        <v>251</v>
      </c>
      <c r="B22" s="17"/>
      <c r="C22" s="25" t="s">
        <v>139</v>
      </c>
      <c r="D22" s="25" t="s">
        <v>140</v>
      </c>
      <c r="E22" s="17" t="s">
        <v>250</v>
      </c>
      <c r="F22" s="43"/>
      <c r="G22" s="42">
        <f>SUM(G23:G23)</f>
        <v>3913.8</v>
      </c>
      <c r="H22" s="34"/>
    </row>
    <row r="23" spans="1:14" customFormat="1" ht="63">
      <c r="A23" s="48" t="s">
        <v>203</v>
      </c>
      <c r="B23" s="17"/>
      <c r="C23" s="25" t="s">
        <v>139</v>
      </c>
      <c r="D23" s="25" t="s">
        <v>140</v>
      </c>
      <c r="E23" s="17" t="s">
        <v>250</v>
      </c>
      <c r="F23" s="17">
        <v>100</v>
      </c>
      <c r="G23" s="42">
        <v>3913.8</v>
      </c>
      <c r="H23" s="34"/>
    </row>
    <row r="24" spans="1:14" customFormat="1" ht="18.75">
      <c r="A24" s="33" t="s">
        <v>721</v>
      </c>
      <c r="B24" s="17"/>
      <c r="C24" s="25" t="s">
        <v>139</v>
      </c>
      <c r="D24" s="25" t="s">
        <v>140</v>
      </c>
      <c r="E24" s="17" t="s">
        <v>252</v>
      </c>
      <c r="F24" s="61"/>
      <c r="G24" s="42">
        <f>SUM(G25)</f>
        <v>100</v>
      </c>
      <c r="H24" s="34"/>
    </row>
    <row r="25" spans="1:14" customFormat="1" ht="63">
      <c r="A25" s="48" t="s">
        <v>203</v>
      </c>
      <c r="B25" s="17"/>
      <c r="C25" s="25" t="s">
        <v>139</v>
      </c>
      <c r="D25" s="25" t="s">
        <v>140</v>
      </c>
      <c r="E25" s="17" t="s">
        <v>252</v>
      </c>
      <c r="F25" s="17">
        <v>100</v>
      </c>
      <c r="G25" s="42">
        <v>100</v>
      </c>
      <c r="H25" s="34"/>
    </row>
    <row r="26" spans="1:14" customFormat="1" ht="65.25" customHeight="1">
      <c r="A26" s="36" t="s">
        <v>582</v>
      </c>
      <c r="B26" s="170"/>
      <c r="C26" s="171" t="s">
        <v>139</v>
      </c>
      <c r="D26" s="171" t="s">
        <v>142</v>
      </c>
      <c r="E26" s="172"/>
      <c r="F26" s="172"/>
      <c r="G26" s="16">
        <f>SUM(G27,G48)</f>
        <v>91172.199999999983</v>
      </c>
      <c r="H26" s="72"/>
      <c r="I26" s="3"/>
      <c r="J26" s="4"/>
      <c r="K26" s="5"/>
      <c r="L26" s="6"/>
      <c r="M26" s="6"/>
      <c r="N26" s="7"/>
    </row>
    <row r="27" spans="1:14" s="32" customFormat="1" ht="31.5">
      <c r="A27" s="33" t="s">
        <v>248</v>
      </c>
      <c r="B27" s="17"/>
      <c r="C27" s="25" t="s">
        <v>139</v>
      </c>
      <c r="D27" s="25" t="s">
        <v>142</v>
      </c>
      <c r="E27" s="17" t="s">
        <v>247</v>
      </c>
      <c r="F27" s="43"/>
      <c r="G27" s="42">
        <f>SUM(G28)</f>
        <v>89689.89999999998</v>
      </c>
      <c r="H27" s="71"/>
    </row>
    <row r="28" spans="1:14" customFormat="1" ht="18.75">
      <c r="A28" s="33" t="s">
        <v>257</v>
      </c>
      <c r="B28" s="17"/>
      <c r="C28" s="25" t="s">
        <v>139</v>
      </c>
      <c r="D28" s="25" t="s">
        <v>142</v>
      </c>
      <c r="E28" s="17" t="s">
        <v>258</v>
      </c>
      <c r="F28" s="43"/>
      <c r="G28" s="42">
        <f>SUM(G29,G34,G37,G39,G41,G43,G45)</f>
        <v>89689.89999999998</v>
      </c>
      <c r="H28" s="34"/>
    </row>
    <row r="29" spans="1:14" customFormat="1" ht="31.5">
      <c r="A29" s="48" t="s">
        <v>340</v>
      </c>
      <c r="B29" s="17"/>
      <c r="C29" s="25" t="s">
        <v>139</v>
      </c>
      <c r="D29" s="25" t="s">
        <v>142</v>
      </c>
      <c r="E29" s="17" t="s">
        <v>259</v>
      </c>
      <c r="F29" s="43"/>
      <c r="G29" s="42">
        <f>SUM(G30:G33)</f>
        <v>65175.7</v>
      </c>
      <c r="H29" s="34"/>
    </row>
    <row r="30" spans="1:14" customFormat="1" ht="63">
      <c r="A30" s="48" t="s">
        <v>203</v>
      </c>
      <c r="B30" s="17"/>
      <c r="C30" s="25" t="s">
        <v>139</v>
      </c>
      <c r="D30" s="25" t="s">
        <v>142</v>
      </c>
      <c r="E30" s="17" t="s">
        <v>259</v>
      </c>
      <c r="F30" s="17">
        <v>100</v>
      </c>
      <c r="G30" s="42">
        <v>42534.5</v>
      </c>
      <c r="H30" s="34"/>
    </row>
    <row r="31" spans="1:14" customFormat="1" ht="31.5">
      <c r="A31" s="63" t="s">
        <v>556</v>
      </c>
      <c r="B31" s="173"/>
      <c r="C31" s="19" t="s">
        <v>139</v>
      </c>
      <c r="D31" s="19" t="s">
        <v>142</v>
      </c>
      <c r="E31" s="17" t="s">
        <v>259</v>
      </c>
      <c r="F31" s="173">
        <v>200</v>
      </c>
      <c r="G31" s="42">
        <v>21190.2</v>
      </c>
      <c r="H31" s="73"/>
      <c r="I31" s="1"/>
      <c r="J31" s="9"/>
      <c r="K31" s="8"/>
      <c r="L31" s="10"/>
      <c r="M31" s="10"/>
      <c r="N31" s="11"/>
    </row>
    <row r="32" spans="1:14" customFormat="1" ht="15.75">
      <c r="A32" s="48" t="s">
        <v>202</v>
      </c>
      <c r="B32" s="173"/>
      <c r="C32" s="19" t="s">
        <v>139</v>
      </c>
      <c r="D32" s="19" t="s">
        <v>142</v>
      </c>
      <c r="E32" s="17" t="s">
        <v>259</v>
      </c>
      <c r="F32" s="173">
        <v>300</v>
      </c>
      <c r="G32" s="42">
        <v>455.8</v>
      </c>
      <c r="H32" s="73"/>
      <c r="I32" s="1"/>
      <c r="J32" s="9"/>
      <c r="K32" s="8"/>
      <c r="L32" s="10"/>
      <c r="M32" s="10"/>
      <c r="N32" s="11"/>
    </row>
    <row r="33" spans="1:14" customFormat="1" ht="15.75">
      <c r="A33" s="66" t="s">
        <v>200</v>
      </c>
      <c r="B33" s="18"/>
      <c r="C33" s="19" t="s">
        <v>139</v>
      </c>
      <c r="D33" s="19" t="s">
        <v>142</v>
      </c>
      <c r="E33" s="17" t="s">
        <v>259</v>
      </c>
      <c r="F33" s="18">
        <v>800</v>
      </c>
      <c r="G33" s="42">
        <v>995.2</v>
      </c>
      <c r="H33" s="74"/>
      <c r="I33" s="2"/>
      <c r="J33" s="2"/>
      <c r="K33" s="2"/>
      <c r="L33" s="2"/>
      <c r="M33" s="2"/>
      <c r="N33" s="2"/>
    </row>
    <row r="34" spans="1:14" customFormat="1" ht="63">
      <c r="A34" s="66" t="s">
        <v>862</v>
      </c>
      <c r="B34" s="18"/>
      <c r="C34" s="19" t="s">
        <v>139</v>
      </c>
      <c r="D34" s="19" t="s">
        <v>142</v>
      </c>
      <c r="E34" s="18" t="s">
        <v>254</v>
      </c>
      <c r="F34" s="18"/>
      <c r="G34" s="42">
        <f>SUM(G35:G36)</f>
        <v>18593.2</v>
      </c>
      <c r="H34" s="34"/>
    </row>
    <row r="35" spans="1:14" customFormat="1" ht="63">
      <c r="A35" s="48" t="s">
        <v>203</v>
      </c>
      <c r="B35" s="18"/>
      <c r="C35" s="19" t="s">
        <v>139</v>
      </c>
      <c r="D35" s="19" t="s">
        <v>142</v>
      </c>
      <c r="E35" s="18" t="s">
        <v>254</v>
      </c>
      <c r="F35" s="18">
        <v>100</v>
      </c>
      <c r="G35" s="42">
        <v>18093.2</v>
      </c>
      <c r="H35" s="34"/>
    </row>
    <row r="36" spans="1:14" customFormat="1" ht="31.5">
      <c r="A36" s="63" t="s">
        <v>556</v>
      </c>
      <c r="B36" s="18"/>
      <c r="C36" s="19" t="s">
        <v>139</v>
      </c>
      <c r="D36" s="19" t="s">
        <v>142</v>
      </c>
      <c r="E36" s="18" t="s">
        <v>254</v>
      </c>
      <c r="F36" s="18">
        <v>200</v>
      </c>
      <c r="G36" s="42">
        <v>500</v>
      </c>
      <c r="H36" s="34"/>
    </row>
    <row r="37" spans="1:14" customFormat="1" ht="31.5">
      <c r="A37" s="66" t="s">
        <v>205</v>
      </c>
      <c r="B37" s="18"/>
      <c r="C37" s="19" t="s">
        <v>139</v>
      </c>
      <c r="D37" s="19" t="s">
        <v>142</v>
      </c>
      <c r="E37" s="18" t="s">
        <v>255</v>
      </c>
      <c r="F37" s="18"/>
      <c r="G37" s="42">
        <f>SUM(G38:G38)</f>
        <v>2133.4</v>
      </c>
      <c r="H37" s="34"/>
    </row>
    <row r="38" spans="1:14" customFormat="1" ht="63">
      <c r="A38" s="48" t="s">
        <v>203</v>
      </c>
      <c r="B38" s="18"/>
      <c r="C38" s="19" t="s">
        <v>139</v>
      </c>
      <c r="D38" s="19" t="s">
        <v>142</v>
      </c>
      <c r="E38" s="18" t="s">
        <v>255</v>
      </c>
      <c r="F38" s="18">
        <v>100</v>
      </c>
      <c r="G38" s="42">
        <v>2133.4</v>
      </c>
      <c r="H38" s="34"/>
    </row>
    <row r="39" spans="1:14" customFormat="1" ht="78.75">
      <c r="A39" s="33" t="s">
        <v>253</v>
      </c>
      <c r="B39" s="17"/>
      <c r="C39" s="19" t="s">
        <v>139</v>
      </c>
      <c r="D39" s="19" t="s">
        <v>142</v>
      </c>
      <c r="E39" s="17" t="s">
        <v>260</v>
      </c>
      <c r="F39" s="61"/>
      <c r="G39" s="42">
        <f>SUM(G40)</f>
        <v>3490</v>
      </c>
      <c r="H39" s="34"/>
    </row>
    <row r="40" spans="1:14" customFormat="1" ht="63">
      <c r="A40" s="48" t="s">
        <v>203</v>
      </c>
      <c r="B40" s="17"/>
      <c r="C40" s="19" t="s">
        <v>139</v>
      </c>
      <c r="D40" s="19" t="s">
        <v>142</v>
      </c>
      <c r="E40" s="17" t="s">
        <v>260</v>
      </c>
      <c r="F40" s="17">
        <v>100</v>
      </c>
      <c r="G40" s="42">
        <v>3490</v>
      </c>
      <c r="H40" s="34"/>
    </row>
    <row r="41" spans="1:14" customFormat="1" ht="18.75">
      <c r="A41" s="33" t="s">
        <v>723</v>
      </c>
      <c r="B41" s="17"/>
      <c r="C41" s="25" t="s">
        <v>139</v>
      </c>
      <c r="D41" s="25" t="s">
        <v>142</v>
      </c>
      <c r="E41" s="17" t="s">
        <v>663</v>
      </c>
      <c r="F41" s="61"/>
      <c r="G41" s="42">
        <f>SUM(G42)</f>
        <v>0</v>
      </c>
      <c r="H41" s="34"/>
    </row>
    <row r="42" spans="1:14" customFormat="1" ht="63">
      <c r="A42" s="48" t="s">
        <v>203</v>
      </c>
      <c r="B42" s="17"/>
      <c r="C42" s="25" t="s">
        <v>139</v>
      </c>
      <c r="D42" s="25" t="s">
        <v>142</v>
      </c>
      <c r="E42" s="17" t="s">
        <v>663</v>
      </c>
      <c r="F42" s="17">
        <v>100</v>
      </c>
      <c r="G42" s="42">
        <v>0</v>
      </c>
      <c r="H42" s="34"/>
    </row>
    <row r="43" spans="1:14" customFormat="1" ht="18.75">
      <c r="A43" s="48" t="s">
        <v>265</v>
      </c>
      <c r="B43" s="17"/>
      <c r="C43" s="25" t="s">
        <v>139</v>
      </c>
      <c r="D43" s="25" t="s">
        <v>142</v>
      </c>
      <c r="E43" s="17" t="s">
        <v>449</v>
      </c>
      <c r="F43" s="43"/>
      <c r="G43" s="42">
        <f>SUM(G44)</f>
        <v>189.4</v>
      </c>
      <c r="H43" s="34"/>
    </row>
    <row r="44" spans="1:14" customFormat="1" ht="63">
      <c r="A44" s="48" t="s">
        <v>203</v>
      </c>
      <c r="B44" s="17"/>
      <c r="C44" s="25" t="s">
        <v>139</v>
      </c>
      <c r="D44" s="25" t="s">
        <v>142</v>
      </c>
      <c r="E44" s="17" t="s">
        <v>449</v>
      </c>
      <c r="F44" s="17">
        <v>100</v>
      </c>
      <c r="G44" s="42">
        <v>189.4</v>
      </c>
      <c r="H44" s="34"/>
    </row>
    <row r="45" spans="1:14" customFormat="1" ht="18.75">
      <c r="A45" s="48" t="s">
        <v>266</v>
      </c>
      <c r="B45" s="17"/>
      <c r="C45" s="25" t="s">
        <v>139</v>
      </c>
      <c r="D45" s="25" t="s">
        <v>142</v>
      </c>
      <c r="E45" s="17" t="s">
        <v>450</v>
      </c>
      <c r="F45" s="43"/>
      <c r="G45" s="42">
        <f>SUM(G46:G47)</f>
        <v>108.2</v>
      </c>
      <c r="H45" s="34"/>
    </row>
    <row r="46" spans="1:14" customFormat="1" ht="63">
      <c r="A46" s="48" t="s">
        <v>203</v>
      </c>
      <c r="B46" s="17"/>
      <c r="C46" s="25" t="s">
        <v>139</v>
      </c>
      <c r="D46" s="25" t="s">
        <v>142</v>
      </c>
      <c r="E46" s="17" t="s">
        <v>450</v>
      </c>
      <c r="F46" s="17">
        <v>100</v>
      </c>
      <c r="G46" s="42">
        <v>107</v>
      </c>
      <c r="H46" s="34"/>
    </row>
    <row r="47" spans="1:14" customFormat="1" ht="31.5">
      <c r="A47" s="63" t="s">
        <v>556</v>
      </c>
      <c r="B47" s="173"/>
      <c r="C47" s="19" t="s">
        <v>139</v>
      </c>
      <c r="D47" s="19" t="s">
        <v>142</v>
      </c>
      <c r="E47" s="17" t="s">
        <v>450</v>
      </c>
      <c r="F47" s="173">
        <v>200</v>
      </c>
      <c r="G47" s="42">
        <v>1.2</v>
      </c>
      <c r="H47" s="73"/>
      <c r="I47" s="1"/>
      <c r="J47" s="9"/>
      <c r="K47" s="8"/>
      <c r="L47" s="10"/>
      <c r="M47" s="10"/>
      <c r="N47" s="11"/>
    </row>
    <row r="48" spans="1:14" customFormat="1" ht="31.5">
      <c r="A48" s="33" t="s">
        <v>263</v>
      </c>
      <c r="B48" s="17"/>
      <c r="C48" s="19" t="s">
        <v>139</v>
      </c>
      <c r="D48" s="19" t="s">
        <v>142</v>
      </c>
      <c r="E48" s="17" t="s">
        <v>261</v>
      </c>
      <c r="F48" s="43"/>
      <c r="G48" s="42">
        <f>SUM(G49)</f>
        <v>1482.3</v>
      </c>
      <c r="H48" s="34"/>
    </row>
    <row r="49" spans="1:8" customFormat="1" ht="31.5">
      <c r="A49" s="33" t="s">
        <v>264</v>
      </c>
      <c r="B49" s="17"/>
      <c r="C49" s="19" t="s">
        <v>139</v>
      </c>
      <c r="D49" s="19" t="s">
        <v>142</v>
      </c>
      <c r="E49" s="17" t="s">
        <v>262</v>
      </c>
      <c r="F49" s="43"/>
      <c r="G49" s="42">
        <f>SUM(G50)</f>
        <v>1482.3</v>
      </c>
      <c r="H49" s="34"/>
    </row>
    <row r="50" spans="1:8" customFormat="1" ht="31.5">
      <c r="A50" s="48" t="s">
        <v>366</v>
      </c>
      <c r="B50" s="17"/>
      <c r="C50" s="19" t="s">
        <v>139</v>
      </c>
      <c r="D50" s="19" t="s">
        <v>142</v>
      </c>
      <c r="E50" s="17" t="s">
        <v>365</v>
      </c>
      <c r="F50" s="43"/>
      <c r="G50" s="42">
        <f>SUM(G51:G52)</f>
        <v>1482.3</v>
      </c>
      <c r="H50" s="34"/>
    </row>
    <row r="51" spans="1:8" customFormat="1" ht="63">
      <c r="A51" s="48" t="s">
        <v>203</v>
      </c>
      <c r="B51" s="17"/>
      <c r="C51" s="19" t="s">
        <v>139</v>
      </c>
      <c r="D51" s="19" t="s">
        <v>142</v>
      </c>
      <c r="E51" s="17" t="s">
        <v>365</v>
      </c>
      <c r="F51" s="17">
        <v>100</v>
      </c>
      <c r="G51" s="42">
        <v>1471.3</v>
      </c>
      <c r="H51" s="34"/>
    </row>
    <row r="52" spans="1:8" customFormat="1" ht="31.5">
      <c r="A52" s="33" t="s">
        <v>556</v>
      </c>
      <c r="B52" s="174"/>
      <c r="C52" s="19" t="s">
        <v>139</v>
      </c>
      <c r="D52" s="19" t="s">
        <v>142</v>
      </c>
      <c r="E52" s="17" t="s">
        <v>365</v>
      </c>
      <c r="F52" s="18">
        <v>200</v>
      </c>
      <c r="G52" s="42">
        <v>11</v>
      </c>
      <c r="H52" s="34"/>
    </row>
    <row r="53" spans="1:8" s="32" customFormat="1" ht="47.25">
      <c r="A53" s="36" t="s">
        <v>90</v>
      </c>
      <c r="B53" s="51"/>
      <c r="C53" s="171" t="s">
        <v>139</v>
      </c>
      <c r="D53" s="171" t="s">
        <v>147</v>
      </c>
      <c r="E53" s="172"/>
      <c r="F53" s="172"/>
      <c r="G53" s="16">
        <f>SUM(G54,G65)</f>
        <v>30486.6</v>
      </c>
      <c r="H53" s="71"/>
    </row>
    <row r="54" spans="1:8" s="119" customFormat="1" ht="31.5">
      <c r="A54" s="33" t="s">
        <v>263</v>
      </c>
      <c r="B54" s="17"/>
      <c r="C54" s="25" t="s">
        <v>139</v>
      </c>
      <c r="D54" s="25" t="s">
        <v>147</v>
      </c>
      <c r="E54" s="17" t="s">
        <v>261</v>
      </c>
      <c r="F54" s="43"/>
      <c r="G54" s="42">
        <f>SUM(G55)</f>
        <v>28566.1</v>
      </c>
      <c r="H54" s="118"/>
    </row>
    <row r="55" spans="1:8" customFormat="1" ht="31.5">
      <c r="A55" s="33" t="s">
        <v>264</v>
      </c>
      <c r="B55" s="17"/>
      <c r="C55" s="25" t="s">
        <v>139</v>
      </c>
      <c r="D55" s="25" t="s">
        <v>147</v>
      </c>
      <c r="E55" s="17" t="s">
        <v>262</v>
      </c>
      <c r="F55" s="43"/>
      <c r="G55" s="42">
        <f>SUM(G56,G60,G63)</f>
        <v>28566.1</v>
      </c>
      <c r="H55" s="34"/>
    </row>
    <row r="56" spans="1:8" customFormat="1" ht="31.5">
      <c r="A56" s="48" t="s">
        <v>340</v>
      </c>
      <c r="B56" s="17"/>
      <c r="C56" s="25" t="s">
        <v>139</v>
      </c>
      <c r="D56" s="25" t="s">
        <v>147</v>
      </c>
      <c r="E56" s="17" t="s">
        <v>339</v>
      </c>
      <c r="F56" s="43"/>
      <c r="G56" s="42">
        <f>SUM(G57:G59)</f>
        <v>23147.599999999999</v>
      </c>
      <c r="H56" s="34"/>
    </row>
    <row r="57" spans="1:8" customFormat="1" ht="63">
      <c r="A57" s="48" t="s">
        <v>203</v>
      </c>
      <c r="B57" s="17"/>
      <c r="C57" s="25" t="s">
        <v>139</v>
      </c>
      <c r="D57" s="25" t="s">
        <v>147</v>
      </c>
      <c r="E57" s="17" t="s">
        <v>339</v>
      </c>
      <c r="F57" s="17">
        <v>100</v>
      </c>
      <c r="G57" s="42">
        <v>19400.599999999999</v>
      </c>
      <c r="H57" s="34"/>
    </row>
    <row r="58" spans="1:8" s="32" customFormat="1" ht="31.5">
      <c r="A58" s="63" t="s">
        <v>556</v>
      </c>
      <c r="B58" s="173"/>
      <c r="C58" s="25" t="s">
        <v>139</v>
      </c>
      <c r="D58" s="25" t="s">
        <v>147</v>
      </c>
      <c r="E58" s="17" t="s">
        <v>339</v>
      </c>
      <c r="F58" s="173">
        <v>200</v>
      </c>
      <c r="G58" s="42">
        <v>3586.6</v>
      </c>
      <c r="H58" s="71"/>
    </row>
    <row r="59" spans="1:8" customFormat="1" ht="15.75">
      <c r="A59" s="66" t="s">
        <v>200</v>
      </c>
      <c r="B59" s="18"/>
      <c r="C59" s="25" t="s">
        <v>139</v>
      </c>
      <c r="D59" s="25" t="s">
        <v>147</v>
      </c>
      <c r="E59" s="17" t="s">
        <v>339</v>
      </c>
      <c r="F59" s="18">
        <v>800</v>
      </c>
      <c r="G59" s="42">
        <v>160.4</v>
      </c>
      <c r="H59" s="34"/>
    </row>
    <row r="60" spans="1:8" customFormat="1" ht="63">
      <c r="A60" s="66" t="s">
        <v>862</v>
      </c>
      <c r="B60" s="18"/>
      <c r="C60" s="25" t="s">
        <v>139</v>
      </c>
      <c r="D60" s="25" t="s">
        <v>147</v>
      </c>
      <c r="E60" s="18" t="s">
        <v>341</v>
      </c>
      <c r="F60" s="18"/>
      <c r="G60" s="42">
        <f>SUM(G61:G62)</f>
        <v>3119</v>
      </c>
      <c r="H60" s="34"/>
    </row>
    <row r="61" spans="1:8" customFormat="1" ht="63">
      <c r="A61" s="48" t="s">
        <v>203</v>
      </c>
      <c r="B61" s="18"/>
      <c r="C61" s="25" t="s">
        <v>139</v>
      </c>
      <c r="D61" s="25" t="s">
        <v>147</v>
      </c>
      <c r="E61" s="18" t="s">
        <v>341</v>
      </c>
      <c r="F61" s="18">
        <v>100</v>
      </c>
      <c r="G61" s="42">
        <v>2719</v>
      </c>
      <c r="H61" s="34"/>
    </row>
    <row r="62" spans="1:8" customFormat="1" ht="31.5">
      <c r="A62" s="63" t="s">
        <v>556</v>
      </c>
      <c r="B62" s="18"/>
      <c r="C62" s="25" t="s">
        <v>139</v>
      </c>
      <c r="D62" s="25" t="s">
        <v>147</v>
      </c>
      <c r="E62" s="18" t="s">
        <v>341</v>
      </c>
      <c r="F62" s="18">
        <v>200</v>
      </c>
      <c r="G62" s="42">
        <v>400</v>
      </c>
      <c r="H62" s="34"/>
    </row>
    <row r="63" spans="1:8" customFormat="1" ht="18.75">
      <c r="A63" s="33" t="s">
        <v>721</v>
      </c>
      <c r="B63" s="17"/>
      <c r="C63" s="25" t="s">
        <v>139</v>
      </c>
      <c r="D63" s="25" t="s">
        <v>147</v>
      </c>
      <c r="E63" s="17" t="s">
        <v>342</v>
      </c>
      <c r="F63" s="61"/>
      <c r="G63" s="42">
        <f>SUM(G64)</f>
        <v>2299.5</v>
      </c>
      <c r="H63" s="34"/>
    </row>
    <row r="64" spans="1:8" customFormat="1" ht="63">
      <c r="A64" s="48" t="s">
        <v>203</v>
      </c>
      <c r="B64" s="17"/>
      <c r="C64" s="25" t="s">
        <v>139</v>
      </c>
      <c r="D64" s="25" t="s">
        <v>147</v>
      </c>
      <c r="E64" s="17" t="s">
        <v>342</v>
      </c>
      <c r="F64" s="17">
        <v>100</v>
      </c>
      <c r="G64" s="42">
        <v>2299.5</v>
      </c>
      <c r="H64" s="34"/>
    </row>
    <row r="65" spans="1:8" customFormat="1" ht="15.75">
      <c r="A65" s="33" t="s">
        <v>427</v>
      </c>
      <c r="B65" s="51"/>
      <c r="C65" s="25" t="s">
        <v>139</v>
      </c>
      <c r="D65" s="25" t="s">
        <v>147</v>
      </c>
      <c r="E65" s="17" t="s">
        <v>424</v>
      </c>
      <c r="F65" s="17"/>
      <c r="G65" s="42">
        <f>SUM(G66)</f>
        <v>1920.5</v>
      </c>
      <c r="H65" s="34"/>
    </row>
    <row r="66" spans="1:8" customFormat="1" ht="31.5">
      <c r="A66" s="33" t="s">
        <v>426</v>
      </c>
      <c r="B66" s="51"/>
      <c r="C66" s="25" t="s">
        <v>139</v>
      </c>
      <c r="D66" s="25" t="s">
        <v>147</v>
      </c>
      <c r="E66" s="17" t="s">
        <v>425</v>
      </c>
      <c r="F66" s="17"/>
      <c r="G66" s="42">
        <f>SUM(G67,G70)</f>
        <v>1920.5</v>
      </c>
    </row>
    <row r="67" spans="1:8" customFormat="1" ht="31.5">
      <c r="A67" s="48" t="s">
        <v>340</v>
      </c>
      <c r="B67" s="175"/>
      <c r="C67" s="25" t="s">
        <v>139</v>
      </c>
      <c r="D67" s="25" t="s">
        <v>147</v>
      </c>
      <c r="E67" s="17" t="s">
        <v>428</v>
      </c>
      <c r="F67" s="17"/>
      <c r="G67" s="42">
        <f>SUM(G68:G69)</f>
        <v>1787</v>
      </c>
    </row>
    <row r="68" spans="1:8" customFormat="1" ht="63">
      <c r="A68" s="48" t="s">
        <v>203</v>
      </c>
      <c r="B68" s="175"/>
      <c r="C68" s="25" t="s">
        <v>139</v>
      </c>
      <c r="D68" s="25" t="s">
        <v>147</v>
      </c>
      <c r="E68" s="17" t="s">
        <v>428</v>
      </c>
      <c r="F68" s="17">
        <v>100</v>
      </c>
      <c r="G68" s="42">
        <v>1714.4</v>
      </c>
    </row>
    <row r="69" spans="1:8" customFormat="1" ht="31.5">
      <c r="A69" s="48" t="s">
        <v>556</v>
      </c>
      <c r="B69" s="175"/>
      <c r="C69" s="25" t="s">
        <v>139</v>
      </c>
      <c r="D69" s="25" t="s">
        <v>147</v>
      </c>
      <c r="E69" s="17" t="s">
        <v>428</v>
      </c>
      <c r="F69" s="17">
        <v>200</v>
      </c>
      <c r="G69" s="42">
        <v>72.599999999999994</v>
      </c>
    </row>
    <row r="70" spans="1:8" customFormat="1" ht="18.75">
      <c r="A70" s="33" t="s">
        <v>721</v>
      </c>
      <c r="B70" s="17"/>
      <c r="C70" s="25" t="s">
        <v>139</v>
      </c>
      <c r="D70" s="25" t="s">
        <v>147</v>
      </c>
      <c r="E70" s="17" t="s">
        <v>429</v>
      </c>
      <c r="F70" s="61"/>
      <c r="G70" s="42">
        <f>SUM(G71)</f>
        <v>133.5</v>
      </c>
    </row>
    <row r="71" spans="1:8" customFormat="1" ht="63">
      <c r="A71" s="48" t="s">
        <v>203</v>
      </c>
      <c r="B71" s="17"/>
      <c r="C71" s="25" t="s">
        <v>139</v>
      </c>
      <c r="D71" s="25" t="s">
        <v>147</v>
      </c>
      <c r="E71" s="17" t="s">
        <v>429</v>
      </c>
      <c r="F71" s="17">
        <v>100</v>
      </c>
      <c r="G71" s="42">
        <v>133.5</v>
      </c>
    </row>
    <row r="72" spans="1:8" customFormat="1" ht="15.75">
      <c r="A72" s="36" t="s">
        <v>91</v>
      </c>
      <c r="B72" s="175"/>
      <c r="C72" s="171" t="s">
        <v>139</v>
      </c>
      <c r="D72" s="171" t="s">
        <v>144</v>
      </c>
      <c r="E72" s="170"/>
      <c r="F72" s="170"/>
      <c r="G72" s="16">
        <f>SUM(G73)</f>
        <v>2846.4</v>
      </c>
    </row>
    <row r="73" spans="1:8" customFormat="1" ht="15.75">
      <c r="A73" s="33" t="s">
        <v>416</v>
      </c>
      <c r="B73" s="51"/>
      <c r="C73" s="25" t="s">
        <v>139</v>
      </c>
      <c r="D73" s="25" t="s">
        <v>144</v>
      </c>
      <c r="E73" s="17" t="s">
        <v>418</v>
      </c>
      <c r="F73" s="17"/>
      <c r="G73" s="42">
        <f>SUM(G74)</f>
        <v>2846.4</v>
      </c>
    </row>
    <row r="74" spans="1:8" customFormat="1" ht="31.5">
      <c r="A74" s="33" t="s">
        <v>417</v>
      </c>
      <c r="B74" s="51"/>
      <c r="C74" s="25" t="s">
        <v>139</v>
      </c>
      <c r="D74" s="25" t="s">
        <v>144</v>
      </c>
      <c r="E74" s="17" t="s">
        <v>419</v>
      </c>
      <c r="F74" s="17"/>
      <c r="G74" s="42">
        <f>SUM(G75,G77)</f>
        <v>2846.4</v>
      </c>
    </row>
    <row r="75" spans="1:8" customFormat="1" ht="31.5">
      <c r="A75" s="48" t="s">
        <v>869</v>
      </c>
      <c r="B75" s="175"/>
      <c r="C75" s="25" t="s">
        <v>139</v>
      </c>
      <c r="D75" s="25" t="s">
        <v>144</v>
      </c>
      <c r="E75" s="17" t="s">
        <v>420</v>
      </c>
      <c r="F75" s="17"/>
      <c r="G75" s="42">
        <f>SUM(G76:G76)</f>
        <v>2746.4</v>
      </c>
    </row>
    <row r="76" spans="1:8" customFormat="1" ht="63">
      <c r="A76" s="48" t="s">
        <v>203</v>
      </c>
      <c r="B76" s="175"/>
      <c r="C76" s="25" t="s">
        <v>139</v>
      </c>
      <c r="D76" s="25" t="s">
        <v>144</v>
      </c>
      <c r="E76" s="17" t="s">
        <v>420</v>
      </c>
      <c r="F76" s="17">
        <v>100</v>
      </c>
      <c r="G76" s="42">
        <v>2746.4</v>
      </c>
    </row>
    <row r="77" spans="1:8" customFormat="1" ht="18.75">
      <c r="A77" s="33" t="s">
        <v>721</v>
      </c>
      <c r="B77" s="17"/>
      <c r="C77" s="25" t="s">
        <v>139</v>
      </c>
      <c r="D77" s="25" t="s">
        <v>144</v>
      </c>
      <c r="E77" s="17" t="s">
        <v>421</v>
      </c>
      <c r="F77" s="61"/>
      <c r="G77" s="42">
        <f>SUM(G78)</f>
        <v>100</v>
      </c>
    </row>
    <row r="78" spans="1:8" customFormat="1" ht="63">
      <c r="A78" s="48" t="s">
        <v>203</v>
      </c>
      <c r="B78" s="17"/>
      <c r="C78" s="25" t="s">
        <v>139</v>
      </c>
      <c r="D78" s="25" t="s">
        <v>144</v>
      </c>
      <c r="E78" s="17" t="s">
        <v>421</v>
      </c>
      <c r="F78" s="17">
        <v>100</v>
      </c>
      <c r="G78" s="42">
        <v>100</v>
      </c>
    </row>
    <row r="79" spans="1:8" customFormat="1" ht="15.75">
      <c r="A79" s="36" t="s">
        <v>92</v>
      </c>
      <c r="B79" s="51"/>
      <c r="C79" s="171" t="s">
        <v>139</v>
      </c>
      <c r="D79" s="171">
        <v>11</v>
      </c>
      <c r="E79" s="172"/>
      <c r="F79" s="172"/>
      <c r="G79" s="16">
        <f>SUM(G80,G84)</f>
        <v>6353.9</v>
      </c>
    </row>
    <row r="80" spans="1:8" customFormat="1" ht="31.5">
      <c r="A80" s="33" t="s">
        <v>263</v>
      </c>
      <c r="B80" s="17"/>
      <c r="C80" s="25" t="s">
        <v>139</v>
      </c>
      <c r="D80" s="25" t="s">
        <v>445</v>
      </c>
      <c r="E80" s="17" t="s">
        <v>261</v>
      </c>
      <c r="F80" s="43"/>
      <c r="G80" s="42">
        <f>SUM(G81)</f>
        <v>1991.9</v>
      </c>
      <c r="H80" s="34"/>
    </row>
    <row r="81" spans="1:8" customFormat="1" ht="31.5">
      <c r="A81" s="33" t="s">
        <v>264</v>
      </c>
      <c r="B81" s="17"/>
      <c r="C81" s="25" t="s">
        <v>139</v>
      </c>
      <c r="D81" s="25" t="s">
        <v>445</v>
      </c>
      <c r="E81" s="17" t="s">
        <v>262</v>
      </c>
      <c r="F81" s="43"/>
      <c r="G81" s="42">
        <f>SUM(G82)</f>
        <v>1991.9</v>
      </c>
      <c r="H81" s="34"/>
    </row>
    <row r="82" spans="1:8" customFormat="1" ht="18.75">
      <c r="A82" s="33" t="s">
        <v>723</v>
      </c>
      <c r="B82" s="17"/>
      <c r="C82" s="25" t="s">
        <v>139</v>
      </c>
      <c r="D82" s="25" t="s">
        <v>445</v>
      </c>
      <c r="E82" s="17" t="s">
        <v>343</v>
      </c>
      <c r="F82" s="61"/>
      <c r="G82" s="42">
        <f>SUM(G83)</f>
        <v>1991.9</v>
      </c>
      <c r="H82" s="34"/>
    </row>
    <row r="83" spans="1:8" customFormat="1" ht="15.75">
      <c r="A83" s="33" t="s">
        <v>200</v>
      </c>
      <c r="B83" s="17"/>
      <c r="C83" s="25" t="s">
        <v>139</v>
      </c>
      <c r="D83" s="25" t="s">
        <v>445</v>
      </c>
      <c r="E83" s="17" t="s">
        <v>343</v>
      </c>
      <c r="F83" s="17">
        <v>800</v>
      </c>
      <c r="G83" s="42">
        <v>1991.9</v>
      </c>
      <c r="H83" s="34"/>
    </row>
    <row r="84" spans="1:8" customFormat="1" ht="15.75">
      <c r="A84" s="65" t="s">
        <v>268</v>
      </c>
      <c r="B84" s="18"/>
      <c r="C84" s="25" t="s">
        <v>139</v>
      </c>
      <c r="D84" s="25" t="s">
        <v>445</v>
      </c>
      <c r="E84" s="18" t="s">
        <v>267</v>
      </c>
      <c r="F84" s="18"/>
      <c r="G84" s="42">
        <f>SUM(G85)</f>
        <v>4362</v>
      </c>
      <c r="H84" s="34"/>
    </row>
    <row r="85" spans="1:8" customFormat="1" ht="15.75">
      <c r="A85" s="65" t="s">
        <v>270</v>
      </c>
      <c r="B85" s="18"/>
      <c r="C85" s="25" t="s">
        <v>139</v>
      </c>
      <c r="D85" s="25" t="s">
        <v>445</v>
      </c>
      <c r="E85" s="18" t="s">
        <v>269</v>
      </c>
      <c r="F85" s="18"/>
      <c r="G85" s="42">
        <f>SUM(G86)</f>
        <v>4362</v>
      </c>
      <c r="H85" s="34"/>
    </row>
    <row r="86" spans="1:8" customFormat="1" ht="18.75">
      <c r="A86" s="33" t="s">
        <v>344</v>
      </c>
      <c r="B86" s="17"/>
      <c r="C86" s="25" t="s">
        <v>139</v>
      </c>
      <c r="D86" s="25" t="s">
        <v>445</v>
      </c>
      <c r="E86" s="17" t="s">
        <v>345</v>
      </c>
      <c r="F86" s="61"/>
      <c r="G86" s="42">
        <f>SUM(G87)</f>
        <v>4362</v>
      </c>
      <c r="H86" s="34"/>
    </row>
    <row r="87" spans="1:8" customFormat="1" ht="15.75">
      <c r="A87" s="33" t="s">
        <v>200</v>
      </c>
      <c r="B87" s="17"/>
      <c r="C87" s="25" t="s">
        <v>139</v>
      </c>
      <c r="D87" s="25" t="s">
        <v>445</v>
      </c>
      <c r="E87" s="17" t="s">
        <v>345</v>
      </c>
      <c r="F87" s="17">
        <v>800</v>
      </c>
      <c r="G87" s="42">
        <v>4362</v>
      </c>
      <c r="H87" s="34"/>
    </row>
    <row r="88" spans="1:8" customFormat="1" ht="15.75">
      <c r="A88" s="36" t="s">
        <v>583</v>
      </c>
      <c r="B88" s="170"/>
      <c r="C88" s="171" t="s">
        <v>139</v>
      </c>
      <c r="D88" s="171">
        <v>13</v>
      </c>
      <c r="E88" s="170"/>
      <c r="F88" s="170"/>
      <c r="G88" s="16">
        <f>SUM(G89,G93,G98)</f>
        <v>16722.2</v>
      </c>
      <c r="H88" s="34"/>
    </row>
    <row r="89" spans="1:8" customFormat="1" ht="31.5">
      <c r="A89" s="33" t="s">
        <v>248</v>
      </c>
      <c r="B89" s="17"/>
      <c r="C89" s="25" t="s">
        <v>139</v>
      </c>
      <c r="D89" s="25" t="s">
        <v>3</v>
      </c>
      <c r="E89" s="17" t="s">
        <v>247</v>
      </c>
      <c r="F89" s="43"/>
      <c r="G89" s="42">
        <f>SUM(G90)</f>
        <v>829.9</v>
      </c>
      <c r="H89" s="34"/>
    </row>
    <row r="90" spans="1:8" s="32" customFormat="1" ht="18.75">
      <c r="A90" s="33" t="s">
        <v>257</v>
      </c>
      <c r="B90" s="17"/>
      <c r="C90" s="25" t="s">
        <v>139</v>
      </c>
      <c r="D90" s="25" t="s">
        <v>3</v>
      </c>
      <c r="E90" s="17" t="s">
        <v>258</v>
      </c>
      <c r="F90" s="43"/>
      <c r="G90" s="42">
        <f>SUM(G91)</f>
        <v>829.9</v>
      </c>
      <c r="H90" s="71"/>
    </row>
    <row r="91" spans="1:8" customFormat="1" ht="31.5">
      <c r="A91" s="48" t="s">
        <v>273</v>
      </c>
      <c r="B91" s="17"/>
      <c r="C91" s="25" t="s">
        <v>139</v>
      </c>
      <c r="D91" s="25" t="s">
        <v>3</v>
      </c>
      <c r="E91" s="17" t="s">
        <v>272</v>
      </c>
      <c r="F91" s="43"/>
      <c r="G91" s="42">
        <f>SUM(G92)</f>
        <v>829.9</v>
      </c>
      <c r="H91" s="34"/>
    </row>
    <row r="92" spans="1:8" customFormat="1" ht="31.5">
      <c r="A92" s="63" t="s">
        <v>556</v>
      </c>
      <c r="B92" s="17"/>
      <c r="C92" s="25" t="s">
        <v>139</v>
      </c>
      <c r="D92" s="25" t="s">
        <v>3</v>
      </c>
      <c r="E92" s="17" t="s">
        <v>272</v>
      </c>
      <c r="F92" s="17">
        <v>200</v>
      </c>
      <c r="G92" s="42">
        <v>829.9</v>
      </c>
      <c r="H92" s="34"/>
    </row>
    <row r="93" spans="1:8" customFormat="1" ht="31.5">
      <c r="A93" s="33" t="s">
        <v>263</v>
      </c>
      <c r="B93" s="17"/>
      <c r="C93" s="25" t="s">
        <v>139</v>
      </c>
      <c r="D93" s="25" t="s">
        <v>3</v>
      </c>
      <c r="E93" s="17" t="s">
        <v>261</v>
      </c>
      <c r="F93" s="43"/>
      <c r="G93" s="42">
        <f>SUM(G94)</f>
        <v>9776.6</v>
      </c>
      <c r="H93" s="34"/>
    </row>
    <row r="94" spans="1:8" s="32" customFormat="1" ht="31.5">
      <c r="A94" s="33" t="s">
        <v>264</v>
      </c>
      <c r="B94" s="17"/>
      <c r="C94" s="25" t="s">
        <v>139</v>
      </c>
      <c r="D94" s="25" t="s">
        <v>3</v>
      </c>
      <c r="E94" s="17" t="s">
        <v>262</v>
      </c>
      <c r="F94" s="43"/>
      <c r="G94" s="42">
        <f>SUM(G95)</f>
        <v>9776.6</v>
      </c>
      <c r="H94" s="71"/>
    </row>
    <row r="95" spans="1:8" customFormat="1" ht="31.5">
      <c r="A95" s="48" t="s">
        <v>275</v>
      </c>
      <c r="B95" s="17"/>
      <c r="C95" s="25" t="s">
        <v>139</v>
      </c>
      <c r="D95" s="25" t="s">
        <v>3</v>
      </c>
      <c r="E95" s="17" t="s">
        <v>274</v>
      </c>
      <c r="F95" s="43"/>
      <c r="G95" s="42">
        <f>SUM(G96:G97)</f>
        <v>9776.6</v>
      </c>
      <c r="H95" s="34"/>
    </row>
    <row r="96" spans="1:8" customFormat="1" ht="33" customHeight="1">
      <c r="A96" s="63" t="s">
        <v>556</v>
      </c>
      <c r="B96" s="17"/>
      <c r="C96" s="25" t="s">
        <v>139</v>
      </c>
      <c r="D96" s="25" t="s">
        <v>3</v>
      </c>
      <c r="E96" s="17" t="s">
        <v>274</v>
      </c>
      <c r="F96" s="17">
        <v>200</v>
      </c>
      <c r="G96" s="42">
        <v>9548.6</v>
      </c>
      <c r="H96" s="34"/>
    </row>
    <row r="97" spans="1:8" customFormat="1" ht="15.75">
      <c r="A97" s="66" t="s">
        <v>200</v>
      </c>
      <c r="B97" s="17"/>
      <c r="C97" s="25" t="s">
        <v>139</v>
      </c>
      <c r="D97" s="25" t="s">
        <v>3</v>
      </c>
      <c r="E97" s="17" t="s">
        <v>274</v>
      </c>
      <c r="F97" s="17">
        <v>800</v>
      </c>
      <c r="G97" s="42">
        <v>228</v>
      </c>
      <c r="H97" s="34"/>
    </row>
    <row r="98" spans="1:8" s="32" customFormat="1" ht="15.75">
      <c r="A98" s="65" t="s">
        <v>268</v>
      </c>
      <c r="B98" s="18"/>
      <c r="C98" s="25" t="s">
        <v>139</v>
      </c>
      <c r="D98" s="25" t="s">
        <v>3</v>
      </c>
      <c r="E98" s="18" t="s">
        <v>267</v>
      </c>
      <c r="F98" s="18"/>
      <c r="G98" s="42">
        <f>SUM(G99)</f>
        <v>6115.7000000000007</v>
      </c>
      <c r="H98" s="71"/>
    </row>
    <row r="99" spans="1:8" customFormat="1" ht="15.75">
      <c r="A99" s="65" t="s">
        <v>270</v>
      </c>
      <c r="B99" s="18"/>
      <c r="C99" s="25" t="s">
        <v>139</v>
      </c>
      <c r="D99" s="25" t="s">
        <v>3</v>
      </c>
      <c r="E99" s="18" t="s">
        <v>269</v>
      </c>
      <c r="F99" s="18"/>
      <c r="G99" s="42">
        <f>SUM(G100,G102)</f>
        <v>6115.7000000000007</v>
      </c>
      <c r="H99" s="34"/>
    </row>
    <row r="100" spans="1:8" customFormat="1" ht="15.75">
      <c r="A100" s="132" t="s">
        <v>775</v>
      </c>
      <c r="B100" s="17"/>
      <c r="C100" s="25" t="s">
        <v>139</v>
      </c>
      <c r="D100" s="25" t="s">
        <v>3</v>
      </c>
      <c r="E100" s="18" t="s">
        <v>593</v>
      </c>
      <c r="F100" s="18"/>
      <c r="G100" s="42">
        <f>SUM(G101)</f>
        <v>4732.3</v>
      </c>
    </row>
    <row r="101" spans="1:8" customFormat="1" ht="31.5">
      <c r="A101" s="132" t="s">
        <v>556</v>
      </c>
      <c r="B101" s="17"/>
      <c r="C101" s="25" t="s">
        <v>139</v>
      </c>
      <c r="D101" s="25" t="s">
        <v>3</v>
      </c>
      <c r="E101" s="18" t="s">
        <v>593</v>
      </c>
      <c r="F101" s="18">
        <v>200</v>
      </c>
      <c r="G101" s="42">
        <v>4732.3</v>
      </c>
    </row>
    <row r="102" spans="1:8" customFormat="1" ht="15.75">
      <c r="A102" s="65" t="s">
        <v>344</v>
      </c>
      <c r="B102" s="18"/>
      <c r="C102" s="25" t="s">
        <v>139</v>
      </c>
      <c r="D102" s="25" t="s">
        <v>3</v>
      </c>
      <c r="E102" s="18" t="s">
        <v>345</v>
      </c>
      <c r="F102" s="18"/>
      <c r="G102" s="42">
        <f>SUM(G103:G105)</f>
        <v>1383.4</v>
      </c>
      <c r="H102" s="34"/>
    </row>
    <row r="103" spans="1:8" customFormat="1" ht="31.5">
      <c r="A103" s="63" t="s">
        <v>556</v>
      </c>
      <c r="B103" s="18"/>
      <c r="C103" s="25" t="s">
        <v>139</v>
      </c>
      <c r="D103" s="25" t="s">
        <v>3</v>
      </c>
      <c r="E103" s="18" t="s">
        <v>345</v>
      </c>
      <c r="F103" s="18">
        <v>200</v>
      </c>
      <c r="G103" s="42">
        <v>279.7</v>
      </c>
      <c r="H103" s="34"/>
    </row>
    <row r="104" spans="1:8" customFormat="1" ht="15.75">
      <c r="A104" s="48" t="s">
        <v>202</v>
      </c>
      <c r="B104" s="18"/>
      <c r="C104" s="25" t="s">
        <v>139</v>
      </c>
      <c r="D104" s="25" t="s">
        <v>3</v>
      </c>
      <c r="E104" s="18" t="s">
        <v>345</v>
      </c>
      <c r="F104" s="18">
        <v>300</v>
      </c>
      <c r="G104" s="42">
        <v>850</v>
      </c>
      <c r="H104" s="34"/>
    </row>
    <row r="105" spans="1:8" customFormat="1" ht="15.75">
      <c r="A105" s="66" t="s">
        <v>200</v>
      </c>
      <c r="B105" s="18"/>
      <c r="C105" s="25" t="s">
        <v>139</v>
      </c>
      <c r="D105" s="25" t="s">
        <v>3</v>
      </c>
      <c r="E105" s="18" t="s">
        <v>345</v>
      </c>
      <c r="F105" s="18">
        <v>800</v>
      </c>
      <c r="G105" s="42">
        <v>253.7</v>
      </c>
      <c r="H105" s="34"/>
    </row>
    <row r="106" spans="1:8" customFormat="1" ht="31.5">
      <c r="A106" s="64" t="s">
        <v>93</v>
      </c>
      <c r="B106" s="50"/>
      <c r="C106" s="60" t="s">
        <v>141</v>
      </c>
      <c r="D106" s="60" t="s">
        <v>146</v>
      </c>
      <c r="E106" s="18"/>
      <c r="F106" s="18"/>
      <c r="G106" s="16">
        <f>SUM(G107,G115,G129,G133)</f>
        <v>14664.9</v>
      </c>
      <c r="H106" s="34"/>
    </row>
    <row r="107" spans="1:8" customFormat="1" ht="15.75">
      <c r="A107" s="64" t="s">
        <v>94</v>
      </c>
      <c r="B107" s="50"/>
      <c r="C107" s="60" t="s">
        <v>141</v>
      </c>
      <c r="D107" s="60" t="s">
        <v>142</v>
      </c>
      <c r="E107" s="50"/>
      <c r="F107" s="50"/>
      <c r="G107" s="16">
        <f>SUM(G108)</f>
        <v>1956.3</v>
      </c>
      <c r="H107" s="34"/>
    </row>
    <row r="108" spans="1:8" s="32" customFormat="1" ht="31.5">
      <c r="A108" s="33" t="s">
        <v>248</v>
      </c>
      <c r="B108" s="17"/>
      <c r="C108" s="19" t="s">
        <v>141</v>
      </c>
      <c r="D108" s="19" t="s">
        <v>142</v>
      </c>
      <c r="E108" s="17" t="s">
        <v>247</v>
      </c>
      <c r="F108" s="43"/>
      <c r="G108" s="42">
        <f>SUM(G109)</f>
        <v>1956.3</v>
      </c>
      <c r="H108" s="71"/>
    </row>
    <row r="109" spans="1:8" customFormat="1" ht="18.75">
      <c r="A109" s="33" t="s">
        <v>257</v>
      </c>
      <c r="B109" s="17"/>
      <c r="C109" s="19" t="s">
        <v>141</v>
      </c>
      <c r="D109" s="19" t="s">
        <v>142</v>
      </c>
      <c r="E109" s="17" t="s">
        <v>258</v>
      </c>
      <c r="F109" s="43"/>
      <c r="G109" s="42">
        <f>SUM(G110,G113)</f>
        <v>1956.3</v>
      </c>
      <c r="H109" s="34"/>
    </row>
    <row r="110" spans="1:8" customFormat="1" ht="94.5">
      <c r="A110" s="65" t="s">
        <v>722</v>
      </c>
      <c r="B110" s="17"/>
      <c r="C110" s="19" t="s">
        <v>141</v>
      </c>
      <c r="D110" s="19" t="s">
        <v>142</v>
      </c>
      <c r="E110" s="17" t="s">
        <v>452</v>
      </c>
      <c r="F110" s="43"/>
      <c r="G110" s="42">
        <f>SUM(G111:G112)</f>
        <v>1886.3</v>
      </c>
      <c r="H110" s="34"/>
    </row>
    <row r="111" spans="1:8" customFormat="1" ht="63">
      <c r="A111" s="48" t="s">
        <v>203</v>
      </c>
      <c r="B111" s="17"/>
      <c r="C111" s="19" t="s">
        <v>141</v>
      </c>
      <c r="D111" s="19" t="s">
        <v>142</v>
      </c>
      <c r="E111" s="17" t="s">
        <v>452</v>
      </c>
      <c r="F111" s="17">
        <v>100</v>
      </c>
      <c r="G111" s="42">
        <v>1713.2</v>
      </c>
      <c r="H111" s="34"/>
    </row>
    <row r="112" spans="1:8" customFormat="1" ht="31.5">
      <c r="A112" s="63" t="s">
        <v>556</v>
      </c>
      <c r="B112" s="17"/>
      <c r="C112" s="19" t="s">
        <v>141</v>
      </c>
      <c r="D112" s="19" t="s">
        <v>142</v>
      </c>
      <c r="E112" s="17" t="s">
        <v>452</v>
      </c>
      <c r="F112" s="17">
        <v>200</v>
      </c>
      <c r="G112" s="42">
        <v>173.1</v>
      </c>
      <c r="H112" s="34"/>
    </row>
    <row r="113" spans="1:8" customFormat="1" ht="47.25">
      <c r="A113" s="63" t="s">
        <v>799</v>
      </c>
      <c r="B113" s="17"/>
      <c r="C113" s="19" t="s">
        <v>141</v>
      </c>
      <c r="D113" s="19" t="s">
        <v>142</v>
      </c>
      <c r="E113" s="17" t="s">
        <v>798</v>
      </c>
      <c r="F113" s="17"/>
      <c r="G113" s="42">
        <f>G114</f>
        <v>70</v>
      </c>
      <c r="H113" s="34"/>
    </row>
    <row r="114" spans="1:8" customFormat="1" ht="63">
      <c r="A114" s="48" t="s">
        <v>203</v>
      </c>
      <c r="B114" s="17"/>
      <c r="C114" s="19" t="s">
        <v>141</v>
      </c>
      <c r="D114" s="19" t="s">
        <v>142</v>
      </c>
      <c r="E114" s="17" t="s">
        <v>798</v>
      </c>
      <c r="F114" s="17">
        <v>100</v>
      </c>
      <c r="G114" s="42">
        <v>70</v>
      </c>
      <c r="H114" s="34"/>
    </row>
    <row r="115" spans="1:8" customFormat="1" ht="31.5">
      <c r="A115" s="64" t="s">
        <v>715</v>
      </c>
      <c r="B115" s="50"/>
      <c r="C115" s="60" t="s">
        <v>141</v>
      </c>
      <c r="D115" s="60" t="s">
        <v>148</v>
      </c>
      <c r="E115" s="50"/>
      <c r="F115" s="50"/>
      <c r="G115" s="16">
        <f>SUM(G116,G122)</f>
        <v>10803.6</v>
      </c>
      <c r="H115" s="34"/>
    </row>
    <row r="116" spans="1:8" s="32" customFormat="1" ht="31.5">
      <c r="A116" s="33" t="s">
        <v>248</v>
      </c>
      <c r="B116" s="17"/>
      <c r="C116" s="19" t="s">
        <v>141</v>
      </c>
      <c r="D116" s="19" t="s">
        <v>148</v>
      </c>
      <c r="E116" s="17" t="s">
        <v>247</v>
      </c>
      <c r="F116" s="43"/>
      <c r="G116" s="42">
        <f>SUM(G117)</f>
        <v>3740.1</v>
      </c>
      <c r="H116" s="71"/>
    </row>
    <row r="117" spans="1:8" customFormat="1" ht="18.75">
      <c r="A117" s="33" t="s">
        <v>257</v>
      </c>
      <c r="B117" s="17"/>
      <c r="C117" s="19" t="s">
        <v>141</v>
      </c>
      <c r="D117" s="19" t="s">
        <v>148</v>
      </c>
      <c r="E117" s="17" t="s">
        <v>258</v>
      </c>
      <c r="F117" s="43"/>
      <c r="G117" s="42">
        <f>SUM(G118,G120)</f>
        <v>3740.1</v>
      </c>
      <c r="H117" s="34"/>
    </row>
    <row r="118" spans="1:8" customFormat="1" ht="18.75">
      <c r="A118" s="33" t="s">
        <v>721</v>
      </c>
      <c r="B118" s="17"/>
      <c r="C118" s="19" t="s">
        <v>141</v>
      </c>
      <c r="D118" s="19" t="s">
        <v>148</v>
      </c>
      <c r="E118" s="17" t="s">
        <v>260</v>
      </c>
      <c r="F118" s="61"/>
      <c r="G118" s="42">
        <f>SUM(G119)</f>
        <v>380</v>
      </c>
      <c r="H118" s="34"/>
    </row>
    <row r="119" spans="1:8" customFormat="1" ht="63">
      <c r="A119" s="48" t="s">
        <v>203</v>
      </c>
      <c r="B119" s="17"/>
      <c r="C119" s="19" t="s">
        <v>141</v>
      </c>
      <c r="D119" s="19" t="s">
        <v>148</v>
      </c>
      <c r="E119" s="17" t="s">
        <v>260</v>
      </c>
      <c r="F119" s="17">
        <v>100</v>
      </c>
      <c r="G119" s="42">
        <v>380</v>
      </c>
      <c r="H119" s="34"/>
    </row>
    <row r="120" spans="1:8" customFormat="1" ht="31.5">
      <c r="A120" s="65" t="s">
        <v>717</v>
      </c>
      <c r="B120" s="17"/>
      <c r="C120" s="19" t="s">
        <v>141</v>
      </c>
      <c r="D120" s="19" t="s">
        <v>148</v>
      </c>
      <c r="E120" s="17" t="s">
        <v>716</v>
      </c>
      <c r="F120" s="43"/>
      <c r="G120" s="42">
        <f>SUM(G121)</f>
        <v>3360.1</v>
      </c>
      <c r="H120" s="34"/>
    </row>
    <row r="121" spans="1:8" customFormat="1" ht="63">
      <c r="A121" s="48" t="s">
        <v>203</v>
      </c>
      <c r="B121" s="17"/>
      <c r="C121" s="19" t="s">
        <v>141</v>
      </c>
      <c r="D121" s="19" t="s">
        <v>148</v>
      </c>
      <c r="E121" s="17" t="s">
        <v>716</v>
      </c>
      <c r="F121" s="17">
        <v>100</v>
      </c>
      <c r="G121" s="42">
        <v>3360.1</v>
      </c>
      <c r="H121" s="34"/>
    </row>
    <row r="122" spans="1:8" customFormat="1" ht="15.75">
      <c r="A122" s="33" t="s">
        <v>268</v>
      </c>
      <c r="B122" s="176"/>
      <c r="C122" s="19" t="s">
        <v>141</v>
      </c>
      <c r="D122" s="19" t="s">
        <v>148</v>
      </c>
      <c r="E122" s="19" t="s">
        <v>267</v>
      </c>
      <c r="F122" s="19"/>
      <c r="G122" s="42">
        <f>G123</f>
        <v>7063.5</v>
      </c>
      <c r="H122" s="34"/>
    </row>
    <row r="123" spans="1:8" customFormat="1" ht="15.75">
      <c r="A123" s="33" t="s">
        <v>270</v>
      </c>
      <c r="B123" s="176"/>
      <c r="C123" s="19" t="s">
        <v>141</v>
      </c>
      <c r="D123" s="19" t="s">
        <v>148</v>
      </c>
      <c r="E123" s="19" t="s">
        <v>269</v>
      </c>
      <c r="F123" s="19"/>
      <c r="G123" s="42">
        <f>SUM(G124,G127)</f>
        <v>7063.5</v>
      </c>
      <c r="H123" s="34"/>
    </row>
    <row r="124" spans="1:8" customFormat="1" ht="15.75">
      <c r="A124" s="33" t="s">
        <v>801</v>
      </c>
      <c r="B124" s="176"/>
      <c r="C124" s="19" t="s">
        <v>141</v>
      </c>
      <c r="D124" s="19" t="s">
        <v>148</v>
      </c>
      <c r="E124" s="19" t="s">
        <v>593</v>
      </c>
      <c r="F124" s="19"/>
      <c r="G124" s="42">
        <f>G125+G126</f>
        <v>5157</v>
      </c>
      <c r="H124" s="34"/>
    </row>
    <row r="125" spans="1:8" customFormat="1" ht="63">
      <c r="A125" s="48" t="s">
        <v>203</v>
      </c>
      <c r="B125" s="176"/>
      <c r="C125" s="19" t="s">
        <v>141</v>
      </c>
      <c r="D125" s="19" t="s">
        <v>148</v>
      </c>
      <c r="E125" s="19" t="s">
        <v>593</v>
      </c>
      <c r="F125" s="19" t="s">
        <v>870</v>
      </c>
      <c r="G125" s="42">
        <v>85</v>
      </c>
      <c r="H125" s="34"/>
    </row>
    <row r="126" spans="1:8" customFormat="1" ht="15.75">
      <c r="A126" s="66" t="s">
        <v>200</v>
      </c>
      <c r="B126" s="176"/>
      <c r="C126" s="19" t="s">
        <v>141</v>
      </c>
      <c r="D126" s="19" t="s">
        <v>148</v>
      </c>
      <c r="E126" s="19" t="s">
        <v>593</v>
      </c>
      <c r="F126" s="19" t="s">
        <v>800</v>
      </c>
      <c r="G126" s="42">
        <v>5072</v>
      </c>
      <c r="H126" s="34"/>
    </row>
    <row r="127" spans="1:8" customFormat="1" ht="15.75">
      <c r="A127" s="33" t="s">
        <v>344</v>
      </c>
      <c r="B127" s="68"/>
      <c r="C127" s="19" t="s">
        <v>141</v>
      </c>
      <c r="D127" s="19" t="s">
        <v>148</v>
      </c>
      <c r="E127" s="19" t="s">
        <v>345</v>
      </c>
      <c r="F127" s="19"/>
      <c r="G127" s="42">
        <f>G128</f>
        <v>1906.5</v>
      </c>
      <c r="H127" s="34"/>
    </row>
    <row r="128" spans="1:8" customFormat="1" ht="31.5">
      <c r="A128" s="63" t="s">
        <v>556</v>
      </c>
      <c r="B128" s="68"/>
      <c r="C128" s="19" t="s">
        <v>141</v>
      </c>
      <c r="D128" s="19" t="s">
        <v>148</v>
      </c>
      <c r="E128" s="19" t="s">
        <v>345</v>
      </c>
      <c r="F128" s="17">
        <v>200</v>
      </c>
      <c r="G128" s="42">
        <v>1906.5</v>
      </c>
      <c r="H128" s="34"/>
    </row>
    <row r="129" spans="1:8" customFormat="1" ht="15.75">
      <c r="A129" s="64" t="s">
        <v>196</v>
      </c>
      <c r="B129" s="50"/>
      <c r="C129" s="60" t="s">
        <v>141</v>
      </c>
      <c r="D129" s="60" t="s">
        <v>4</v>
      </c>
      <c r="E129" s="50"/>
      <c r="F129" s="50"/>
      <c r="G129" s="16">
        <f>SUM(G130)</f>
        <v>1900</v>
      </c>
      <c r="H129" s="34"/>
    </row>
    <row r="130" spans="1:8" customFormat="1" ht="47.25">
      <c r="A130" s="65" t="s">
        <v>277</v>
      </c>
      <c r="B130" s="18"/>
      <c r="C130" s="19" t="s">
        <v>141</v>
      </c>
      <c r="D130" s="19" t="s">
        <v>4</v>
      </c>
      <c r="E130" s="18" t="s">
        <v>278</v>
      </c>
      <c r="F130" s="18"/>
      <c r="G130" s="42">
        <f>SUM(G131)</f>
        <v>1900</v>
      </c>
      <c r="H130" s="34"/>
    </row>
    <row r="131" spans="1:8" customFormat="1" ht="15.75">
      <c r="A131" s="65" t="s">
        <v>193</v>
      </c>
      <c r="B131" s="18"/>
      <c r="C131" s="19" t="s">
        <v>141</v>
      </c>
      <c r="D131" s="19" t="s">
        <v>4</v>
      </c>
      <c r="E131" s="18" t="s">
        <v>279</v>
      </c>
      <c r="F131" s="18"/>
      <c r="G131" s="42">
        <f>SUM(G132)</f>
        <v>1900</v>
      </c>
      <c r="H131" s="34"/>
    </row>
    <row r="132" spans="1:8" customFormat="1" ht="15.75">
      <c r="A132" s="66" t="s">
        <v>200</v>
      </c>
      <c r="B132" s="18"/>
      <c r="C132" s="19" t="s">
        <v>141</v>
      </c>
      <c r="D132" s="19" t="s">
        <v>4</v>
      </c>
      <c r="E132" s="18" t="s">
        <v>279</v>
      </c>
      <c r="F132" s="18">
        <v>800</v>
      </c>
      <c r="G132" s="42">
        <v>1900</v>
      </c>
      <c r="H132" s="34"/>
    </row>
    <row r="133" spans="1:8" customFormat="1" ht="31.5">
      <c r="A133" s="64" t="s">
        <v>95</v>
      </c>
      <c r="B133" s="50"/>
      <c r="C133" s="60" t="s">
        <v>141</v>
      </c>
      <c r="D133" s="60">
        <v>14</v>
      </c>
      <c r="E133" s="50"/>
      <c r="F133" s="50"/>
      <c r="G133" s="16">
        <f>SUM(G134)</f>
        <v>5</v>
      </c>
      <c r="H133" s="34"/>
    </row>
    <row r="134" spans="1:8" customFormat="1" ht="32.25" customHeight="1">
      <c r="A134" s="65" t="s">
        <v>281</v>
      </c>
      <c r="B134" s="18"/>
      <c r="C134" s="19" t="s">
        <v>141</v>
      </c>
      <c r="D134" s="19">
        <v>14</v>
      </c>
      <c r="E134" s="18" t="s">
        <v>280</v>
      </c>
      <c r="F134" s="18"/>
      <c r="G134" s="42">
        <f>SUM(G135)</f>
        <v>5</v>
      </c>
      <c r="H134" s="34"/>
    </row>
    <row r="135" spans="1:8" customFormat="1" ht="31.5">
      <c r="A135" s="65" t="s">
        <v>96</v>
      </c>
      <c r="B135" s="18"/>
      <c r="C135" s="19" t="s">
        <v>141</v>
      </c>
      <c r="D135" s="19">
        <v>14</v>
      </c>
      <c r="E135" s="18" t="s">
        <v>282</v>
      </c>
      <c r="F135" s="18"/>
      <c r="G135" s="42">
        <f>SUM(G136)</f>
        <v>5</v>
      </c>
      <c r="H135" s="34"/>
    </row>
    <row r="136" spans="1:8" customFormat="1" ht="31.5">
      <c r="A136" s="63" t="s">
        <v>556</v>
      </c>
      <c r="B136" s="18"/>
      <c r="C136" s="19" t="s">
        <v>141</v>
      </c>
      <c r="D136" s="19">
        <v>14</v>
      </c>
      <c r="E136" s="18" t="s">
        <v>282</v>
      </c>
      <c r="F136" s="18">
        <v>200</v>
      </c>
      <c r="G136" s="42">
        <v>5</v>
      </c>
      <c r="H136" s="34"/>
    </row>
    <row r="137" spans="1:8" customFormat="1" ht="15.75">
      <c r="A137" s="36" t="s">
        <v>97</v>
      </c>
      <c r="B137" s="170"/>
      <c r="C137" s="171" t="s">
        <v>142</v>
      </c>
      <c r="D137" s="171" t="s">
        <v>146</v>
      </c>
      <c r="E137" s="170"/>
      <c r="F137" s="170"/>
      <c r="G137" s="16">
        <f>SUM(G138,G144,G157)</f>
        <v>111631.7</v>
      </c>
      <c r="H137" s="34"/>
    </row>
    <row r="138" spans="1:8" customFormat="1" ht="35.25" customHeight="1">
      <c r="A138" s="64" t="s">
        <v>99</v>
      </c>
      <c r="B138" s="50"/>
      <c r="C138" s="60" t="s">
        <v>142</v>
      </c>
      <c r="D138" s="60" t="s">
        <v>145</v>
      </c>
      <c r="E138" s="50"/>
      <c r="F138" s="50"/>
      <c r="G138" s="16">
        <f>SUM(G139)</f>
        <v>8645.1</v>
      </c>
      <c r="H138" s="34"/>
    </row>
    <row r="139" spans="1:8" customFormat="1" ht="47.25">
      <c r="A139" s="65" t="s">
        <v>285</v>
      </c>
      <c r="B139" s="18"/>
      <c r="C139" s="19" t="s">
        <v>142</v>
      </c>
      <c r="D139" s="19" t="s">
        <v>145</v>
      </c>
      <c r="E139" s="18" t="s">
        <v>284</v>
      </c>
      <c r="F139" s="18"/>
      <c r="G139" s="42">
        <f>SUM(G140)</f>
        <v>8645.1</v>
      </c>
      <c r="H139" s="34"/>
    </row>
    <row r="140" spans="1:8" customFormat="1" ht="15.75">
      <c r="A140" s="65" t="s">
        <v>100</v>
      </c>
      <c r="B140" s="18"/>
      <c r="C140" s="19" t="s">
        <v>142</v>
      </c>
      <c r="D140" s="19" t="s">
        <v>145</v>
      </c>
      <c r="E140" s="18" t="s">
        <v>286</v>
      </c>
      <c r="F140" s="18"/>
      <c r="G140" s="42">
        <f>SUM(G142)</f>
        <v>8645.1</v>
      </c>
      <c r="H140" s="34"/>
    </row>
    <row r="141" spans="1:8" customFormat="1" ht="31.5">
      <c r="A141" s="65" t="s">
        <v>287</v>
      </c>
      <c r="B141" s="18"/>
      <c r="C141" s="19" t="s">
        <v>142</v>
      </c>
      <c r="D141" s="19" t="s">
        <v>145</v>
      </c>
      <c r="E141" s="18" t="s">
        <v>288</v>
      </c>
      <c r="F141" s="18"/>
      <c r="G141" s="42">
        <f>SUM(G143)</f>
        <v>8645.1</v>
      </c>
      <c r="H141" s="34"/>
    </row>
    <row r="142" spans="1:8" customFormat="1" ht="15.75">
      <c r="A142" s="65" t="s">
        <v>101</v>
      </c>
      <c r="B142" s="18"/>
      <c r="C142" s="19" t="s">
        <v>142</v>
      </c>
      <c r="D142" s="19" t="s">
        <v>145</v>
      </c>
      <c r="E142" s="18" t="s">
        <v>289</v>
      </c>
      <c r="F142" s="18"/>
      <c r="G142" s="42">
        <f>SUM(G143)</f>
        <v>8645.1</v>
      </c>
      <c r="H142" s="34"/>
    </row>
    <row r="143" spans="1:8" customFormat="1" ht="46.5" customHeight="1">
      <c r="A143" s="63" t="s">
        <v>556</v>
      </c>
      <c r="B143" s="18"/>
      <c r="C143" s="19" t="s">
        <v>142</v>
      </c>
      <c r="D143" s="19" t="s">
        <v>145</v>
      </c>
      <c r="E143" s="18" t="s">
        <v>289</v>
      </c>
      <c r="F143" s="18">
        <v>200</v>
      </c>
      <c r="G143" s="42">
        <v>8645.1</v>
      </c>
      <c r="H143" s="34"/>
    </row>
    <row r="144" spans="1:8" customFormat="1" ht="15.75">
      <c r="A144" s="36" t="s">
        <v>584</v>
      </c>
      <c r="B144" s="170"/>
      <c r="C144" s="171" t="s">
        <v>142</v>
      </c>
      <c r="D144" s="171" t="s">
        <v>148</v>
      </c>
      <c r="E144" s="170"/>
      <c r="F144" s="170"/>
      <c r="G144" s="16">
        <f>SUM(G145,G150)</f>
        <v>48311.299999999996</v>
      </c>
      <c r="H144" s="34"/>
    </row>
    <row r="145" spans="1:8" customFormat="1" ht="33" customHeight="1">
      <c r="A145" s="65" t="s">
        <v>285</v>
      </c>
      <c r="B145" s="18"/>
      <c r="C145" s="19" t="s">
        <v>142</v>
      </c>
      <c r="D145" s="19" t="s">
        <v>148</v>
      </c>
      <c r="E145" s="18" t="s">
        <v>284</v>
      </c>
      <c r="F145" s="18"/>
      <c r="G145" s="42">
        <f>SUM(G146)</f>
        <v>7151.1</v>
      </c>
      <c r="H145" s="34"/>
    </row>
    <row r="146" spans="1:8" customFormat="1" ht="31.5">
      <c r="A146" s="65" t="s">
        <v>102</v>
      </c>
      <c r="B146" s="18"/>
      <c r="C146" s="19" t="s">
        <v>142</v>
      </c>
      <c r="D146" s="19" t="s">
        <v>148</v>
      </c>
      <c r="E146" s="18" t="s">
        <v>290</v>
      </c>
      <c r="F146" s="18"/>
      <c r="G146" s="42">
        <f>SUM(G148)</f>
        <v>7151.1</v>
      </c>
      <c r="H146" s="34"/>
    </row>
    <row r="147" spans="1:8" customFormat="1" ht="31.5">
      <c r="A147" s="65" t="s">
        <v>292</v>
      </c>
      <c r="B147" s="18"/>
      <c r="C147" s="19" t="s">
        <v>142</v>
      </c>
      <c r="D147" s="19" t="s">
        <v>148</v>
      </c>
      <c r="E147" s="18" t="s">
        <v>291</v>
      </c>
      <c r="F147" s="18"/>
      <c r="G147" s="42">
        <f>SUM(G149)</f>
        <v>7151.1</v>
      </c>
      <c r="H147" s="34"/>
    </row>
    <row r="148" spans="1:8" customFormat="1" ht="15.75">
      <c r="A148" s="65" t="s">
        <v>103</v>
      </c>
      <c r="B148" s="18"/>
      <c r="C148" s="19" t="s">
        <v>142</v>
      </c>
      <c r="D148" s="19" t="s">
        <v>148</v>
      </c>
      <c r="E148" s="18" t="s">
        <v>293</v>
      </c>
      <c r="F148" s="18"/>
      <c r="G148" s="42">
        <f>SUM(G149)</f>
        <v>7151.1</v>
      </c>
      <c r="H148" s="34"/>
    </row>
    <row r="149" spans="1:8" customFormat="1" ht="32.25" customHeight="1">
      <c r="A149" s="63" t="s">
        <v>556</v>
      </c>
      <c r="B149" s="18"/>
      <c r="C149" s="19" t="s">
        <v>142</v>
      </c>
      <c r="D149" s="19" t="s">
        <v>148</v>
      </c>
      <c r="E149" s="18" t="s">
        <v>293</v>
      </c>
      <c r="F149" s="18">
        <v>200</v>
      </c>
      <c r="G149" s="42">
        <v>7151.1</v>
      </c>
      <c r="H149" s="34"/>
    </row>
    <row r="150" spans="1:8" customFormat="1" ht="47.25">
      <c r="A150" s="65" t="s">
        <v>294</v>
      </c>
      <c r="B150" s="18"/>
      <c r="C150" s="19" t="s">
        <v>142</v>
      </c>
      <c r="D150" s="19" t="s">
        <v>148</v>
      </c>
      <c r="E150" s="18" t="s">
        <v>283</v>
      </c>
      <c r="F150" s="18"/>
      <c r="G150" s="42">
        <f>SUM(G151,G154)</f>
        <v>41160.199999999997</v>
      </c>
      <c r="H150" s="34"/>
    </row>
    <row r="151" spans="1:8" customFormat="1" ht="15.75">
      <c r="A151" s="65" t="s">
        <v>296</v>
      </c>
      <c r="B151" s="18"/>
      <c r="C151" s="19" t="s">
        <v>142</v>
      </c>
      <c r="D151" s="19" t="s">
        <v>148</v>
      </c>
      <c r="E151" s="18" t="s">
        <v>295</v>
      </c>
      <c r="F151" s="18"/>
      <c r="G151" s="42">
        <f>SUM(G152)</f>
        <v>10560.1</v>
      </c>
      <c r="H151" s="34"/>
    </row>
    <row r="152" spans="1:8" customFormat="1" ht="47.25">
      <c r="A152" s="65" t="s">
        <v>104</v>
      </c>
      <c r="B152" s="18"/>
      <c r="C152" s="19" t="s">
        <v>142</v>
      </c>
      <c r="D152" s="19" t="s">
        <v>148</v>
      </c>
      <c r="E152" s="18" t="s">
        <v>297</v>
      </c>
      <c r="F152" s="18"/>
      <c r="G152" s="42">
        <f>SUM(G153)</f>
        <v>10560.1</v>
      </c>
      <c r="H152" s="34"/>
    </row>
    <row r="153" spans="1:8" customFormat="1" ht="31.5">
      <c r="A153" s="63" t="s">
        <v>556</v>
      </c>
      <c r="B153" s="18"/>
      <c r="C153" s="19" t="s">
        <v>142</v>
      </c>
      <c r="D153" s="19" t="s">
        <v>148</v>
      </c>
      <c r="E153" s="18" t="s">
        <v>297</v>
      </c>
      <c r="F153" s="18">
        <v>200</v>
      </c>
      <c r="G153" s="42">
        <v>10560.1</v>
      </c>
      <c r="H153" s="34"/>
    </row>
    <row r="154" spans="1:8" customFormat="1" ht="32.25" customHeight="1">
      <c r="A154" s="65" t="s">
        <v>612</v>
      </c>
      <c r="B154" s="176"/>
      <c r="C154" s="18" t="s">
        <v>142</v>
      </c>
      <c r="D154" s="18" t="s">
        <v>148</v>
      </c>
      <c r="E154" s="18" t="s">
        <v>774</v>
      </c>
      <c r="F154" s="18"/>
      <c r="G154" s="42">
        <f>G155</f>
        <v>30600.1</v>
      </c>
      <c r="H154" s="34"/>
    </row>
    <row r="155" spans="1:8" customFormat="1" ht="31.5">
      <c r="A155" s="65" t="s">
        <v>611</v>
      </c>
      <c r="B155" s="176"/>
      <c r="C155" s="18" t="s">
        <v>142</v>
      </c>
      <c r="D155" s="18" t="s">
        <v>148</v>
      </c>
      <c r="E155" s="18" t="s">
        <v>608</v>
      </c>
      <c r="F155" s="18"/>
      <c r="G155" s="42">
        <f>G156</f>
        <v>30600.1</v>
      </c>
      <c r="H155" s="34"/>
    </row>
    <row r="156" spans="1:8" customFormat="1" ht="32.25" customHeight="1">
      <c r="A156" s="63" t="s">
        <v>556</v>
      </c>
      <c r="B156" s="177"/>
      <c r="C156" s="18" t="s">
        <v>142</v>
      </c>
      <c r="D156" s="18" t="s">
        <v>148</v>
      </c>
      <c r="E156" s="18" t="s">
        <v>608</v>
      </c>
      <c r="F156" s="18">
        <v>200</v>
      </c>
      <c r="G156" s="42">
        <v>30600.1</v>
      </c>
      <c r="H156" s="34"/>
    </row>
    <row r="157" spans="1:8" customFormat="1" ht="15.75">
      <c r="A157" s="64" t="s">
        <v>105</v>
      </c>
      <c r="B157" s="50"/>
      <c r="C157" s="60" t="s">
        <v>142</v>
      </c>
      <c r="D157" s="60">
        <v>12</v>
      </c>
      <c r="E157" s="50"/>
      <c r="F157" s="50"/>
      <c r="G157" s="16">
        <f>SUM(G158,G163,G168,G187)</f>
        <v>54675.3</v>
      </c>
      <c r="H157" s="34"/>
    </row>
    <row r="158" spans="1:8" customFormat="1" ht="48" customHeight="1">
      <c r="A158" s="33" t="s">
        <v>346</v>
      </c>
      <c r="B158" s="51"/>
      <c r="C158" s="25" t="s">
        <v>142</v>
      </c>
      <c r="D158" s="25">
        <v>12</v>
      </c>
      <c r="E158" s="17" t="s">
        <v>347</v>
      </c>
      <c r="F158" s="52"/>
      <c r="G158" s="42">
        <f>SUM(G159)</f>
        <v>100</v>
      </c>
      <c r="H158" s="34"/>
    </row>
    <row r="159" spans="1:8" customFormat="1" ht="31.5">
      <c r="A159" s="33" t="s">
        <v>106</v>
      </c>
      <c r="B159" s="51"/>
      <c r="C159" s="25" t="s">
        <v>142</v>
      </c>
      <c r="D159" s="25">
        <v>12</v>
      </c>
      <c r="E159" s="17" t="s">
        <v>348</v>
      </c>
      <c r="F159" s="52"/>
      <c r="G159" s="42">
        <f>SUM(G161)</f>
        <v>100</v>
      </c>
      <c r="H159" s="34"/>
    </row>
    <row r="160" spans="1:8" customFormat="1" ht="31.5">
      <c r="A160" s="65" t="s">
        <v>349</v>
      </c>
      <c r="B160" s="18"/>
      <c r="C160" s="19" t="s">
        <v>142</v>
      </c>
      <c r="D160" s="25">
        <v>12</v>
      </c>
      <c r="E160" s="17" t="s">
        <v>350</v>
      </c>
      <c r="F160" s="18"/>
      <c r="G160" s="42">
        <f>SUM(G162)</f>
        <v>100</v>
      </c>
      <c r="H160" s="34"/>
    </row>
    <row r="161" spans="1:8" customFormat="1" ht="31.5">
      <c r="A161" s="48" t="s">
        <v>351</v>
      </c>
      <c r="B161" s="51"/>
      <c r="C161" s="25" t="s">
        <v>142</v>
      </c>
      <c r="D161" s="25">
        <v>12</v>
      </c>
      <c r="E161" s="17" t="s">
        <v>352</v>
      </c>
      <c r="F161" s="52"/>
      <c r="G161" s="42">
        <f>SUM(G162)</f>
        <v>100</v>
      </c>
      <c r="H161" s="34"/>
    </row>
    <row r="162" spans="1:8" customFormat="1" ht="15.75">
      <c r="A162" s="33" t="s">
        <v>200</v>
      </c>
      <c r="B162" s="51"/>
      <c r="C162" s="25" t="s">
        <v>142</v>
      </c>
      <c r="D162" s="25">
        <v>12</v>
      </c>
      <c r="E162" s="17" t="s">
        <v>352</v>
      </c>
      <c r="F162" s="17">
        <v>800</v>
      </c>
      <c r="G162" s="42">
        <v>100</v>
      </c>
      <c r="H162" s="34"/>
    </row>
    <row r="163" spans="1:8" customFormat="1" ht="47.25">
      <c r="A163" s="65" t="s">
        <v>285</v>
      </c>
      <c r="B163" s="18"/>
      <c r="C163" s="19" t="s">
        <v>142</v>
      </c>
      <c r="D163" s="19" t="s">
        <v>2</v>
      </c>
      <c r="E163" s="18" t="s">
        <v>284</v>
      </c>
      <c r="F163" s="18"/>
      <c r="G163" s="42">
        <f>SUM(G164)</f>
        <v>900</v>
      </c>
      <c r="H163" s="34"/>
    </row>
    <row r="164" spans="1:8" customFormat="1" ht="15.75">
      <c r="A164" s="65" t="s">
        <v>199</v>
      </c>
      <c r="B164" s="18"/>
      <c r="C164" s="19" t="s">
        <v>142</v>
      </c>
      <c r="D164" s="19" t="s">
        <v>2</v>
      </c>
      <c r="E164" s="18" t="s">
        <v>298</v>
      </c>
      <c r="F164" s="18"/>
      <c r="G164" s="42">
        <f>SUM(G165)</f>
        <v>900</v>
      </c>
      <c r="H164" s="34"/>
    </row>
    <row r="165" spans="1:8" customFormat="1" ht="15.75">
      <c r="A165" s="65" t="s">
        <v>300</v>
      </c>
      <c r="B165" s="18"/>
      <c r="C165" s="19" t="s">
        <v>142</v>
      </c>
      <c r="D165" s="19" t="s">
        <v>2</v>
      </c>
      <c r="E165" s="18" t="s">
        <v>299</v>
      </c>
      <c r="F165" s="18"/>
      <c r="G165" s="42">
        <f>SUM(G167)</f>
        <v>900</v>
      </c>
      <c r="H165" s="34"/>
    </row>
    <row r="166" spans="1:8" customFormat="1" ht="15.75">
      <c r="A166" s="65" t="s">
        <v>197</v>
      </c>
      <c r="B166" s="18"/>
      <c r="C166" s="19" t="s">
        <v>142</v>
      </c>
      <c r="D166" s="19" t="s">
        <v>2</v>
      </c>
      <c r="E166" s="18" t="s">
        <v>301</v>
      </c>
      <c r="F166" s="18"/>
      <c r="G166" s="42">
        <f>SUM(G167)</f>
        <v>900</v>
      </c>
      <c r="H166" s="34"/>
    </row>
    <row r="167" spans="1:8" customFormat="1" ht="31.5">
      <c r="A167" s="63" t="s">
        <v>556</v>
      </c>
      <c r="B167" s="18"/>
      <c r="C167" s="19" t="s">
        <v>142</v>
      </c>
      <c r="D167" s="19" t="s">
        <v>2</v>
      </c>
      <c r="E167" s="18" t="s">
        <v>301</v>
      </c>
      <c r="F167" s="18">
        <v>200</v>
      </c>
      <c r="G167" s="42">
        <v>900</v>
      </c>
      <c r="H167" s="34"/>
    </row>
    <row r="168" spans="1:8" customFormat="1" ht="47.25">
      <c r="A168" s="33" t="s">
        <v>354</v>
      </c>
      <c r="B168" s="51"/>
      <c r="C168" s="25" t="s">
        <v>142</v>
      </c>
      <c r="D168" s="25">
        <v>12</v>
      </c>
      <c r="E168" s="17" t="s">
        <v>353</v>
      </c>
      <c r="F168" s="52"/>
      <c r="G168" s="42">
        <f>SUM(G169,G175,G181)</f>
        <v>42540.4</v>
      </c>
      <c r="H168" s="34"/>
    </row>
    <row r="169" spans="1:8" customFormat="1" ht="31.5">
      <c r="A169" s="33" t="s">
        <v>358</v>
      </c>
      <c r="B169" s="51"/>
      <c r="C169" s="25" t="s">
        <v>142</v>
      </c>
      <c r="D169" s="25">
        <v>12</v>
      </c>
      <c r="E169" s="17" t="s">
        <v>355</v>
      </c>
      <c r="F169" s="52"/>
      <c r="G169" s="42">
        <f>SUM(G170)</f>
        <v>11382.400000000001</v>
      </c>
      <c r="H169" s="34"/>
    </row>
    <row r="170" spans="1:8" customFormat="1" ht="31.5">
      <c r="A170" s="65" t="s">
        <v>360</v>
      </c>
      <c r="B170" s="18"/>
      <c r="C170" s="19" t="s">
        <v>142</v>
      </c>
      <c r="D170" s="25">
        <v>12</v>
      </c>
      <c r="E170" s="17" t="s">
        <v>359</v>
      </c>
      <c r="F170" s="18"/>
      <c r="G170" s="42">
        <f>SUM(G171,G173)</f>
        <v>11382.400000000001</v>
      </c>
      <c r="H170" s="34"/>
    </row>
    <row r="171" spans="1:8" customFormat="1" ht="31.5">
      <c r="A171" s="33" t="s">
        <v>640</v>
      </c>
      <c r="B171" s="51"/>
      <c r="C171" s="25" t="s">
        <v>142</v>
      </c>
      <c r="D171" s="25">
        <v>12</v>
      </c>
      <c r="E171" s="17" t="s">
        <v>639</v>
      </c>
      <c r="F171" s="52"/>
      <c r="G171" s="42">
        <f>SUM(G172)</f>
        <v>11255.7</v>
      </c>
      <c r="H171" s="34"/>
    </row>
    <row r="172" spans="1:8" customFormat="1" ht="18.75" customHeight="1">
      <c r="A172" s="33" t="s">
        <v>200</v>
      </c>
      <c r="B172" s="51"/>
      <c r="C172" s="25" t="s">
        <v>142</v>
      </c>
      <c r="D172" s="25">
        <v>12</v>
      </c>
      <c r="E172" s="17" t="s">
        <v>639</v>
      </c>
      <c r="F172" s="17">
        <v>800</v>
      </c>
      <c r="G172" s="42">
        <v>11255.7</v>
      </c>
      <c r="H172" s="34"/>
    </row>
    <row r="173" spans="1:8" customFormat="1" ht="63">
      <c r="A173" s="33" t="s">
        <v>642</v>
      </c>
      <c r="B173" s="51"/>
      <c r="C173" s="25" t="s">
        <v>142</v>
      </c>
      <c r="D173" s="25">
        <v>12</v>
      </c>
      <c r="E173" s="17" t="s">
        <v>641</v>
      </c>
      <c r="F173" s="52"/>
      <c r="G173" s="42">
        <f>SUM(G174)</f>
        <v>126.7</v>
      </c>
      <c r="H173" s="34"/>
    </row>
    <row r="174" spans="1:8" customFormat="1" ht="15.75">
      <c r="A174" s="33" t="s">
        <v>200</v>
      </c>
      <c r="B174" s="51"/>
      <c r="C174" s="25" t="s">
        <v>142</v>
      </c>
      <c r="D174" s="25">
        <v>12</v>
      </c>
      <c r="E174" s="17" t="s">
        <v>641</v>
      </c>
      <c r="F174" s="17">
        <v>800</v>
      </c>
      <c r="G174" s="42">
        <v>126.7</v>
      </c>
      <c r="H174" s="34"/>
    </row>
    <row r="175" spans="1:8" customFormat="1" ht="47.25">
      <c r="A175" s="33" t="s">
        <v>863</v>
      </c>
      <c r="B175" s="51"/>
      <c r="C175" s="25" t="s">
        <v>142</v>
      </c>
      <c r="D175" s="25">
        <v>12</v>
      </c>
      <c r="E175" s="17" t="s">
        <v>361</v>
      </c>
      <c r="F175" s="52"/>
      <c r="G175" s="42">
        <f>SUM(G176)</f>
        <v>31039.899999999998</v>
      </c>
      <c r="H175" s="34"/>
    </row>
    <row r="176" spans="1:8" customFormat="1" ht="47.25">
      <c r="A176" s="65" t="s">
        <v>868</v>
      </c>
      <c r="B176" s="18"/>
      <c r="C176" s="19" t="s">
        <v>142</v>
      </c>
      <c r="D176" s="25">
        <v>12</v>
      </c>
      <c r="E176" s="17" t="s">
        <v>363</v>
      </c>
      <c r="F176" s="18"/>
      <c r="G176" s="42">
        <f>SUM(G177,G179)</f>
        <v>31039.899999999998</v>
      </c>
      <c r="H176" s="34"/>
    </row>
    <row r="177" spans="1:8" customFormat="1" ht="31.5">
      <c r="A177" s="65" t="s">
        <v>724</v>
      </c>
      <c r="B177" s="18"/>
      <c r="C177" s="19" t="s">
        <v>142</v>
      </c>
      <c r="D177" s="25">
        <v>12</v>
      </c>
      <c r="E177" s="17" t="s">
        <v>364</v>
      </c>
      <c r="F177" s="18"/>
      <c r="G177" s="42">
        <f>SUM(G178)</f>
        <v>30728.6</v>
      </c>
      <c r="H177" s="34"/>
    </row>
    <row r="178" spans="1:8" customFormat="1" ht="15.75">
      <c r="A178" s="33" t="s">
        <v>200</v>
      </c>
      <c r="B178" s="51"/>
      <c r="C178" s="25" t="s">
        <v>142</v>
      </c>
      <c r="D178" s="25">
        <v>12</v>
      </c>
      <c r="E178" s="17" t="s">
        <v>364</v>
      </c>
      <c r="F178" s="17">
        <v>800</v>
      </c>
      <c r="G178" s="42">
        <v>30728.6</v>
      </c>
      <c r="H178" s="34"/>
    </row>
    <row r="179" spans="1:8" s="32" customFormat="1" ht="63">
      <c r="A179" s="65" t="s">
        <v>616</v>
      </c>
      <c r="B179" s="18"/>
      <c r="C179" s="19" t="s">
        <v>142</v>
      </c>
      <c r="D179" s="25">
        <v>12</v>
      </c>
      <c r="E179" s="17" t="s">
        <v>615</v>
      </c>
      <c r="F179" s="18"/>
      <c r="G179" s="42">
        <f>SUM(G180)</f>
        <v>311.3</v>
      </c>
      <c r="H179" s="71"/>
    </row>
    <row r="180" spans="1:8" customFormat="1" ht="15.75">
      <c r="A180" s="33" t="s">
        <v>200</v>
      </c>
      <c r="B180" s="51"/>
      <c r="C180" s="25" t="s">
        <v>142</v>
      </c>
      <c r="D180" s="25">
        <v>12</v>
      </c>
      <c r="E180" s="17" t="s">
        <v>615</v>
      </c>
      <c r="F180" s="17">
        <v>800</v>
      </c>
      <c r="G180" s="42">
        <v>311.3</v>
      </c>
      <c r="H180" s="34"/>
    </row>
    <row r="181" spans="1:8" customFormat="1" ht="31.5">
      <c r="A181" s="33" t="s">
        <v>668</v>
      </c>
      <c r="B181" s="51"/>
      <c r="C181" s="25" t="s">
        <v>142</v>
      </c>
      <c r="D181" s="25">
        <v>12</v>
      </c>
      <c r="E181" s="17" t="s">
        <v>667</v>
      </c>
      <c r="F181" s="52"/>
      <c r="G181" s="42">
        <f>SUM(G182)</f>
        <v>118.10000000000001</v>
      </c>
      <c r="H181" s="34"/>
    </row>
    <row r="182" spans="1:8" customFormat="1" ht="31.5">
      <c r="A182" s="65" t="s">
        <v>669</v>
      </c>
      <c r="B182" s="18"/>
      <c r="C182" s="19" t="s">
        <v>142</v>
      </c>
      <c r="D182" s="25">
        <v>12</v>
      </c>
      <c r="E182" s="17" t="s">
        <v>671</v>
      </c>
      <c r="F182" s="18"/>
      <c r="G182" s="42">
        <f>SUM(G183,G185)</f>
        <v>118.10000000000001</v>
      </c>
      <c r="H182" s="34"/>
    </row>
    <row r="183" spans="1:8" customFormat="1" ht="31.5">
      <c r="A183" s="65" t="s">
        <v>670</v>
      </c>
      <c r="B183" s="18"/>
      <c r="C183" s="19" t="s">
        <v>142</v>
      </c>
      <c r="D183" s="25">
        <v>12</v>
      </c>
      <c r="E183" s="17" t="s">
        <v>672</v>
      </c>
      <c r="F183" s="18"/>
      <c r="G183" s="42">
        <f>SUM(G184)</f>
        <v>116.2</v>
      </c>
      <c r="H183" s="34"/>
    </row>
    <row r="184" spans="1:8" customFormat="1" ht="15.75">
      <c r="A184" s="33" t="s">
        <v>200</v>
      </c>
      <c r="B184" s="51"/>
      <c r="C184" s="25" t="s">
        <v>142</v>
      </c>
      <c r="D184" s="25">
        <v>12</v>
      </c>
      <c r="E184" s="17" t="s">
        <v>672</v>
      </c>
      <c r="F184" s="17">
        <v>800</v>
      </c>
      <c r="G184" s="42">
        <v>116.2</v>
      </c>
      <c r="H184" s="34"/>
    </row>
    <row r="185" spans="1:8" customFormat="1" ht="47.25">
      <c r="A185" s="65" t="s">
        <v>674</v>
      </c>
      <c r="B185" s="18"/>
      <c r="C185" s="19" t="s">
        <v>142</v>
      </c>
      <c r="D185" s="25">
        <v>12</v>
      </c>
      <c r="E185" s="17" t="s">
        <v>673</v>
      </c>
      <c r="F185" s="18"/>
      <c r="G185" s="42">
        <f>SUM(G186)</f>
        <v>1.9</v>
      </c>
      <c r="H185" s="34"/>
    </row>
    <row r="186" spans="1:8" customFormat="1" ht="15.75">
      <c r="A186" s="33" t="s">
        <v>200</v>
      </c>
      <c r="B186" s="51"/>
      <c r="C186" s="25" t="s">
        <v>142</v>
      </c>
      <c r="D186" s="25">
        <v>12</v>
      </c>
      <c r="E186" s="17" t="s">
        <v>673</v>
      </c>
      <c r="F186" s="17">
        <v>800</v>
      </c>
      <c r="G186" s="42">
        <v>1.9</v>
      </c>
      <c r="H186" s="34"/>
    </row>
    <row r="187" spans="1:8" s="32" customFormat="1" ht="15.75">
      <c r="A187" s="33" t="s">
        <v>268</v>
      </c>
      <c r="B187" s="176"/>
      <c r="C187" s="19" t="s">
        <v>142</v>
      </c>
      <c r="D187" s="19" t="s">
        <v>2</v>
      </c>
      <c r="E187" s="19" t="s">
        <v>267</v>
      </c>
      <c r="F187" s="19"/>
      <c r="G187" s="42">
        <f>G188</f>
        <v>11134.9</v>
      </c>
      <c r="H187" s="71"/>
    </row>
    <row r="188" spans="1:8" s="32" customFormat="1" ht="15.75">
      <c r="A188" s="33" t="s">
        <v>270</v>
      </c>
      <c r="B188" s="176"/>
      <c r="C188" s="19" t="s">
        <v>142</v>
      </c>
      <c r="D188" s="19" t="s">
        <v>2</v>
      </c>
      <c r="E188" s="19" t="s">
        <v>269</v>
      </c>
      <c r="F188" s="19"/>
      <c r="G188" s="42">
        <f>SUM(G189,G191,G193)</f>
        <v>11134.9</v>
      </c>
      <c r="H188" s="71"/>
    </row>
    <row r="189" spans="1:8" customFormat="1" ht="15.75">
      <c r="A189" s="33" t="s">
        <v>344</v>
      </c>
      <c r="B189" s="68"/>
      <c r="C189" s="19" t="s">
        <v>142</v>
      </c>
      <c r="D189" s="19" t="s">
        <v>2</v>
      </c>
      <c r="E189" s="19" t="s">
        <v>345</v>
      </c>
      <c r="F189" s="19"/>
      <c r="G189" s="42">
        <f>G190</f>
        <v>850</v>
      </c>
      <c r="H189" s="34"/>
    </row>
    <row r="190" spans="1:8" customFormat="1" ht="15.75">
      <c r="A190" s="66" t="s">
        <v>200</v>
      </c>
      <c r="B190" s="68"/>
      <c r="C190" s="19" t="s">
        <v>142</v>
      </c>
      <c r="D190" s="19" t="s">
        <v>2</v>
      </c>
      <c r="E190" s="19" t="s">
        <v>345</v>
      </c>
      <c r="F190" s="17">
        <v>800</v>
      </c>
      <c r="G190" s="42">
        <v>850</v>
      </c>
      <c r="H190" s="34"/>
    </row>
    <row r="191" spans="1:8" customFormat="1" ht="47.25">
      <c r="A191" s="33" t="s">
        <v>644</v>
      </c>
      <c r="B191" s="17"/>
      <c r="C191" s="25" t="s">
        <v>142</v>
      </c>
      <c r="D191" s="25">
        <v>12</v>
      </c>
      <c r="E191" s="17" t="s">
        <v>643</v>
      </c>
      <c r="F191" s="61"/>
      <c r="G191" s="42">
        <f>SUM(G192)</f>
        <v>10273.799999999999</v>
      </c>
      <c r="H191" s="34"/>
    </row>
    <row r="192" spans="1:8" customFormat="1" ht="15.75">
      <c r="A192" s="33" t="s">
        <v>200</v>
      </c>
      <c r="B192" s="17"/>
      <c r="C192" s="25" t="s">
        <v>142</v>
      </c>
      <c r="D192" s="25">
        <v>12</v>
      </c>
      <c r="E192" s="17" t="s">
        <v>643</v>
      </c>
      <c r="F192" s="17">
        <v>800</v>
      </c>
      <c r="G192" s="42">
        <v>10273.799999999999</v>
      </c>
      <c r="H192" s="34"/>
    </row>
    <row r="193" spans="1:8" customFormat="1" ht="78.75">
      <c r="A193" s="33" t="s">
        <v>646</v>
      </c>
      <c r="B193" s="17"/>
      <c r="C193" s="25" t="s">
        <v>142</v>
      </c>
      <c r="D193" s="25">
        <v>12</v>
      </c>
      <c r="E193" s="17" t="s">
        <v>645</v>
      </c>
      <c r="F193" s="61"/>
      <c r="G193" s="42">
        <f>SUM(G194)</f>
        <v>11.1</v>
      </c>
      <c r="H193" s="34"/>
    </row>
    <row r="194" spans="1:8" s="32" customFormat="1" ht="15.75">
      <c r="A194" s="33" t="s">
        <v>200</v>
      </c>
      <c r="B194" s="17"/>
      <c r="C194" s="25" t="s">
        <v>142</v>
      </c>
      <c r="D194" s="25">
        <v>12</v>
      </c>
      <c r="E194" s="17" t="s">
        <v>645</v>
      </c>
      <c r="F194" s="17">
        <v>800</v>
      </c>
      <c r="G194" s="42">
        <v>11.1</v>
      </c>
      <c r="H194" s="71"/>
    </row>
    <row r="195" spans="1:8" customFormat="1" ht="15.75">
      <c r="A195" s="36" t="s">
        <v>107</v>
      </c>
      <c r="B195" s="170"/>
      <c r="C195" s="171" t="s">
        <v>143</v>
      </c>
      <c r="D195" s="171" t="s">
        <v>146</v>
      </c>
      <c r="E195" s="170"/>
      <c r="F195" s="170"/>
      <c r="G195" s="16">
        <f>SUM(G196,G213,G227,G248)</f>
        <v>295032.90000000002</v>
      </c>
      <c r="H195" s="34"/>
    </row>
    <row r="196" spans="1:8" customFormat="1" ht="15.75">
      <c r="A196" s="36" t="s">
        <v>108</v>
      </c>
      <c r="B196" s="170"/>
      <c r="C196" s="171" t="s">
        <v>143</v>
      </c>
      <c r="D196" s="171" t="s">
        <v>139</v>
      </c>
      <c r="E196" s="50"/>
      <c r="F196" s="50"/>
      <c r="G196" s="16">
        <f>SUM(G197,G209)</f>
        <v>186279.6</v>
      </c>
      <c r="H196" s="34"/>
    </row>
    <row r="197" spans="1:8" customFormat="1" ht="47.25">
      <c r="A197" s="65" t="s">
        <v>294</v>
      </c>
      <c r="B197" s="17"/>
      <c r="C197" s="25" t="s">
        <v>143</v>
      </c>
      <c r="D197" s="25" t="s">
        <v>139</v>
      </c>
      <c r="E197" s="18" t="s">
        <v>283</v>
      </c>
      <c r="F197" s="50"/>
      <c r="G197" s="42">
        <f>SUM(G198,G201,G204)</f>
        <v>173779.6</v>
      </c>
      <c r="H197" s="34"/>
    </row>
    <row r="198" spans="1:8" customFormat="1" ht="31.5">
      <c r="A198" s="65" t="s">
        <v>305</v>
      </c>
      <c r="B198" s="17"/>
      <c r="C198" s="25" t="s">
        <v>143</v>
      </c>
      <c r="D198" s="25" t="s">
        <v>139</v>
      </c>
      <c r="E198" s="18" t="s">
        <v>304</v>
      </c>
      <c r="F198" s="50"/>
      <c r="G198" s="42">
        <f>SUM(G199)</f>
        <v>48717.9</v>
      </c>
      <c r="H198" s="34"/>
    </row>
    <row r="199" spans="1:8" customFormat="1" ht="15.75">
      <c r="A199" s="33" t="s">
        <v>110</v>
      </c>
      <c r="B199" s="17"/>
      <c r="C199" s="25" t="s">
        <v>143</v>
      </c>
      <c r="D199" s="25" t="s">
        <v>139</v>
      </c>
      <c r="E199" s="18" t="s">
        <v>306</v>
      </c>
      <c r="F199" s="18"/>
      <c r="G199" s="42">
        <f>SUM(G200)</f>
        <v>48717.9</v>
      </c>
      <c r="H199" s="34"/>
    </row>
    <row r="200" spans="1:8" customFormat="1" ht="46.5" customHeight="1">
      <c r="A200" s="33" t="s">
        <v>556</v>
      </c>
      <c r="B200" s="17"/>
      <c r="C200" s="25" t="s">
        <v>143</v>
      </c>
      <c r="D200" s="25" t="s">
        <v>139</v>
      </c>
      <c r="E200" s="18" t="s">
        <v>306</v>
      </c>
      <c r="F200" s="18">
        <v>200</v>
      </c>
      <c r="G200" s="42">
        <v>48717.9</v>
      </c>
      <c r="H200" s="34"/>
    </row>
    <row r="201" spans="1:8" customFormat="1" ht="31.5">
      <c r="A201" s="48" t="s">
        <v>618</v>
      </c>
      <c r="B201" s="17"/>
      <c r="C201" s="25" t="s">
        <v>143</v>
      </c>
      <c r="D201" s="25" t="s">
        <v>139</v>
      </c>
      <c r="E201" s="18" t="s">
        <v>619</v>
      </c>
      <c r="F201" s="18"/>
      <c r="G201" s="42">
        <f>G202</f>
        <v>6960</v>
      </c>
      <c r="H201" s="34"/>
    </row>
    <row r="202" spans="1:8" customFormat="1" ht="31.5">
      <c r="A202" s="48" t="s">
        <v>620</v>
      </c>
      <c r="B202" s="17"/>
      <c r="C202" s="25" t="s">
        <v>143</v>
      </c>
      <c r="D202" s="25" t="s">
        <v>139</v>
      </c>
      <c r="E202" s="18" t="s">
        <v>621</v>
      </c>
      <c r="F202" s="18"/>
      <c r="G202" s="42">
        <f>G203</f>
        <v>6960</v>
      </c>
      <c r="H202" s="34"/>
    </row>
    <row r="203" spans="1:8" customFormat="1" ht="31.5">
      <c r="A203" s="33" t="s">
        <v>556</v>
      </c>
      <c r="B203" s="17"/>
      <c r="C203" s="25" t="s">
        <v>143</v>
      </c>
      <c r="D203" s="25" t="s">
        <v>139</v>
      </c>
      <c r="E203" s="18" t="s">
        <v>621</v>
      </c>
      <c r="F203" s="18">
        <v>200</v>
      </c>
      <c r="G203" s="42">
        <v>6960</v>
      </c>
      <c r="H203" s="34"/>
    </row>
    <row r="204" spans="1:8" customFormat="1" ht="31.5">
      <c r="A204" s="33" t="s">
        <v>873</v>
      </c>
      <c r="B204" s="17"/>
      <c r="C204" s="25" t="s">
        <v>143</v>
      </c>
      <c r="D204" s="25" t="s">
        <v>139</v>
      </c>
      <c r="E204" s="18" t="s">
        <v>871</v>
      </c>
      <c r="F204" s="18"/>
      <c r="G204" s="42">
        <f>SUM(G205,G207)</f>
        <v>118101.70000000001</v>
      </c>
      <c r="H204" s="34"/>
    </row>
    <row r="205" spans="1:8" customFormat="1" ht="31.5">
      <c r="A205" s="33" t="s">
        <v>874</v>
      </c>
      <c r="B205" s="17"/>
      <c r="C205" s="25" t="s">
        <v>143</v>
      </c>
      <c r="D205" s="25" t="s">
        <v>139</v>
      </c>
      <c r="E205" s="18" t="s">
        <v>872</v>
      </c>
      <c r="F205" s="18"/>
      <c r="G205" s="42">
        <f>SUM(G206)</f>
        <v>117983.6</v>
      </c>
      <c r="H205" s="34"/>
    </row>
    <row r="206" spans="1:8" customFormat="1" ht="33" customHeight="1">
      <c r="A206" s="33" t="s">
        <v>875</v>
      </c>
      <c r="B206" s="17"/>
      <c r="C206" s="25" t="s">
        <v>143</v>
      </c>
      <c r="D206" s="25" t="s">
        <v>139</v>
      </c>
      <c r="E206" s="18" t="s">
        <v>872</v>
      </c>
      <c r="F206" s="18">
        <v>400</v>
      </c>
      <c r="G206" s="42">
        <v>117983.6</v>
      </c>
      <c r="H206" s="34"/>
    </row>
    <row r="207" spans="1:8" customFormat="1" ht="68.25" customHeight="1">
      <c r="A207" s="33" t="s">
        <v>876</v>
      </c>
      <c r="B207" s="17"/>
      <c r="C207" s="25" t="s">
        <v>143</v>
      </c>
      <c r="D207" s="25" t="s">
        <v>139</v>
      </c>
      <c r="E207" s="18" t="s">
        <v>877</v>
      </c>
      <c r="F207" s="18"/>
      <c r="G207" s="42">
        <f>SUM(G208)</f>
        <v>118.1</v>
      </c>
      <c r="H207" s="34"/>
    </row>
    <row r="208" spans="1:8" customFormat="1" ht="32.25" customHeight="1">
      <c r="A208" s="33" t="s">
        <v>875</v>
      </c>
      <c r="B208" s="17"/>
      <c r="C208" s="25" t="s">
        <v>143</v>
      </c>
      <c r="D208" s="25" t="s">
        <v>139</v>
      </c>
      <c r="E208" s="18" t="s">
        <v>877</v>
      </c>
      <c r="F208" s="18">
        <v>400</v>
      </c>
      <c r="G208" s="42">
        <v>118.1</v>
      </c>
      <c r="H208" s="34"/>
    </row>
    <row r="209" spans="1:8" customFormat="1" ht="15.75">
      <c r="A209" s="132" t="s">
        <v>268</v>
      </c>
      <c r="B209" s="17"/>
      <c r="C209" s="25" t="s">
        <v>143</v>
      </c>
      <c r="D209" s="25" t="s">
        <v>139</v>
      </c>
      <c r="E209" s="18" t="s">
        <v>267</v>
      </c>
      <c r="F209" s="18"/>
      <c r="G209" s="42">
        <f>G210</f>
        <v>12500</v>
      </c>
      <c r="H209" s="34"/>
    </row>
    <row r="210" spans="1:8" customFormat="1" ht="15.75">
      <c r="A210" s="132" t="s">
        <v>270</v>
      </c>
      <c r="B210" s="17"/>
      <c r="C210" s="25" t="s">
        <v>143</v>
      </c>
      <c r="D210" s="25" t="s">
        <v>139</v>
      </c>
      <c r="E210" s="18" t="s">
        <v>269</v>
      </c>
      <c r="F210" s="18"/>
      <c r="G210" s="42">
        <f>G211</f>
        <v>12500</v>
      </c>
      <c r="H210" s="34"/>
    </row>
    <row r="211" spans="1:8" customFormat="1" ht="15.75">
      <c r="A211" s="132" t="s">
        <v>775</v>
      </c>
      <c r="B211" s="17"/>
      <c r="C211" s="25" t="s">
        <v>143</v>
      </c>
      <c r="D211" s="25" t="s">
        <v>139</v>
      </c>
      <c r="E211" s="18" t="s">
        <v>593</v>
      </c>
      <c r="F211" s="18"/>
      <c r="G211" s="42">
        <f>G212</f>
        <v>12500</v>
      </c>
      <c r="H211" s="34"/>
    </row>
    <row r="212" spans="1:8" customFormat="1" ht="31.5">
      <c r="A212" s="132" t="s">
        <v>556</v>
      </c>
      <c r="B212" s="17"/>
      <c r="C212" s="25" t="s">
        <v>143</v>
      </c>
      <c r="D212" s="25" t="s">
        <v>139</v>
      </c>
      <c r="E212" s="18" t="s">
        <v>593</v>
      </c>
      <c r="F212" s="18">
        <v>200</v>
      </c>
      <c r="G212" s="42">
        <v>12500</v>
      </c>
      <c r="H212" s="34"/>
    </row>
    <row r="213" spans="1:8" customFormat="1" ht="16.5" customHeight="1">
      <c r="A213" s="36" t="s">
        <v>111</v>
      </c>
      <c r="B213" s="170"/>
      <c r="C213" s="171" t="s">
        <v>143</v>
      </c>
      <c r="D213" s="171" t="s">
        <v>140</v>
      </c>
      <c r="E213" s="50"/>
      <c r="F213" s="50"/>
      <c r="G213" s="16">
        <f>SUM(G214,G223)</f>
        <v>58723.8</v>
      </c>
      <c r="H213" s="34"/>
    </row>
    <row r="214" spans="1:8" customFormat="1" ht="47.25">
      <c r="A214" s="33" t="s">
        <v>308</v>
      </c>
      <c r="B214" s="17"/>
      <c r="C214" s="25" t="s">
        <v>143</v>
      </c>
      <c r="D214" s="25" t="s">
        <v>140</v>
      </c>
      <c r="E214" s="18" t="s">
        <v>307</v>
      </c>
      <c r="F214" s="18"/>
      <c r="G214" s="42">
        <f>SUM(G215,G219)</f>
        <v>42438</v>
      </c>
      <c r="H214" s="34"/>
    </row>
    <row r="215" spans="1:8" customFormat="1" ht="31.5">
      <c r="A215" s="33" t="s">
        <v>98</v>
      </c>
      <c r="B215" s="17"/>
      <c r="C215" s="25" t="s">
        <v>143</v>
      </c>
      <c r="D215" s="25" t="s">
        <v>140</v>
      </c>
      <c r="E215" s="18" t="s">
        <v>309</v>
      </c>
      <c r="F215" s="18"/>
      <c r="G215" s="42">
        <f>SUM(G216)</f>
        <v>10184.5</v>
      </c>
      <c r="H215" s="34"/>
    </row>
    <row r="216" spans="1:8" customFormat="1" ht="15.75">
      <c r="A216" s="33" t="s">
        <v>311</v>
      </c>
      <c r="B216" s="17"/>
      <c r="C216" s="25" t="s">
        <v>143</v>
      </c>
      <c r="D216" s="25" t="s">
        <v>140</v>
      </c>
      <c r="E216" s="18" t="s">
        <v>310</v>
      </c>
      <c r="F216" s="18"/>
      <c r="G216" s="42">
        <f>SUM(G217)</f>
        <v>10184.5</v>
      </c>
      <c r="H216" s="34"/>
    </row>
    <row r="217" spans="1:8" customFormat="1" ht="18.75" customHeight="1">
      <c r="A217" s="33" t="s">
        <v>20</v>
      </c>
      <c r="B217" s="17"/>
      <c r="C217" s="25" t="s">
        <v>143</v>
      </c>
      <c r="D217" s="25" t="s">
        <v>140</v>
      </c>
      <c r="E217" s="18" t="s">
        <v>312</v>
      </c>
      <c r="F217" s="50"/>
      <c r="G217" s="42">
        <f>SUM(G218)</f>
        <v>10184.5</v>
      </c>
      <c r="H217" s="34"/>
    </row>
    <row r="218" spans="1:8" customFormat="1" ht="15.75">
      <c r="A218" s="33" t="s">
        <v>200</v>
      </c>
      <c r="B218" s="17"/>
      <c r="C218" s="25" t="s">
        <v>143</v>
      </c>
      <c r="D218" s="25" t="s">
        <v>140</v>
      </c>
      <c r="E218" s="18" t="s">
        <v>312</v>
      </c>
      <c r="F218" s="18">
        <v>800</v>
      </c>
      <c r="G218" s="42">
        <v>10184.5</v>
      </c>
      <c r="H218" s="34"/>
    </row>
    <row r="219" spans="1:8" customFormat="1" ht="31.5">
      <c r="A219" s="33" t="s">
        <v>109</v>
      </c>
      <c r="B219" s="17"/>
      <c r="C219" s="25" t="s">
        <v>143</v>
      </c>
      <c r="D219" s="25" t="s">
        <v>140</v>
      </c>
      <c r="E219" s="18" t="s">
        <v>315</v>
      </c>
      <c r="F219" s="18"/>
      <c r="G219" s="42">
        <f>SUM(G220)</f>
        <v>32253.5</v>
      </c>
      <c r="H219" s="34"/>
    </row>
    <row r="220" spans="1:8" customFormat="1" ht="15.75">
      <c r="A220" s="33" t="s">
        <v>317</v>
      </c>
      <c r="B220" s="17"/>
      <c r="C220" s="25" t="s">
        <v>143</v>
      </c>
      <c r="D220" s="25" t="s">
        <v>140</v>
      </c>
      <c r="E220" s="18" t="s">
        <v>316</v>
      </c>
      <c r="F220" s="18"/>
      <c r="G220" s="42">
        <f>SUM(G221)</f>
        <v>32253.5</v>
      </c>
      <c r="H220" s="34"/>
    </row>
    <row r="221" spans="1:8" customFormat="1" ht="15.75">
      <c r="A221" s="33" t="s">
        <v>20</v>
      </c>
      <c r="B221" s="17"/>
      <c r="C221" s="25" t="s">
        <v>143</v>
      </c>
      <c r="D221" s="25" t="s">
        <v>140</v>
      </c>
      <c r="E221" s="18" t="s">
        <v>318</v>
      </c>
      <c r="F221" s="50"/>
      <c r="G221" s="42">
        <f>SUM(G222)</f>
        <v>32253.5</v>
      </c>
      <c r="H221" s="34"/>
    </row>
    <row r="222" spans="1:8" customFormat="1" ht="15.75">
      <c r="A222" s="33" t="s">
        <v>200</v>
      </c>
      <c r="B222" s="17"/>
      <c r="C222" s="25" t="s">
        <v>143</v>
      </c>
      <c r="D222" s="25" t="s">
        <v>140</v>
      </c>
      <c r="E222" s="18" t="s">
        <v>318</v>
      </c>
      <c r="F222" s="18">
        <v>800</v>
      </c>
      <c r="G222" s="42">
        <v>32253.5</v>
      </c>
      <c r="H222" s="34"/>
    </row>
    <row r="223" spans="1:8" customFormat="1" ht="47.25">
      <c r="A223" s="178" t="s">
        <v>294</v>
      </c>
      <c r="B223" s="17"/>
      <c r="C223" s="25" t="s">
        <v>143</v>
      </c>
      <c r="D223" s="25" t="s">
        <v>140</v>
      </c>
      <c r="E223" s="18" t="s">
        <v>283</v>
      </c>
      <c r="F223" s="18"/>
      <c r="G223" s="42">
        <f>G224</f>
        <v>16285.8</v>
      </c>
      <c r="H223" s="34"/>
    </row>
    <row r="224" spans="1:8" customFormat="1" ht="31.5">
      <c r="A224" s="33" t="s">
        <v>803</v>
      </c>
      <c r="B224" s="17"/>
      <c r="C224" s="25" t="s">
        <v>143</v>
      </c>
      <c r="D224" s="25" t="s">
        <v>140</v>
      </c>
      <c r="E224" s="18" t="s">
        <v>802</v>
      </c>
      <c r="F224" s="18"/>
      <c r="G224" s="42">
        <f>G225</f>
        <v>16285.8</v>
      </c>
      <c r="H224" s="34"/>
    </row>
    <row r="225" spans="1:8" customFormat="1" ht="31.5">
      <c r="A225" s="33" t="s">
        <v>610</v>
      </c>
      <c r="B225" s="17"/>
      <c r="C225" s="25" t="s">
        <v>143</v>
      </c>
      <c r="D225" s="25" t="s">
        <v>140</v>
      </c>
      <c r="E225" s="18" t="s">
        <v>609</v>
      </c>
      <c r="F225" s="18"/>
      <c r="G225" s="42">
        <f>G226</f>
        <v>16285.8</v>
      </c>
      <c r="H225" s="34"/>
    </row>
    <row r="226" spans="1:8" customFormat="1" ht="31.5">
      <c r="A226" s="132" t="s">
        <v>556</v>
      </c>
      <c r="B226" s="17"/>
      <c r="C226" s="25" t="s">
        <v>143</v>
      </c>
      <c r="D226" s="25" t="s">
        <v>140</v>
      </c>
      <c r="E226" s="18" t="s">
        <v>609</v>
      </c>
      <c r="F226" s="18">
        <v>200</v>
      </c>
      <c r="G226" s="42">
        <v>16285.8</v>
      </c>
      <c r="H226" s="34"/>
    </row>
    <row r="227" spans="1:8" customFormat="1" ht="19.5" customHeight="1">
      <c r="A227" s="36" t="s">
        <v>112</v>
      </c>
      <c r="B227" s="170"/>
      <c r="C227" s="171" t="s">
        <v>143</v>
      </c>
      <c r="D227" s="171" t="s">
        <v>141</v>
      </c>
      <c r="E227" s="170"/>
      <c r="F227" s="170"/>
      <c r="G227" s="16">
        <f>SUM(G228,G244)</f>
        <v>47118.599999999991</v>
      </c>
      <c r="H227" s="34"/>
    </row>
    <row r="228" spans="1:8" customFormat="1" ht="47.25">
      <c r="A228" s="65" t="s">
        <v>294</v>
      </c>
      <c r="B228" s="17"/>
      <c r="C228" s="25" t="s">
        <v>143</v>
      </c>
      <c r="D228" s="25" t="s">
        <v>141</v>
      </c>
      <c r="E228" s="17" t="s">
        <v>283</v>
      </c>
      <c r="F228" s="52"/>
      <c r="G228" s="42">
        <f>SUM(G229,G232,G235,G238,G241)</f>
        <v>44118.499999999993</v>
      </c>
      <c r="H228" s="34"/>
    </row>
    <row r="229" spans="1:8" customFormat="1" ht="15.75">
      <c r="A229" s="65" t="s">
        <v>320</v>
      </c>
      <c r="B229" s="17"/>
      <c r="C229" s="25" t="s">
        <v>143</v>
      </c>
      <c r="D229" s="25" t="s">
        <v>141</v>
      </c>
      <c r="E229" s="18" t="s">
        <v>319</v>
      </c>
      <c r="F229" s="50"/>
      <c r="G229" s="42">
        <f>SUM(G230)</f>
        <v>4051.1</v>
      </c>
      <c r="H229" s="34"/>
    </row>
    <row r="230" spans="1:8" customFormat="1" ht="15.75">
      <c r="A230" s="65" t="s">
        <v>113</v>
      </c>
      <c r="B230" s="18"/>
      <c r="C230" s="19" t="s">
        <v>143</v>
      </c>
      <c r="D230" s="25" t="s">
        <v>141</v>
      </c>
      <c r="E230" s="18" t="s">
        <v>321</v>
      </c>
      <c r="F230" s="18"/>
      <c r="G230" s="42">
        <f>SUM(G231)</f>
        <v>4051.1</v>
      </c>
      <c r="H230" s="34"/>
    </row>
    <row r="231" spans="1:8" customFormat="1" ht="31.5">
      <c r="A231" s="65" t="s">
        <v>556</v>
      </c>
      <c r="B231" s="18"/>
      <c r="C231" s="19" t="s">
        <v>143</v>
      </c>
      <c r="D231" s="25" t="s">
        <v>141</v>
      </c>
      <c r="E231" s="18" t="s">
        <v>321</v>
      </c>
      <c r="F231" s="18">
        <v>200</v>
      </c>
      <c r="G231" s="42">
        <v>4051.1</v>
      </c>
      <c r="H231" s="34"/>
    </row>
    <row r="232" spans="1:8" customFormat="1" ht="15.75">
      <c r="A232" s="65" t="s">
        <v>323</v>
      </c>
      <c r="B232" s="17"/>
      <c r="C232" s="25" t="s">
        <v>143</v>
      </c>
      <c r="D232" s="25" t="s">
        <v>141</v>
      </c>
      <c r="E232" s="18" t="s">
        <v>322</v>
      </c>
      <c r="F232" s="50"/>
      <c r="G232" s="42">
        <f>SUM(G233)</f>
        <v>290.2</v>
      </c>
      <c r="H232" s="34"/>
    </row>
    <row r="233" spans="1:8" customFormat="1" ht="15.75">
      <c r="A233" s="65" t="s">
        <v>194</v>
      </c>
      <c r="B233" s="18"/>
      <c r="C233" s="19" t="s">
        <v>143</v>
      </c>
      <c r="D233" s="25" t="s">
        <v>141</v>
      </c>
      <c r="E233" s="18" t="s">
        <v>324</v>
      </c>
      <c r="F233" s="18"/>
      <c r="G233" s="42">
        <f>SUM(G234)</f>
        <v>290.2</v>
      </c>
      <c r="H233" s="34"/>
    </row>
    <row r="234" spans="1:8" customFormat="1" ht="31.5">
      <c r="A234" s="65" t="s">
        <v>556</v>
      </c>
      <c r="B234" s="18"/>
      <c r="C234" s="19" t="s">
        <v>143</v>
      </c>
      <c r="D234" s="25" t="s">
        <v>141</v>
      </c>
      <c r="E234" s="18" t="s">
        <v>324</v>
      </c>
      <c r="F234" s="18">
        <v>200</v>
      </c>
      <c r="G234" s="42">
        <v>290.2</v>
      </c>
      <c r="H234" s="34"/>
    </row>
    <row r="235" spans="1:8" customFormat="1" ht="18" customHeight="1">
      <c r="A235" s="65" t="s">
        <v>326</v>
      </c>
      <c r="B235" s="17"/>
      <c r="C235" s="25" t="s">
        <v>143</v>
      </c>
      <c r="D235" s="25" t="s">
        <v>141</v>
      </c>
      <c r="E235" s="18" t="s">
        <v>325</v>
      </c>
      <c r="F235" s="50"/>
      <c r="G235" s="42">
        <f>SUM(G236)</f>
        <v>673.8</v>
      </c>
      <c r="H235" s="34"/>
    </row>
    <row r="236" spans="1:8" customFormat="1" ht="15.75">
      <c r="A236" s="67" t="s">
        <v>188</v>
      </c>
      <c r="B236" s="18"/>
      <c r="C236" s="25" t="s">
        <v>143</v>
      </c>
      <c r="D236" s="25" t="s">
        <v>141</v>
      </c>
      <c r="E236" s="18" t="s">
        <v>327</v>
      </c>
      <c r="F236" s="18"/>
      <c r="G236" s="42">
        <f>G237</f>
        <v>673.8</v>
      </c>
      <c r="H236" s="34"/>
    </row>
    <row r="237" spans="1:8" customFormat="1" ht="31.5">
      <c r="A237" s="33" t="s">
        <v>556</v>
      </c>
      <c r="B237" s="18"/>
      <c r="C237" s="25" t="s">
        <v>143</v>
      </c>
      <c r="D237" s="25" t="s">
        <v>141</v>
      </c>
      <c r="E237" s="18" t="s">
        <v>327</v>
      </c>
      <c r="F237" s="18">
        <v>200</v>
      </c>
      <c r="G237" s="42">
        <v>673.8</v>
      </c>
      <c r="H237" s="34"/>
    </row>
    <row r="238" spans="1:8" customFormat="1" ht="31.5">
      <c r="A238" s="65" t="s">
        <v>329</v>
      </c>
      <c r="B238" s="17"/>
      <c r="C238" s="25" t="s">
        <v>143</v>
      </c>
      <c r="D238" s="25" t="s">
        <v>141</v>
      </c>
      <c r="E238" s="18" t="s">
        <v>328</v>
      </c>
      <c r="F238" s="50"/>
      <c r="G238" s="42">
        <f>SUM(G239)</f>
        <v>36686.699999999997</v>
      </c>
      <c r="H238" s="34"/>
    </row>
    <row r="239" spans="1:8" customFormat="1" ht="31.5">
      <c r="A239" s="33" t="s">
        <v>114</v>
      </c>
      <c r="B239" s="17"/>
      <c r="C239" s="25" t="s">
        <v>143</v>
      </c>
      <c r="D239" s="25" t="s">
        <v>141</v>
      </c>
      <c r="E239" s="18" t="s">
        <v>330</v>
      </c>
      <c r="F239" s="17"/>
      <c r="G239" s="42">
        <f>SUM(G240)</f>
        <v>36686.699999999997</v>
      </c>
      <c r="H239" s="34"/>
    </row>
    <row r="240" spans="1:8" customFormat="1" ht="31.5">
      <c r="A240" s="33" t="s">
        <v>556</v>
      </c>
      <c r="B240" s="17"/>
      <c r="C240" s="25" t="s">
        <v>143</v>
      </c>
      <c r="D240" s="25" t="s">
        <v>141</v>
      </c>
      <c r="E240" s="18" t="s">
        <v>330</v>
      </c>
      <c r="F240" s="17">
        <v>200</v>
      </c>
      <c r="G240" s="42">
        <v>36686.699999999997</v>
      </c>
      <c r="H240" s="34"/>
    </row>
    <row r="241" spans="1:8" customFormat="1" ht="31.5">
      <c r="A241" s="65" t="s">
        <v>332</v>
      </c>
      <c r="B241" s="17"/>
      <c r="C241" s="25" t="s">
        <v>143</v>
      </c>
      <c r="D241" s="25" t="s">
        <v>141</v>
      </c>
      <c r="E241" s="18" t="s">
        <v>331</v>
      </c>
      <c r="F241" s="50"/>
      <c r="G241" s="42">
        <f>SUM(G242)</f>
        <v>2416.6999999999998</v>
      </c>
      <c r="H241" s="34"/>
    </row>
    <row r="242" spans="1:8" customFormat="1" ht="15.75">
      <c r="A242" s="67" t="s">
        <v>198</v>
      </c>
      <c r="B242" s="18"/>
      <c r="C242" s="25" t="s">
        <v>143</v>
      </c>
      <c r="D242" s="25" t="s">
        <v>141</v>
      </c>
      <c r="E242" s="18" t="s">
        <v>333</v>
      </c>
      <c r="F242" s="18"/>
      <c r="G242" s="42">
        <f>G243</f>
        <v>2416.6999999999998</v>
      </c>
      <c r="H242" s="34"/>
    </row>
    <row r="243" spans="1:8" customFormat="1" ht="31.5">
      <c r="A243" s="33" t="s">
        <v>556</v>
      </c>
      <c r="B243" s="18"/>
      <c r="C243" s="25" t="s">
        <v>143</v>
      </c>
      <c r="D243" s="25" t="s">
        <v>141</v>
      </c>
      <c r="E243" s="18" t="s">
        <v>333</v>
      </c>
      <c r="F243" s="18">
        <v>200</v>
      </c>
      <c r="G243" s="42">
        <v>2416.6999999999998</v>
      </c>
      <c r="H243" s="34"/>
    </row>
    <row r="244" spans="1:8" customFormat="1" ht="15.75">
      <c r="A244" s="132" t="s">
        <v>268</v>
      </c>
      <c r="B244" s="17"/>
      <c r="C244" s="25" t="s">
        <v>143</v>
      </c>
      <c r="D244" s="25" t="s">
        <v>141</v>
      </c>
      <c r="E244" s="18" t="s">
        <v>267</v>
      </c>
      <c r="F244" s="18"/>
      <c r="G244" s="42">
        <f>G245</f>
        <v>3000.1</v>
      </c>
      <c r="H244" s="34"/>
    </row>
    <row r="245" spans="1:8" customFormat="1" ht="15.75">
      <c r="A245" s="132" t="s">
        <v>270</v>
      </c>
      <c r="B245" s="17"/>
      <c r="C245" s="25" t="s">
        <v>143</v>
      </c>
      <c r="D245" s="25" t="s">
        <v>141</v>
      </c>
      <c r="E245" s="18" t="s">
        <v>269</v>
      </c>
      <c r="F245" s="18"/>
      <c r="G245" s="42">
        <f>G246</f>
        <v>3000.1</v>
      </c>
      <c r="H245" s="34"/>
    </row>
    <row r="246" spans="1:8" customFormat="1" ht="15.75">
      <c r="A246" s="132" t="s">
        <v>775</v>
      </c>
      <c r="B246" s="17"/>
      <c r="C246" s="25" t="s">
        <v>143</v>
      </c>
      <c r="D246" s="25" t="s">
        <v>141</v>
      </c>
      <c r="E246" s="18" t="s">
        <v>593</v>
      </c>
      <c r="F246" s="18"/>
      <c r="G246" s="42">
        <f>G247</f>
        <v>3000.1</v>
      </c>
      <c r="H246" s="34"/>
    </row>
    <row r="247" spans="1:8" customFormat="1" ht="31.5">
      <c r="A247" s="132" t="s">
        <v>556</v>
      </c>
      <c r="B247" s="17"/>
      <c r="C247" s="25" t="s">
        <v>143</v>
      </c>
      <c r="D247" s="25" t="s">
        <v>141</v>
      </c>
      <c r="E247" s="18" t="s">
        <v>593</v>
      </c>
      <c r="F247" s="18">
        <v>200</v>
      </c>
      <c r="G247" s="42">
        <v>3000.1</v>
      </c>
      <c r="H247" s="34"/>
    </row>
    <row r="248" spans="1:8" customFormat="1" ht="18" customHeight="1">
      <c r="A248" s="36" t="s">
        <v>195</v>
      </c>
      <c r="B248" s="170"/>
      <c r="C248" s="171" t="s">
        <v>143</v>
      </c>
      <c r="D248" s="171" t="s">
        <v>143</v>
      </c>
      <c r="E248" s="50"/>
      <c r="F248" s="50"/>
      <c r="G248" s="16">
        <f>SUM(G249)</f>
        <v>2910.9</v>
      </c>
      <c r="H248" s="34"/>
    </row>
    <row r="249" spans="1:8" customFormat="1" ht="47.25">
      <c r="A249" s="33" t="s">
        <v>308</v>
      </c>
      <c r="B249" s="17"/>
      <c r="C249" s="25" t="s">
        <v>143</v>
      </c>
      <c r="D249" s="25" t="s">
        <v>143</v>
      </c>
      <c r="E249" s="18" t="s">
        <v>307</v>
      </c>
      <c r="F249" s="18"/>
      <c r="G249" s="42">
        <f>SUM(,G250)</f>
        <v>2910.9</v>
      </c>
      <c r="H249" s="34"/>
    </row>
    <row r="250" spans="1:8" customFormat="1" ht="31.5">
      <c r="A250" s="33" t="s">
        <v>109</v>
      </c>
      <c r="B250" s="17"/>
      <c r="C250" s="25" t="s">
        <v>143</v>
      </c>
      <c r="D250" s="25" t="s">
        <v>143</v>
      </c>
      <c r="E250" s="18" t="s">
        <v>315</v>
      </c>
      <c r="F250" s="18"/>
      <c r="G250" s="42">
        <f>SUM(G251)</f>
        <v>2910.9</v>
      </c>
      <c r="H250" s="34"/>
    </row>
    <row r="251" spans="1:8" customFormat="1" ht="15.75">
      <c r="A251" s="33" t="s">
        <v>338</v>
      </c>
      <c r="B251" s="17"/>
      <c r="C251" s="25" t="s">
        <v>143</v>
      </c>
      <c r="D251" s="25" t="s">
        <v>143</v>
      </c>
      <c r="E251" s="18" t="s">
        <v>336</v>
      </c>
      <c r="F251" s="18"/>
      <c r="G251" s="42">
        <f>SUM(G252)</f>
        <v>2910.9</v>
      </c>
      <c r="H251" s="34"/>
    </row>
    <row r="252" spans="1:8" customFormat="1" ht="15.75">
      <c r="A252" s="33" t="s">
        <v>20</v>
      </c>
      <c r="B252" s="17"/>
      <c r="C252" s="25" t="s">
        <v>143</v>
      </c>
      <c r="D252" s="25" t="s">
        <v>143</v>
      </c>
      <c r="E252" s="18" t="s">
        <v>337</v>
      </c>
      <c r="F252" s="50"/>
      <c r="G252" s="42">
        <f>SUM(G253)</f>
        <v>2910.9</v>
      </c>
      <c r="H252" s="34"/>
    </row>
    <row r="253" spans="1:8" customFormat="1" ht="15.75">
      <c r="A253" s="33" t="s">
        <v>200</v>
      </c>
      <c r="B253" s="17"/>
      <c r="C253" s="25" t="s">
        <v>143</v>
      </c>
      <c r="D253" s="25" t="s">
        <v>143</v>
      </c>
      <c r="E253" s="18" t="s">
        <v>337</v>
      </c>
      <c r="F253" s="18">
        <v>800</v>
      </c>
      <c r="G253" s="42">
        <v>2910.9</v>
      </c>
      <c r="H253" s="34"/>
    </row>
    <row r="254" spans="1:8" customFormat="1" ht="15.75">
      <c r="A254" s="36" t="s">
        <v>115</v>
      </c>
      <c r="B254" s="170"/>
      <c r="C254" s="171" t="s">
        <v>144</v>
      </c>
      <c r="D254" s="171" t="s">
        <v>146</v>
      </c>
      <c r="E254" s="170"/>
      <c r="F254" s="170"/>
      <c r="G254" s="16">
        <f>SUM(G255,G274,G304,G323,G337)</f>
        <v>599587.4</v>
      </c>
      <c r="H254" s="34"/>
    </row>
    <row r="255" spans="1:8" customFormat="1" ht="15.75">
      <c r="A255" s="36" t="s">
        <v>116</v>
      </c>
      <c r="B255" s="170"/>
      <c r="C255" s="171" t="s">
        <v>144</v>
      </c>
      <c r="D255" s="171" t="s">
        <v>139</v>
      </c>
      <c r="E255" s="170"/>
      <c r="F255" s="170"/>
      <c r="G255" s="16">
        <f>SUM(G256,G270)</f>
        <v>61096.600000000006</v>
      </c>
      <c r="H255" s="34"/>
    </row>
    <row r="256" spans="1:8" customFormat="1" ht="47.25">
      <c r="A256" s="33" t="s">
        <v>368</v>
      </c>
      <c r="B256" s="17"/>
      <c r="C256" s="25" t="s">
        <v>144</v>
      </c>
      <c r="D256" s="25" t="s">
        <v>139</v>
      </c>
      <c r="E256" s="17" t="s">
        <v>367</v>
      </c>
      <c r="F256" s="17"/>
      <c r="G256" s="42">
        <f>SUM(G257,G267)</f>
        <v>61089.000000000007</v>
      </c>
      <c r="H256" s="34"/>
    </row>
    <row r="257" spans="1:8" customFormat="1" ht="47.25">
      <c r="A257" s="33" t="s">
        <v>117</v>
      </c>
      <c r="B257" s="17"/>
      <c r="C257" s="25" t="s">
        <v>144</v>
      </c>
      <c r="D257" s="25" t="s">
        <v>139</v>
      </c>
      <c r="E257" s="17" t="s">
        <v>369</v>
      </c>
      <c r="F257" s="17"/>
      <c r="G257" s="42">
        <f>SUM(G258,G261,G264)</f>
        <v>47490.500000000007</v>
      </c>
      <c r="H257" s="34"/>
    </row>
    <row r="258" spans="1:8" customFormat="1" ht="129.75" customHeight="1">
      <c r="A258" s="65" t="s">
        <v>371</v>
      </c>
      <c r="B258" s="18"/>
      <c r="C258" s="25" t="s">
        <v>144</v>
      </c>
      <c r="D258" s="25" t="s">
        <v>139</v>
      </c>
      <c r="E258" s="17" t="s">
        <v>370</v>
      </c>
      <c r="F258" s="18"/>
      <c r="G258" s="42">
        <f>SUM(G259)</f>
        <v>44726.8</v>
      </c>
      <c r="H258" s="34"/>
    </row>
    <row r="259" spans="1:8" customFormat="1" ht="31.5">
      <c r="A259" s="33" t="s">
        <v>726</v>
      </c>
      <c r="B259" s="17"/>
      <c r="C259" s="25" t="s">
        <v>144</v>
      </c>
      <c r="D259" s="25" t="s">
        <v>139</v>
      </c>
      <c r="E259" s="17" t="s">
        <v>725</v>
      </c>
      <c r="F259" s="17"/>
      <c r="G259" s="42">
        <f>SUM(G260)</f>
        <v>44726.8</v>
      </c>
      <c r="H259" s="34"/>
    </row>
    <row r="260" spans="1:8" customFormat="1" ht="31.5">
      <c r="A260" s="48" t="s">
        <v>201</v>
      </c>
      <c r="B260" s="17"/>
      <c r="C260" s="25" t="s">
        <v>144</v>
      </c>
      <c r="D260" s="25" t="s">
        <v>139</v>
      </c>
      <c r="E260" s="17" t="s">
        <v>725</v>
      </c>
      <c r="F260" s="17">
        <v>600</v>
      </c>
      <c r="G260" s="42">
        <v>44726.8</v>
      </c>
      <c r="H260" s="34"/>
    </row>
    <row r="261" spans="1:8" customFormat="1" ht="47.25">
      <c r="A261" s="65" t="s">
        <v>432</v>
      </c>
      <c r="B261" s="18"/>
      <c r="C261" s="25" t="s">
        <v>144</v>
      </c>
      <c r="D261" s="25" t="s">
        <v>139</v>
      </c>
      <c r="E261" s="17" t="s">
        <v>373</v>
      </c>
      <c r="F261" s="18"/>
      <c r="G261" s="42">
        <f>SUM(G262)</f>
        <v>2091.4</v>
      </c>
      <c r="H261" s="34"/>
    </row>
    <row r="262" spans="1:8" customFormat="1" ht="18.75">
      <c r="A262" s="33" t="s">
        <v>721</v>
      </c>
      <c r="B262" s="17"/>
      <c r="C262" s="25" t="s">
        <v>144</v>
      </c>
      <c r="D262" s="25" t="s">
        <v>139</v>
      </c>
      <c r="E262" s="17" t="s">
        <v>372</v>
      </c>
      <c r="F262" s="61"/>
      <c r="G262" s="42">
        <f>SUM(G263)</f>
        <v>2091.4</v>
      </c>
      <c r="H262" s="34"/>
    </row>
    <row r="263" spans="1:8" customFormat="1" ht="31.5">
      <c r="A263" s="48" t="s">
        <v>201</v>
      </c>
      <c r="B263" s="17"/>
      <c r="C263" s="25" t="s">
        <v>144</v>
      </c>
      <c r="D263" s="25" t="s">
        <v>139</v>
      </c>
      <c r="E263" s="17" t="s">
        <v>372</v>
      </c>
      <c r="F263" s="17">
        <v>600</v>
      </c>
      <c r="G263" s="42">
        <v>2091.4</v>
      </c>
      <c r="H263" s="34"/>
    </row>
    <row r="264" spans="1:8" customFormat="1" ht="31.5">
      <c r="A264" s="33" t="s">
        <v>596</v>
      </c>
      <c r="B264" s="68"/>
      <c r="C264" s="25" t="s">
        <v>144</v>
      </c>
      <c r="D264" s="25" t="s">
        <v>139</v>
      </c>
      <c r="E264" s="25" t="s">
        <v>594</v>
      </c>
      <c r="F264" s="70"/>
      <c r="G264" s="42">
        <f>G265</f>
        <v>672.3</v>
      </c>
      <c r="H264" s="34"/>
    </row>
    <row r="265" spans="1:8" customFormat="1" ht="15.75">
      <c r="A265" s="33" t="s">
        <v>723</v>
      </c>
      <c r="B265" s="68"/>
      <c r="C265" s="25" t="s">
        <v>144</v>
      </c>
      <c r="D265" s="25" t="s">
        <v>139</v>
      </c>
      <c r="E265" s="25" t="s">
        <v>597</v>
      </c>
      <c r="F265" s="69"/>
      <c r="G265" s="42">
        <f>G266</f>
        <v>672.3</v>
      </c>
      <c r="H265" s="34"/>
    </row>
    <row r="266" spans="1:8" customFormat="1" ht="31.5">
      <c r="A266" s="33" t="s">
        <v>201</v>
      </c>
      <c r="B266" s="68"/>
      <c r="C266" s="25" t="s">
        <v>144</v>
      </c>
      <c r="D266" s="25" t="s">
        <v>139</v>
      </c>
      <c r="E266" s="25" t="s">
        <v>597</v>
      </c>
      <c r="F266" s="17">
        <v>600</v>
      </c>
      <c r="G266" s="42">
        <v>672.3</v>
      </c>
      <c r="H266" s="34"/>
    </row>
    <row r="267" spans="1:8" customFormat="1" ht="33" customHeight="1">
      <c r="A267" s="33" t="s">
        <v>118</v>
      </c>
      <c r="B267" s="17"/>
      <c r="C267" s="25" t="s">
        <v>144</v>
      </c>
      <c r="D267" s="25" t="s">
        <v>139</v>
      </c>
      <c r="E267" s="17" t="s">
        <v>374</v>
      </c>
      <c r="F267" s="17"/>
      <c r="G267" s="42">
        <f>SUM(G268)</f>
        <v>13598.5</v>
      </c>
      <c r="H267" s="34"/>
    </row>
    <row r="268" spans="1:8" customFormat="1" ht="31.5">
      <c r="A268" s="48" t="s">
        <v>206</v>
      </c>
      <c r="B268" s="17"/>
      <c r="C268" s="25" t="s">
        <v>144</v>
      </c>
      <c r="D268" s="25" t="s">
        <v>139</v>
      </c>
      <c r="E268" s="17" t="s">
        <v>727</v>
      </c>
      <c r="F268" s="17"/>
      <c r="G268" s="42">
        <f>SUM(G269)</f>
        <v>13598.5</v>
      </c>
      <c r="H268" s="34"/>
    </row>
    <row r="269" spans="1:8" customFormat="1" ht="31.5">
      <c r="A269" s="48" t="s">
        <v>201</v>
      </c>
      <c r="B269" s="17"/>
      <c r="C269" s="25" t="s">
        <v>144</v>
      </c>
      <c r="D269" s="25" t="s">
        <v>139</v>
      </c>
      <c r="E269" s="17" t="s">
        <v>727</v>
      </c>
      <c r="F269" s="17">
        <v>600</v>
      </c>
      <c r="G269" s="42">
        <v>13598.5</v>
      </c>
      <c r="H269" s="34"/>
    </row>
    <row r="270" spans="1:8" customFormat="1" ht="15.75">
      <c r="A270" s="65" t="s">
        <v>268</v>
      </c>
      <c r="B270" s="18"/>
      <c r="C270" s="179" t="s">
        <v>144</v>
      </c>
      <c r="D270" s="179" t="s">
        <v>139</v>
      </c>
      <c r="E270" s="179" t="s">
        <v>267</v>
      </c>
      <c r="F270" s="180"/>
      <c r="G270" s="117">
        <f>G271</f>
        <v>7.6</v>
      </c>
      <c r="H270" s="34"/>
    </row>
    <row r="271" spans="1:8" customFormat="1" ht="15.75">
      <c r="A271" s="65" t="s">
        <v>270</v>
      </c>
      <c r="B271" s="18"/>
      <c r="C271" s="179" t="s">
        <v>144</v>
      </c>
      <c r="D271" s="179" t="s">
        <v>139</v>
      </c>
      <c r="E271" s="179" t="s">
        <v>269</v>
      </c>
      <c r="F271" s="180"/>
      <c r="G271" s="117">
        <f>G272</f>
        <v>7.6</v>
      </c>
      <c r="H271" s="34"/>
    </row>
    <row r="272" spans="1:8" customFormat="1" ht="15.75">
      <c r="A272" s="65" t="s">
        <v>344</v>
      </c>
      <c r="B272" s="18"/>
      <c r="C272" s="179" t="s">
        <v>144</v>
      </c>
      <c r="D272" s="179" t="s">
        <v>139</v>
      </c>
      <c r="E272" s="179" t="s">
        <v>345</v>
      </c>
      <c r="F272" s="180"/>
      <c r="G272" s="117">
        <f>SUM(G273)</f>
        <v>7.6</v>
      </c>
      <c r="H272" s="34"/>
    </row>
    <row r="273" spans="1:9" customFormat="1" ht="31.5">
      <c r="A273" s="48" t="s">
        <v>201</v>
      </c>
      <c r="B273" s="17"/>
      <c r="C273" s="179" t="s">
        <v>144</v>
      </c>
      <c r="D273" s="179" t="s">
        <v>139</v>
      </c>
      <c r="E273" s="179" t="s">
        <v>345</v>
      </c>
      <c r="F273" s="17">
        <v>600</v>
      </c>
      <c r="G273" s="117">
        <v>7.6</v>
      </c>
      <c r="H273" s="34"/>
    </row>
    <row r="274" spans="1:9" customFormat="1" ht="15.75">
      <c r="A274" s="36" t="s">
        <v>119</v>
      </c>
      <c r="B274" s="170"/>
      <c r="C274" s="171" t="s">
        <v>144</v>
      </c>
      <c r="D274" s="171" t="s">
        <v>140</v>
      </c>
      <c r="E274" s="170"/>
      <c r="F274" s="170"/>
      <c r="G274" s="16">
        <f>SUM(G275,G298)</f>
        <v>447450.2</v>
      </c>
      <c r="H274" s="34"/>
    </row>
    <row r="275" spans="1:9" customFormat="1" ht="47.25">
      <c r="A275" s="33" t="s">
        <v>368</v>
      </c>
      <c r="B275" s="17"/>
      <c r="C275" s="25" t="s">
        <v>144</v>
      </c>
      <c r="D275" s="25" t="s">
        <v>140</v>
      </c>
      <c r="E275" s="17" t="s">
        <v>367</v>
      </c>
      <c r="F275" s="17"/>
      <c r="G275" s="42">
        <f>SUM(G276,G293)</f>
        <v>438008.8</v>
      </c>
      <c r="H275" s="34"/>
    </row>
    <row r="276" spans="1:9" customFormat="1" ht="47.25">
      <c r="A276" s="33" t="s">
        <v>117</v>
      </c>
      <c r="B276" s="17"/>
      <c r="C276" s="25" t="s">
        <v>144</v>
      </c>
      <c r="D276" s="25" t="s">
        <v>140</v>
      </c>
      <c r="E276" s="17" t="s">
        <v>369</v>
      </c>
      <c r="F276" s="17"/>
      <c r="G276" s="42">
        <f>SUM(G277,G282,G285,G288)</f>
        <v>322448.5</v>
      </c>
      <c r="H276" s="34"/>
    </row>
    <row r="277" spans="1:9" customFormat="1" ht="127.5" customHeight="1">
      <c r="A277" s="65" t="s">
        <v>371</v>
      </c>
      <c r="B277" s="18"/>
      <c r="C277" s="25" t="s">
        <v>144</v>
      </c>
      <c r="D277" s="25" t="s">
        <v>140</v>
      </c>
      <c r="E277" s="17" t="s">
        <v>370</v>
      </c>
      <c r="F277" s="18"/>
      <c r="G277" s="42">
        <f>SUM(G278,G280)</f>
        <v>304893</v>
      </c>
      <c r="H277" s="34"/>
    </row>
    <row r="278" spans="1:9" customFormat="1" ht="47.25">
      <c r="A278" s="33" t="s">
        <v>729</v>
      </c>
      <c r="B278" s="17"/>
      <c r="C278" s="25" t="s">
        <v>144</v>
      </c>
      <c r="D278" s="25" t="s">
        <v>140</v>
      </c>
      <c r="E278" s="17" t="s">
        <v>728</v>
      </c>
      <c r="F278" s="17"/>
      <c r="G278" s="42">
        <f>SUM(G279)</f>
        <v>263943.7</v>
      </c>
      <c r="H278" s="34"/>
    </row>
    <row r="279" spans="1:9" customFormat="1" ht="31.5">
      <c r="A279" s="48" t="s">
        <v>201</v>
      </c>
      <c r="B279" s="17"/>
      <c r="C279" s="25" t="s">
        <v>144</v>
      </c>
      <c r="D279" s="25" t="s">
        <v>140</v>
      </c>
      <c r="E279" s="17" t="s">
        <v>728</v>
      </c>
      <c r="F279" s="17">
        <v>600</v>
      </c>
      <c r="G279" s="42">
        <v>263943.7</v>
      </c>
      <c r="H279" s="34"/>
    </row>
    <row r="280" spans="1:9" customFormat="1" ht="47.25">
      <c r="A280" s="33" t="s">
        <v>731</v>
      </c>
      <c r="B280" s="17"/>
      <c r="C280" s="25" t="s">
        <v>144</v>
      </c>
      <c r="D280" s="25" t="s">
        <v>140</v>
      </c>
      <c r="E280" s="17" t="s">
        <v>730</v>
      </c>
      <c r="F280" s="17"/>
      <c r="G280" s="42">
        <f>SUM(G281)</f>
        <v>40949.300000000003</v>
      </c>
      <c r="H280" s="34"/>
    </row>
    <row r="281" spans="1:9" customFormat="1" ht="31.5">
      <c r="A281" s="48" t="s">
        <v>201</v>
      </c>
      <c r="B281" s="17"/>
      <c r="C281" s="25" t="s">
        <v>144</v>
      </c>
      <c r="D281" s="25" t="s">
        <v>140</v>
      </c>
      <c r="E281" s="17" t="s">
        <v>730</v>
      </c>
      <c r="F281" s="17">
        <v>600</v>
      </c>
      <c r="G281" s="42">
        <v>40949.300000000003</v>
      </c>
      <c r="H281" s="34"/>
    </row>
    <row r="282" spans="1:9" customFormat="1" ht="47.25">
      <c r="A282" s="65" t="s">
        <v>432</v>
      </c>
      <c r="B282" s="18"/>
      <c r="C282" s="25" t="s">
        <v>144</v>
      </c>
      <c r="D282" s="25" t="s">
        <v>140</v>
      </c>
      <c r="E282" s="17" t="s">
        <v>373</v>
      </c>
      <c r="F282" s="18"/>
      <c r="G282" s="42">
        <f>SUM(G283)</f>
        <v>13459.8</v>
      </c>
      <c r="H282" s="34"/>
    </row>
    <row r="283" spans="1:9" customFormat="1" ht="18.75">
      <c r="A283" s="33" t="s">
        <v>721</v>
      </c>
      <c r="B283" s="17"/>
      <c r="C283" s="25" t="s">
        <v>144</v>
      </c>
      <c r="D283" s="25" t="s">
        <v>140</v>
      </c>
      <c r="E283" s="17" t="s">
        <v>372</v>
      </c>
      <c r="F283" s="61"/>
      <c r="G283" s="42">
        <f>SUM(G284)</f>
        <v>13459.8</v>
      </c>
      <c r="H283" s="34"/>
    </row>
    <row r="284" spans="1:9" customFormat="1" ht="31.5">
      <c r="A284" s="48" t="s">
        <v>201</v>
      </c>
      <c r="B284" s="17"/>
      <c r="C284" s="25" t="s">
        <v>144</v>
      </c>
      <c r="D284" s="25" t="s">
        <v>140</v>
      </c>
      <c r="E284" s="17" t="s">
        <v>372</v>
      </c>
      <c r="F284" s="17">
        <v>600</v>
      </c>
      <c r="G284" s="42">
        <v>13459.8</v>
      </c>
      <c r="H284" s="34"/>
    </row>
    <row r="285" spans="1:9" customFormat="1" ht="31.5">
      <c r="A285" s="48" t="s">
        <v>596</v>
      </c>
      <c r="B285" s="17"/>
      <c r="C285" s="25" t="s">
        <v>144</v>
      </c>
      <c r="D285" s="25" t="s">
        <v>140</v>
      </c>
      <c r="E285" s="17" t="s">
        <v>594</v>
      </c>
      <c r="F285" s="17"/>
      <c r="G285" s="42">
        <f>SUM(G286)</f>
        <v>560.70000000000005</v>
      </c>
      <c r="H285" s="34"/>
    </row>
    <row r="286" spans="1:9" customFormat="1" ht="15.75">
      <c r="A286" s="48" t="s">
        <v>723</v>
      </c>
      <c r="B286" s="17"/>
      <c r="C286" s="25" t="s">
        <v>144</v>
      </c>
      <c r="D286" s="25" t="s">
        <v>140</v>
      </c>
      <c r="E286" s="17" t="s">
        <v>597</v>
      </c>
      <c r="F286" s="17"/>
      <c r="G286" s="42">
        <f>SUM(G287)</f>
        <v>560.70000000000005</v>
      </c>
      <c r="H286" s="34"/>
      <c r="I286" s="49"/>
    </row>
    <row r="287" spans="1:9" customFormat="1" ht="31.5">
      <c r="A287" s="48" t="s">
        <v>201</v>
      </c>
      <c r="B287" s="17"/>
      <c r="C287" s="25" t="s">
        <v>144</v>
      </c>
      <c r="D287" s="25" t="s">
        <v>140</v>
      </c>
      <c r="E287" s="17" t="s">
        <v>597</v>
      </c>
      <c r="F287" s="17">
        <v>600</v>
      </c>
      <c r="G287" s="42">
        <v>560.70000000000005</v>
      </c>
      <c r="H287" s="34"/>
    </row>
    <row r="288" spans="1:9" customFormat="1" ht="63">
      <c r="A288" s="48" t="s">
        <v>658</v>
      </c>
      <c r="B288" s="17"/>
      <c r="C288" s="25" t="s">
        <v>144</v>
      </c>
      <c r="D288" s="25" t="s">
        <v>140</v>
      </c>
      <c r="E288" s="17" t="s">
        <v>657</v>
      </c>
      <c r="F288" s="17"/>
      <c r="G288" s="42">
        <f>SUM(G289,G291)</f>
        <v>3535</v>
      </c>
      <c r="H288" s="34"/>
    </row>
    <row r="289" spans="1:9" customFormat="1" ht="63">
      <c r="A289" s="65" t="s">
        <v>813</v>
      </c>
      <c r="B289" s="17"/>
      <c r="C289" s="25" t="s">
        <v>144</v>
      </c>
      <c r="D289" s="25" t="s">
        <v>140</v>
      </c>
      <c r="E289" s="17" t="s">
        <v>815</v>
      </c>
      <c r="F289" s="17"/>
      <c r="G289" s="42">
        <f>SUM(G290)</f>
        <v>3500</v>
      </c>
      <c r="H289" s="34"/>
    </row>
    <row r="290" spans="1:9" customFormat="1" ht="31.5">
      <c r="A290" s="48" t="s">
        <v>201</v>
      </c>
      <c r="B290" s="17"/>
      <c r="C290" s="25" t="s">
        <v>144</v>
      </c>
      <c r="D290" s="25" t="s">
        <v>140</v>
      </c>
      <c r="E290" s="17" t="s">
        <v>815</v>
      </c>
      <c r="F290" s="17">
        <v>600</v>
      </c>
      <c r="G290" s="42">
        <v>3500</v>
      </c>
      <c r="H290" s="34"/>
    </row>
    <row r="291" spans="1:9" customFormat="1" ht="63">
      <c r="A291" s="65" t="s">
        <v>814</v>
      </c>
      <c r="B291" s="17"/>
      <c r="C291" s="25" t="s">
        <v>144</v>
      </c>
      <c r="D291" s="25" t="s">
        <v>140</v>
      </c>
      <c r="E291" s="17" t="s">
        <v>816</v>
      </c>
      <c r="F291" s="17"/>
      <c r="G291" s="42">
        <f>SUM(G292)</f>
        <v>35</v>
      </c>
      <c r="H291" s="34"/>
    </row>
    <row r="292" spans="1:9" customFormat="1" ht="31.5">
      <c r="A292" s="48" t="s">
        <v>201</v>
      </c>
      <c r="B292" s="17"/>
      <c r="C292" s="25" t="s">
        <v>144</v>
      </c>
      <c r="D292" s="25" t="s">
        <v>140</v>
      </c>
      <c r="E292" s="17" t="s">
        <v>816</v>
      </c>
      <c r="F292" s="17">
        <v>600</v>
      </c>
      <c r="G292" s="42">
        <v>35</v>
      </c>
      <c r="H292" s="34"/>
    </row>
    <row r="293" spans="1:9" customFormat="1" ht="33" customHeight="1">
      <c r="A293" s="33" t="s">
        <v>118</v>
      </c>
      <c r="B293" s="17"/>
      <c r="C293" s="25" t="s">
        <v>144</v>
      </c>
      <c r="D293" s="25" t="s">
        <v>140</v>
      </c>
      <c r="E293" s="17" t="s">
        <v>374</v>
      </c>
      <c r="F293" s="17"/>
      <c r="G293" s="42">
        <f>SUM(G294,G296)</f>
        <v>115560.3</v>
      </c>
      <c r="H293" s="34"/>
    </row>
    <row r="294" spans="1:9" customFormat="1" ht="31.5">
      <c r="A294" s="48" t="s">
        <v>733</v>
      </c>
      <c r="B294" s="17"/>
      <c r="C294" s="25" t="s">
        <v>144</v>
      </c>
      <c r="D294" s="25" t="s">
        <v>140</v>
      </c>
      <c r="E294" s="17" t="s">
        <v>732</v>
      </c>
      <c r="F294" s="17"/>
      <c r="G294" s="42">
        <f>SUM(G295:G295)</f>
        <v>104556.2</v>
      </c>
      <c r="H294" s="34"/>
    </row>
    <row r="295" spans="1:9" customFormat="1" ht="31.5">
      <c r="A295" s="48" t="s">
        <v>201</v>
      </c>
      <c r="B295" s="17"/>
      <c r="C295" s="25" t="s">
        <v>144</v>
      </c>
      <c r="D295" s="25" t="s">
        <v>140</v>
      </c>
      <c r="E295" s="17" t="s">
        <v>732</v>
      </c>
      <c r="F295" s="17">
        <v>600</v>
      </c>
      <c r="G295" s="42">
        <v>104556.2</v>
      </c>
      <c r="H295" s="34"/>
    </row>
    <row r="296" spans="1:9" customFormat="1" ht="47.25">
      <c r="A296" s="48" t="s">
        <v>735</v>
      </c>
      <c r="B296" s="17"/>
      <c r="C296" s="25" t="s">
        <v>144</v>
      </c>
      <c r="D296" s="25" t="s">
        <v>140</v>
      </c>
      <c r="E296" s="17" t="s">
        <v>734</v>
      </c>
      <c r="F296" s="17"/>
      <c r="G296" s="42">
        <f>SUM(G297)</f>
        <v>11004.1</v>
      </c>
      <c r="H296" s="34"/>
    </row>
    <row r="297" spans="1:9" customFormat="1" ht="31.5">
      <c r="A297" s="48" t="s">
        <v>201</v>
      </c>
      <c r="B297" s="17"/>
      <c r="C297" s="25" t="s">
        <v>144</v>
      </c>
      <c r="D297" s="25" t="s">
        <v>140</v>
      </c>
      <c r="E297" s="17" t="s">
        <v>734</v>
      </c>
      <c r="F297" s="17">
        <v>600</v>
      </c>
      <c r="G297" s="42">
        <v>11004.1</v>
      </c>
      <c r="H297" s="34"/>
    </row>
    <row r="298" spans="1:9" customFormat="1" ht="15.75">
      <c r="A298" s="178" t="s">
        <v>268</v>
      </c>
      <c r="B298" s="181"/>
      <c r="C298" s="182" t="s">
        <v>144</v>
      </c>
      <c r="D298" s="182" t="s">
        <v>140</v>
      </c>
      <c r="E298" s="182" t="s">
        <v>267</v>
      </c>
      <c r="F298" s="183"/>
      <c r="G298" s="184">
        <f>G299</f>
        <v>9441.4</v>
      </c>
      <c r="H298" s="34"/>
      <c r="I298" s="47"/>
    </row>
    <row r="299" spans="1:9" customFormat="1" ht="15.75">
      <c r="A299" s="178" t="s">
        <v>270</v>
      </c>
      <c r="B299" s="181"/>
      <c r="C299" s="182" t="s">
        <v>144</v>
      </c>
      <c r="D299" s="182" t="s">
        <v>140</v>
      </c>
      <c r="E299" s="182" t="s">
        <v>269</v>
      </c>
      <c r="F299" s="183"/>
      <c r="G299" s="184">
        <f>G300+G302</f>
        <v>9441.4</v>
      </c>
      <c r="H299" s="34"/>
    </row>
    <row r="300" spans="1:9" customFormat="1" ht="15.75">
      <c r="A300" s="178" t="s">
        <v>775</v>
      </c>
      <c r="B300" s="181"/>
      <c r="C300" s="182" t="s">
        <v>144</v>
      </c>
      <c r="D300" s="182" t="s">
        <v>140</v>
      </c>
      <c r="E300" s="182" t="s">
        <v>593</v>
      </c>
      <c r="F300" s="183"/>
      <c r="G300" s="184">
        <f>G301</f>
        <v>9391.4</v>
      </c>
      <c r="H300" s="34"/>
    </row>
    <row r="301" spans="1:9" customFormat="1" ht="31.5">
      <c r="A301" s="48" t="s">
        <v>201</v>
      </c>
      <c r="B301" s="17"/>
      <c r="C301" s="182" t="s">
        <v>144</v>
      </c>
      <c r="D301" s="182" t="s">
        <v>140</v>
      </c>
      <c r="E301" s="182" t="s">
        <v>593</v>
      </c>
      <c r="F301" s="17">
        <v>600</v>
      </c>
      <c r="G301" s="42">
        <v>9391.4</v>
      </c>
      <c r="H301" s="34"/>
    </row>
    <row r="302" spans="1:9" customFormat="1" ht="15.75">
      <c r="A302" s="65" t="s">
        <v>344</v>
      </c>
      <c r="B302" s="18"/>
      <c r="C302" s="179" t="s">
        <v>144</v>
      </c>
      <c r="D302" s="179" t="s">
        <v>140</v>
      </c>
      <c r="E302" s="179" t="s">
        <v>345</v>
      </c>
      <c r="F302" s="180"/>
      <c r="G302" s="117">
        <f>SUM(G303)</f>
        <v>50</v>
      </c>
      <c r="H302" s="34"/>
    </row>
    <row r="303" spans="1:9" customFormat="1" ht="31.5">
      <c r="A303" s="48" t="s">
        <v>201</v>
      </c>
      <c r="B303" s="17"/>
      <c r="C303" s="179" t="s">
        <v>144</v>
      </c>
      <c r="D303" s="179" t="s">
        <v>140</v>
      </c>
      <c r="E303" s="179" t="s">
        <v>345</v>
      </c>
      <c r="F303" s="17">
        <v>600</v>
      </c>
      <c r="G303" s="117">
        <v>50</v>
      </c>
      <c r="H303" s="34"/>
    </row>
    <row r="304" spans="1:9" customFormat="1" ht="15.75">
      <c r="A304" s="36" t="s">
        <v>718</v>
      </c>
      <c r="B304" s="170"/>
      <c r="C304" s="171" t="s">
        <v>144</v>
      </c>
      <c r="D304" s="171" t="s">
        <v>141</v>
      </c>
      <c r="E304" s="170"/>
      <c r="F304" s="170"/>
      <c r="G304" s="16">
        <f>SUM(G305,G319)</f>
        <v>74391.400000000009</v>
      </c>
      <c r="H304" s="34"/>
    </row>
    <row r="305" spans="1:8" customFormat="1" ht="47.25">
      <c r="A305" s="33" t="s">
        <v>368</v>
      </c>
      <c r="B305" s="17"/>
      <c r="C305" s="25" t="s">
        <v>144</v>
      </c>
      <c r="D305" s="25" t="s">
        <v>141</v>
      </c>
      <c r="E305" s="17" t="s">
        <v>367</v>
      </c>
      <c r="F305" s="17"/>
      <c r="G305" s="42">
        <f>SUM(G306,G316)</f>
        <v>74214.3</v>
      </c>
      <c r="H305" s="34"/>
    </row>
    <row r="306" spans="1:8" customFormat="1" ht="47.25">
      <c r="A306" s="33" t="s">
        <v>117</v>
      </c>
      <c r="B306" s="17"/>
      <c r="C306" s="25" t="s">
        <v>144</v>
      </c>
      <c r="D306" s="25" t="s">
        <v>141</v>
      </c>
      <c r="E306" s="17" t="s">
        <v>369</v>
      </c>
      <c r="F306" s="17"/>
      <c r="G306" s="42">
        <f>SUM(G307,G310,G313)</f>
        <v>62088.2</v>
      </c>
      <c r="H306" s="34"/>
    </row>
    <row r="307" spans="1:8" customFormat="1" ht="127.5" customHeight="1">
      <c r="A307" s="65" t="s">
        <v>371</v>
      </c>
      <c r="B307" s="18"/>
      <c r="C307" s="25" t="s">
        <v>144</v>
      </c>
      <c r="D307" s="25" t="s">
        <v>141</v>
      </c>
      <c r="E307" s="17" t="s">
        <v>370</v>
      </c>
      <c r="F307" s="18"/>
      <c r="G307" s="42">
        <f>SUM(G308)</f>
        <v>59688.2</v>
      </c>
      <c r="H307" s="34"/>
    </row>
    <row r="308" spans="1:8" customFormat="1" ht="47.25">
      <c r="A308" s="33" t="s">
        <v>737</v>
      </c>
      <c r="B308" s="17"/>
      <c r="C308" s="25" t="s">
        <v>144</v>
      </c>
      <c r="D308" s="25" t="s">
        <v>141</v>
      </c>
      <c r="E308" s="17" t="s">
        <v>736</v>
      </c>
      <c r="F308" s="17"/>
      <c r="G308" s="42">
        <f>SUM(G309)</f>
        <v>59688.2</v>
      </c>
      <c r="H308" s="34"/>
    </row>
    <row r="309" spans="1:8" customFormat="1" ht="31.5">
      <c r="A309" s="48" t="s">
        <v>201</v>
      </c>
      <c r="B309" s="17"/>
      <c r="C309" s="25" t="s">
        <v>144</v>
      </c>
      <c r="D309" s="25" t="s">
        <v>141</v>
      </c>
      <c r="E309" s="17" t="s">
        <v>736</v>
      </c>
      <c r="F309" s="17">
        <v>600</v>
      </c>
      <c r="G309" s="42">
        <v>59688.2</v>
      </c>
      <c r="H309" s="34"/>
    </row>
    <row r="310" spans="1:8" customFormat="1" ht="47.25">
      <c r="A310" s="65" t="s">
        <v>432</v>
      </c>
      <c r="B310" s="18"/>
      <c r="C310" s="25" t="s">
        <v>144</v>
      </c>
      <c r="D310" s="25" t="s">
        <v>141</v>
      </c>
      <c r="E310" s="17" t="s">
        <v>373</v>
      </c>
      <c r="F310" s="18"/>
      <c r="G310" s="42">
        <f>SUM(G311)</f>
        <v>2139.5</v>
      </c>
      <c r="H310" s="34"/>
    </row>
    <row r="311" spans="1:8" customFormat="1" ht="18.75">
      <c r="A311" s="33" t="s">
        <v>721</v>
      </c>
      <c r="B311" s="17"/>
      <c r="C311" s="25" t="s">
        <v>144</v>
      </c>
      <c r="D311" s="25" t="s">
        <v>141</v>
      </c>
      <c r="E311" s="17" t="s">
        <v>372</v>
      </c>
      <c r="F311" s="61"/>
      <c r="G311" s="42">
        <f>SUM(G312)</f>
        <v>2139.5</v>
      </c>
      <c r="H311" s="34"/>
    </row>
    <row r="312" spans="1:8" customFormat="1" ht="31.5">
      <c r="A312" s="48" t="s">
        <v>201</v>
      </c>
      <c r="B312" s="17"/>
      <c r="C312" s="25" t="s">
        <v>144</v>
      </c>
      <c r="D312" s="25" t="s">
        <v>141</v>
      </c>
      <c r="E312" s="17" t="s">
        <v>372</v>
      </c>
      <c r="F312" s="17">
        <v>600</v>
      </c>
      <c r="G312" s="42">
        <v>2139.5</v>
      </c>
      <c r="H312" s="34"/>
    </row>
    <row r="313" spans="1:8" customFormat="1" ht="31.5">
      <c r="A313" s="48" t="s">
        <v>596</v>
      </c>
      <c r="B313" s="17"/>
      <c r="C313" s="25" t="s">
        <v>144</v>
      </c>
      <c r="D313" s="25" t="s">
        <v>141</v>
      </c>
      <c r="E313" s="17" t="s">
        <v>594</v>
      </c>
      <c r="F313" s="17"/>
      <c r="G313" s="42">
        <f>SUM(G314)</f>
        <v>260.5</v>
      </c>
      <c r="H313" s="34"/>
    </row>
    <row r="314" spans="1:8" customFormat="1" ht="15.75">
      <c r="A314" s="48" t="s">
        <v>723</v>
      </c>
      <c r="B314" s="17"/>
      <c r="C314" s="25" t="s">
        <v>144</v>
      </c>
      <c r="D314" s="25" t="s">
        <v>141</v>
      </c>
      <c r="E314" s="17" t="s">
        <v>597</v>
      </c>
      <c r="F314" s="17"/>
      <c r="G314" s="42">
        <f>SUM(G315)</f>
        <v>260.5</v>
      </c>
      <c r="H314" s="34"/>
    </row>
    <row r="315" spans="1:8" customFormat="1" ht="31.5">
      <c r="A315" s="48" t="s">
        <v>201</v>
      </c>
      <c r="B315" s="17"/>
      <c r="C315" s="25" t="s">
        <v>144</v>
      </c>
      <c r="D315" s="25" t="s">
        <v>141</v>
      </c>
      <c r="E315" s="17" t="s">
        <v>597</v>
      </c>
      <c r="F315" s="17">
        <v>600</v>
      </c>
      <c r="G315" s="42">
        <v>260.5</v>
      </c>
      <c r="H315" s="34"/>
    </row>
    <row r="316" spans="1:8" customFormat="1" ht="33" customHeight="1">
      <c r="A316" s="33" t="s">
        <v>118</v>
      </c>
      <c r="B316" s="17"/>
      <c r="C316" s="25" t="s">
        <v>144</v>
      </c>
      <c r="D316" s="25" t="s">
        <v>141</v>
      </c>
      <c r="E316" s="17" t="s">
        <v>374</v>
      </c>
      <c r="F316" s="17"/>
      <c r="G316" s="42">
        <f>SUM(G317)</f>
        <v>12126.1</v>
      </c>
      <c r="H316" s="34"/>
    </row>
    <row r="317" spans="1:8" customFormat="1" ht="31.5">
      <c r="A317" s="48" t="s">
        <v>739</v>
      </c>
      <c r="B317" s="17"/>
      <c r="C317" s="25" t="s">
        <v>144</v>
      </c>
      <c r="D317" s="25" t="s">
        <v>141</v>
      </c>
      <c r="E317" s="17" t="s">
        <v>738</v>
      </c>
      <c r="F317" s="17"/>
      <c r="G317" s="42">
        <f>SUM(G318)</f>
        <v>12126.1</v>
      </c>
      <c r="H317" s="34"/>
    </row>
    <row r="318" spans="1:8" customFormat="1" ht="31.5">
      <c r="A318" s="48" t="s">
        <v>201</v>
      </c>
      <c r="B318" s="17"/>
      <c r="C318" s="25" t="s">
        <v>144</v>
      </c>
      <c r="D318" s="25" t="s">
        <v>141</v>
      </c>
      <c r="E318" s="17" t="s">
        <v>738</v>
      </c>
      <c r="F318" s="17">
        <v>600</v>
      </c>
      <c r="G318" s="42">
        <v>12126.1</v>
      </c>
      <c r="H318" s="34"/>
    </row>
    <row r="319" spans="1:8" customFormat="1" ht="15.75">
      <c r="A319" s="65" t="s">
        <v>268</v>
      </c>
      <c r="B319" s="18"/>
      <c r="C319" s="179" t="s">
        <v>144</v>
      </c>
      <c r="D319" s="179" t="s">
        <v>141</v>
      </c>
      <c r="E319" s="179" t="s">
        <v>267</v>
      </c>
      <c r="F319" s="180"/>
      <c r="G319" s="117">
        <f>G320</f>
        <v>177.1</v>
      </c>
      <c r="H319" s="34"/>
    </row>
    <row r="320" spans="1:8" customFormat="1" ht="15.75">
      <c r="A320" s="65" t="s">
        <v>270</v>
      </c>
      <c r="B320" s="18"/>
      <c r="C320" s="179" t="s">
        <v>144</v>
      </c>
      <c r="D320" s="179" t="s">
        <v>141</v>
      </c>
      <c r="E320" s="179" t="s">
        <v>269</v>
      </c>
      <c r="F320" s="180"/>
      <c r="G320" s="117">
        <f>G321</f>
        <v>177.1</v>
      </c>
      <c r="H320" s="34"/>
    </row>
    <row r="321" spans="1:8" customFormat="1" ht="15.75">
      <c r="A321" s="65" t="s">
        <v>344</v>
      </c>
      <c r="B321" s="18"/>
      <c r="C321" s="179" t="s">
        <v>144</v>
      </c>
      <c r="D321" s="179" t="s">
        <v>141</v>
      </c>
      <c r="E321" s="179" t="s">
        <v>345</v>
      </c>
      <c r="F321" s="180"/>
      <c r="G321" s="117">
        <f>SUM(G322)</f>
        <v>177.1</v>
      </c>
      <c r="H321" s="34"/>
    </row>
    <row r="322" spans="1:8" customFormat="1" ht="31.5">
      <c r="A322" s="48" t="s">
        <v>201</v>
      </c>
      <c r="B322" s="18"/>
      <c r="C322" s="179" t="s">
        <v>144</v>
      </c>
      <c r="D322" s="179" t="s">
        <v>141</v>
      </c>
      <c r="E322" s="179" t="s">
        <v>345</v>
      </c>
      <c r="F322" s="17">
        <v>600</v>
      </c>
      <c r="G322" s="117">
        <v>177.1</v>
      </c>
      <c r="H322" s="34"/>
    </row>
    <row r="323" spans="1:8" customFormat="1" ht="15.75">
      <c r="A323" s="36" t="s">
        <v>765</v>
      </c>
      <c r="B323" s="170"/>
      <c r="C323" s="171" t="s">
        <v>144</v>
      </c>
      <c r="D323" s="171" t="s">
        <v>144</v>
      </c>
      <c r="E323" s="170"/>
      <c r="F323" s="170"/>
      <c r="G323" s="16">
        <f>SUM(G324)</f>
        <v>10216.6</v>
      </c>
      <c r="H323" s="34"/>
    </row>
    <row r="324" spans="1:8" customFormat="1" ht="47.25">
      <c r="A324" s="33" t="s">
        <v>368</v>
      </c>
      <c r="B324" s="17"/>
      <c r="C324" s="25" t="s">
        <v>144</v>
      </c>
      <c r="D324" s="25" t="s">
        <v>144</v>
      </c>
      <c r="E324" s="17" t="s">
        <v>367</v>
      </c>
      <c r="F324" s="17"/>
      <c r="G324" s="42">
        <f>SUM(G325)</f>
        <v>10216.6</v>
      </c>
      <c r="H324" s="34"/>
    </row>
    <row r="325" spans="1:8" customFormat="1" ht="47.25">
      <c r="A325" s="33" t="s">
        <v>117</v>
      </c>
      <c r="B325" s="17"/>
      <c r="C325" s="25" t="s">
        <v>144</v>
      </c>
      <c r="D325" s="25" t="s">
        <v>144</v>
      </c>
      <c r="E325" s="17" t="s">
        <v>369</v>
      </c>
      <c r="F325" s="17"/>
      <c r="G325" s="42">
        <f>SUM(G326,G332)</f>
        <v>10216.6</v>
      </c>
      <c r="H325" s="34"/>
    </row>
    <row r="326" spans="1:8" customFormat="1" ht="31.5">
      <c r="A326" s="65" t="s">
        <v>376</v>
      </c>
      <c r="B326" s="18"/>
      <c r="C326" s="25" t="s">
        <v>144</v>
      </c>
      <c r="D326" s="25" t="s">
        <v>144</v>
      </c>
      <c r="E326" s="17" t="s">
        <v>375</v>
      </c>
      <c r="F326" s="18"/>
      <c r="G326" s="42">
        <f>SUM(G327)</f>
        <v>6425.2</v>
      </c>
      <c r="H326" s="34"/>
    </row>
    <row r="327" spans="1:8" customFormat="1" ht="31.5">
      <c r="A327" s="33" t="s">
        <v>377</v>
      </c>
      <c r="B327" s="17"/>
      <c r="C327" s="25" t="s">
        <v>144</v>
      </c>
      <c r="D327" s="25" t="s">
        <v>144</v>
      </c>
      <c r="E327" s="17" t="s">
        <v>378</v>
      </c>
      <c r="F327" s="17"/>
      <c r="G327" s="42">
        <f>SUM(G328:G331)</f>
        <v>6425.2</v>
      </c>
      <c r="H327" s="34"/>
    </row>
    <row r="328" spans="1:8" customFormat="1" ht="63">
      <c r="A328" s="48" t="s">
        <v>203</v>
      </c>
      <c r="B328" s="17"/>
      <c r="C328" s="25" t="s">
        <v>144</v>
      </c>
      <c r="D328" s="25" t="s">
        <v>144</v>
      </c>
      <c r="E328" s="17" t="s">
        <v>378</v>
      </c>
      <c r="F328" s="17">
        <v>100</v>
      </c>
      <c r="G328" s="42">
        <v>60</v>
      </c>
      <c r="H328" s="34"/>
    </row>
    <row r="329" spans="1:8" customFormat="1" ht="31.5">
      <c r="A329" s="63" t="s">
        <v>556</v>
      </c>
      <c r="B329" s="17"/>
      <c r="C329" s="25" t="s">
        <v>144</v>
      </c>
      <c r="D329" s="25" t="s">
        <v>144</v>
      </c>
      <c r="E329" s="17" t="s">
        <v>378</v>
      </c>
      <c r="F329" s="17">
        <v>200</v>
      </c>
      <c r="G329" s="42">
        <v>35</v>
      </c>
      <c r="H329" s="34"/>
    </row>
    <row r="330" spans="1:8" customFormat="1" ht="15.75">
      <c r="A330" s="48" t="s">
        <v>202</v>
      </c>
      <c r="B330" s="17"/>
      <c r="C330" s="25" t="s">
        <v>144</v>
      </c>
      <c r="D330" s="25" t="s">
        <v>144</v>
      </c>
      <c r="E330" s="17" t="s">
        <v>378</v>
      </c>
      <c r="F330" s="17">
        <v>300</v>
      </c>
      <c r="G330" s="42">
        <v>175</v>
      </c>
      <c r="H330" s="34"/>
    </row>
    <row r="331" spans="1:8" customFormat="1" ht="31.5">
      <c r="A331" s="48" t="s">
        <v>201</v>
      </c>
      <c r="B331" s="17"/>
      <c r="C331" s="25" t="s">
        <v>144</v>
      </c>
      <c r="D331" s="25" t="s">
        <v>144</v>
      </c>
      <c r="E331" s="17" t="s">
        <v>378</v>
      </c>
      <c r="F331" s="17">
        <v>600</v>
      </c>
      <c r="G331" s="42">
        <v>6155.2</v>
      </c>
      <c r="H331" s="34"/>
    </row>
    <row r="332" spans="1:8" customFormat="1" ht="47.25">
      <c r="A332" s="65" t="s">
        <v>380</v>
      </c>
      <c r="B332" s="18"/>
      <c r="C332" s="25" t="s">
        <v>144</v>
      </c>
      <c r="D332" s="25" t="s">
        <v>144</v>
      </c>
      <c r="E332" s="17" t="s">
        <v>379</v>
      </c>
      <c r="F332" s="17"/>
      <c r="G332" s="42">
        <f>SUM(G333,G335)</f>
        <v>3791.4</v>
      </c>
      <c r="H332" s="34"/>
    </row>
    <row r="333" spans="1:8" customFormat="1" ht="31.5">
      <c r="A333" s="33" t="s">
        <v>741</v>
      </c>
      <c r="B333" s="17"/>
      <c r="C333" s="25" t="s">
        <v>144</v>
      </c>
      <c r="D333" s="25" t="s">
        <v>144</v>
      </c>
      <c r="E333" s="17" t="s">
        <v>740</v>
      </c>
      <c r="F333" s="17"/>
      <c r="G333" s="42">
        <f>SUM(G334)</f>
        <v>3753.8</v>
      </c>
      <c r="H333" s="34"/>
    </row>
    <row r="334" spans="1:8" customFormat="1" ht="31.5">
      <c r="A334" s="48" t="s">
        <v>201</v>
      </c>
      <c r="B334" s="17"/>
      <c r="C334" s="25" t="s">
        <v>144</v>
      </c>
      <c r="D334" s="25" t="s">
        <v>144</v>
      </c>
      <c r="E334" s="17" t="s">
        <v>740</v>
      </c>
      <c r="F334" s="17">
        <v>600</v>
      </c>
      <c r="G334" s="42">
        <v>3753.8</v>
      </c>
      <c r="H334" s="34"/>
    </row>
    <row r="335" spans="1:8" customFormat="1" ht="47.25">
      <c r="A335" s="33" t="s">
        <v>864</v>
      </c>
      <c r="B335" s="17"/>
      <c r="C335" s="25" t="s">
        <v>144</v>
      </c>
      <c r="D335" s="25" t="s">
        <v>144</v>
      </c>
      <c r="E335" s="17" t="s">
        <v>742</v>
      </c>
      <c r="F335" s="17"/>
      <c r="G335" s="42">
        <f>SUM(G336)</f>
        <v>37.6</v>
      </c>
      <c r="H335" s="34"/>
    </row>
    <row r="336" spans="1:8" customFormat="1" ht="31.5">
      <c r="A336" s="48" t="s">
        <v>201</v>
      </c>
      <c r="B336" s="17"/>
      <c r="C336" s="25" t="s">
        <v>144</v>
      </c>
      <c r="D336" s="25" t="s">
        <v>144</v>
      </c>
      <c r="E336" s="17" t="s">
        <v>742</v>
      </c>
      <c r="F336" s="17">
        <v>600</v>
      </c>
      <c r="G336" s="42">
        <v>37.6</v>
      </c>
      <c r="H336" s="34"/>
    </row>
    <row r="337" spans="1:8" customFormat="1" ht="15.75">
      <c r="A337" s="36" t="s">
        <v>120</v>
      </c>
      <c r="B337" s="170"/>
      <c r="C337" s="171" t="s">
        <v>144</v>
      </c>
      <c r="D337" s="171" t="s">
        <v>148</v>
      </c>
      <c r="E337" s="170"/>
      <c r="F337" s="170"/>
      <c r="G337" s="16">
        <f>SUM(G338)</f>
        <v>6432.6</v>
      </c>
      <c r="H337" s="34"/>
    </row>
    <row r="338" spans="1:8" customFormat="1" ht="47.25">
      <c r="A338" s="33" t="s">
        <v>368</v>
      </c>
      <c r="B338" s="17"/>
      <c r="C338" s="25" t="s">
        <v>144</v>
      </c>
      <c r="D338" s="25" t="s">
        <v>148</v>
      </c>
      <c r="E338" s="17" t="s">
        <v>367</v>
      </c>
      <c r="F338" s="17"/>
      <c r="G338" s="42">
        <f>SUM(G339)</f>
        <v>6432.6</v>
      </c>
      <c r="H338" s="34"/>
    </row>
    <row r="339" spans="1:8" customFormat="1" ht="47.25">
      <c r="A339" s="33" t="s">
        <v>117</v>
      </c>
      <c r="B339" s="17"/>
      <c r="C339" s="25" t="s">
        <v>144</v>
      </c>
      <c r="D339" s="25" t="s">
        <v>148</v>
      </c>
      <c r="E339" s="17" t="s">
        <v>369</v>
      </c>
      <c r="F339" s="17"/>
      <c r="G339" s="42">
        <f>SUM(G340,G343,G346,G349,G352,G355)</f>
        <v>6432.6</v>
      </c>
      <c r="H339" s="34"/>
    </row>
    <row r="340" spans="1:8" customFormat="1" ht="46.5" customHeight="1">
      <c r="A340" s="65" t="s">
        <v>773</v>
      </c>
      <c r="B340" s="18"/>
      <c r="C340" s="25" t="s">
        <v>144</v>
      </c>
      <c r="D340" s="25" t="s">
        <v>148</v>
      </c>
      <c r="E340" s="17" t="s">
        <v>381</v>
      </c>
      <c r="F340" s="18"/>
      <c r="G340" s="42">
        <f>SUM(G341)</f>
        <v>50</v>
      </c>
      <c r="H340" s="34"/>
    </row>
    <row r="341" spans="1:8" customFormat="1" ht="15.75">
      <c r="A341" s="33" t="s">
        <v>121</v>
      </c>
      <c r="B341" s="17"/>
      <c r="C341" s="25" t="s">
        <v>144</v>
      </c>
      <c r="D341" s="25" t="s">
        <v>148</v>
      </c>
      <c r="E341" s="17" t="s">
        <v>382</v>
      </c>
      <c r="F341" s="17"/>
      <c r="G341" s="42">
        <f>SUM(G342)</f>
        <v>50</v>
      </c>
      <c r="H341" s="34"/>
    </row>
    <row r="342" spans="1:8" customFormat="1" ht="15.75">
      <c r="A342" s="48" t="s">
        <v>202</v>
      </c>
      <c r="B342" s="17"/>
      <c r="C342" s="25" t="s">
        <v>144</v>
      </c>
      <c r="D342" s="25" t="s">
        <v>148</v>
      </c>
      <c r="E342" s="17" t="s">
        <v>382</v>
      </c>
      <c r="F342" s="17">
        <v>300</v>
      </c>
      <c r="G342" s="42">
        <v>50</v>
      </c>
      <c r="H342" s="34"/>
    </row>
    <row r="343" spans="1:8" customFormat="1" ht="31.5">
      <c r="A343" s="65" t="s">
        <v>896</v>
      </c>
      <c r="B343" s="18"/>
      <c r="C343" s="25" t="s">
        <v>144</v>
      </c>
      <c r="D343" s="25" t="s">
        <v>148</v>
      </c>
      <c r="E343" s="17" t="s">
        <v>383</v>
      </c>
      <c r="F343" s="18"/>
      <c r="G343" s="42">
        <f>SUM(G344)</f>
        <v>1510</v>
      </c>
      <c r="H343" s="34"/>
    </row>
    <row r="344" spans="1:8" customFormat="1" ht="31.5">
      <c r="A344" s="33" t="s">
        <v>897</v>
      </c>
      <c r="B344" s="17"/>
      <c r="C344" s="25" t="s">
        <v>144</v>
      </c>
      <c r="D344" s="25" t="s">
        <v>148</v>
      </c>
      <c r="E344" s="17" t="s">
        <v>384</v>
      </c>
      <c r="F344" s="17"/>
      <c r="G344" s="42">
        <f>SUM(G345)</f>
        <v>1510</v>
      </c>
      <c r="H344" s="34"/>
    </row>
    <row r="345" spans="1:8" customFormat="1" ht="31.5">
      <c r="A345" s="48" t="s">
        <v>201</v>
      </c>
      <c r="B345" s="17"/>
      <c r="C345" s="25" t="s">
        <v>144</v>
      </c>
      <c r="D345" s="25" t="s">
        <v>148</v>
      </c>
      <c r="E345" s="17" t="s">
        <v>384</v>
      </c>
      <c r="F345" s="17">
        <v>600</v>
      </c>
      <c r="G345" s="42">
        <v>1510</v>
      </c>
      <c r="H345" s="34"/>
    </row>
    <row r="346" spans="1:8" customFormat="1" ht="31.5">
      <c r="A346" s="65" t="s">
        <v>388</v>
      </c>
      <c r="B346" s="18"/>
      <c r="C346" s="25" t="s">
        <v>144</v>
      </c>
      <c r="D346" s="25" t="s">
        <v>148</v>
      </c>
      <c r="E346" s="17" t="s">
        <v>385</v>
      </c>
      <c r="F346" s="18"/>
      <c r="G346" s="42">
        <f>SUM(G347)</f>
        <v>110</v>
      </c>
      <c r="H346" s="34"/>
    </row>
    <row r="347" spans="1:8" customFormat="1" ht="15.75">
      <c r="A347" s="33" t="s">
        <v>122</v>
      </c>
      <c r="B347" s="17"/>
      <c r="C347" s="25" t="s">
        <v>144</v>
      </c>
      <c r="D347" s="25" t="s">
        <v>148</v>
      </c>
      <c r="E347" s="17" t="s">
        <v>387</v>
      </c>
      <c r="F347" s="17"/>
      <c r="G347" s="42">
        <f>SUM(G348)</f>
        <v>110</v>
      </c>
      <c r="H347" s="34"/>
    </row>
    <row r="348" spans="1:8" customFormat="1" ht="31.5">
      <c r="A348" s="48" t="s">
        <v>201</v>
      </c>
      <c r="B348" s="17"/>
      <c r="C348" s="25" t="s">
        <v>144</v>
      </c>
      <c r="D348" s="25" t="s">
        <v>148</v>
      </c>
      <c r="E348" s="17" t="s">
        <v>387</v>
      </c>
      <c r="F348" s="17">
        <v>600</v>
      </c>
      <c r="G348" s="42">
        <v>110</v>
      </c>
      <c r="H348" s="34"/>
    </row>
    <row r="349" spans="1:8" customFormat="1" ht="31.5">
      <c r="A349" s="65" t="s">
        <v>866</v>
      </c>
      <c r="B349" s="18"/>
      <c r="C349" s="25" t="s">
        <v>144</v>
      </c>
      <c r="D349" s="25" t="s">
        <v>148</v>
      </c>
      <c r="E349" s="17" t="s">
        <v>389</v>
      </c>
      <c r="F349" s="18"/>
      <c r="G349" s="42">
        <f>SUM(G350)</f>
        <v>240</v>
      </c>
      <c r="H349" s="34"/>
    </row>
    <row r="350" spans="1:8" customFormat="1" ht="31.5">
      <c r="A350" s="33" t="s">
        <v>867</v>
      </c>
      <c r="B350" s="17"/>
      <c r="C350" s="25" t="s">
        <v>144</v>
      </c>
      <c r="D350" s="25" t="s">
        <v>148</v>
      </c>
      <c r="E350" s="17" t="s">
        <v>390</v>
      </c>
      <c r="F350" s="17"/>
      <c r="G350" s="42">
        <f>SUM(G351)</f>
        <v>240</v>
      </c>
      <c r="H350" s="34"/>
    </row>
    <row r="351" spans="1:8" customFormat="1" ht="31.5">
      <c r="A351" s="48" t="s">
        <v>201</v>
      </c>
      <c r="B351" s="17"/>
      <c r="C351" s="25" t="s">
        <v>144</v>
      </c>
      <c r="D351" s="25" t="s">
        <v>148</v>
      </c>
      <c r="E351" s="17" t="s">
        <v>390</v>
      </c>
      <c r="F351" s="17">
        <v>600</v>
      </c>
      <c r="G351" s="42">
        <v>240</v>
      </c>
      <c r="H351" s="34"/>
    </row>
    <row r="352" spans="1:8" customFormat="1" ht="94.5">
      <c r="A352" s="33" t="s">
        <v>397</v>
      </c>
      <c r="B352" s="17"/>
      <c r="C352" s="25" t="s">
        <v>144</v>
      </c>
      <c r="D352" s="25" t="s">
        <v>148</v>
      </c>
      <c r="E352" s="17" t="s">
        <v>396</v>
      </c>
      <c r="F352" s="17"/>
      <c r="G352" s="42">
        <f>SUM(G353)</f>
        <v>4320.6000000000004</v>
      </c>
      <c r="H352" s="34"/>
    </row>
    <row r="353" spans="1:8" customFormat="1" ht="112.5" customHeight="1">
      <c r="A353" s="33" t="s">
        <v>743</v>
      </c>
      <c r="B353" s="17"/>
      <c r="C353" s="25" t="s">
        <v>144</v>
      </c>
      <c r="D353" s="25" t="s">
        <v>148</v>
      </c>
      <c r="E353" s="17" t="s">
        <v>398</v>
      </c>
      <c r="F353" s="17"/>
      <c r="G353" s="42">
        <f>SUM(G354)</f>
        <v>4320.6000000000004</v>
      </c>
      <c r="H353" s="34"/>
    </row>
    <row r="354" spans="1:8" customFormat="1" ht="31.5">
      <c r="A354" s="48" t="s">
        <v>201</v>
      </c>
      <c r="B354" s="17"/>
      <c r="C354" s="25" t="s">
        <v>144</v>
      </c>
      <c r="D354" s="25" t="s">
        <v>148</v>
      </c>
      <c r="E354" s="17" t="s">
        <v>398</v>
      </c>
      <c r="F354" s="17">
        <v>600</v>
      </c>
      <c r="G354" s="42">
        <v>4320.6000000000004</v>
      </c>
      <c r="H354" s="34"/>
    </row>
    <row r="355" spans="1:8" customFormat="1" ht="47.25">
      <c r="A355" s="132" t="s">
        <v>817</v>
      </c>
      <c r="B355" s="17"/>
      <c r="C355" s="25" t="s">
        <v>144</v>
      </c>
      <c r="D355" s="25" t="s">
        <v>148</v>
      </c>
      <c r="E355" s="17" t="s">
        <v>818</v>
      </c>
      <c r="F355" s="17"/>
      <c r="G355" s="42">
        <f>SUM(G356,G358)</f>
        <v>202</v>
      </c>
      <c r="H355" s="34"/>
    </row>
    <row r="356" spans="1:8" customFormat="1" ht="47.25">
      <c r="A356" s="132" t="s">
        <v>819</v>
      </c>
      <c r="B356" s="17"/>
      <c r="C356" s="25" t="s">
        <v>144</v>
      </c>
      <c r="D356" s="25" t="s">
        <v>148</v>
      </c>
      <c r="E356" s="17" t="s">
        <v>820</v>
      </c>
      <c r="F356" s="17"/>
      <c r="G356" s="42">
        <f>SUM(G357:G357)</f>
        <v>200</v>
      </c>
      <c r="H356" s="34"/>
    </row>
    <row r="357" spans="1:8" customFormat="1" ht="31.5">
      <c r="A357" s="48" t="s">
        <v>201</v>
      </c>
      <c r="B357" s="17"/>
      <c r="C357" s="25" t="s">
        <v>144</v>
      </c>
      <c r="D357" s="25" t="s">
        <v>148</v>
      </c>
      <c r="E357" s="17" t="s">
        <v>820</v>
      </c>
      <c r="F357" s="17">
        <v>600</v>
      </c>
      <c r="G357" s="42">
        <v>200</v>
      </c>
      <c r="H357" s="34"/>
    </row>
    <row r="358" spans="1:8" customFormat="1" ht="63">
      <c r="A358" s="132" t="s">
        <v>821</v>
      </c>
      <c r="B358" s="17"/>
      <c r="C358" s="25" t="s">
        <v>144</v>
      </c>
      <c r="D358" s="25" t="s">
        <v>148</v>
      </c>
      <c r="E358" s="17" t="s">
        <v>822</v>
      </c>
      <c r="F358" s="17"/>
      <c r="G358" s="42">
        <f>SUM(G359:G359)</f>
        <v>2</v>
      </c>
      <c r="H358" s="34"/>
    </row>
    <row r="359" spans="1:8" customFormat="1" ht="31.5">
      <c r="A359" s="48" t="s">
        <v>201</v>
      </c>
      <c r="B359" s="17"/>
      <c r="C359" s="25" t="s">
        <v>144</v>
      </c>
      <c r="D359" s="25" t="s">
        <v>148</v>
      </c>
      <c r="E359" s="17" t="s">
        <v>822</v>
      </c>
      <c r="F359" s="17">
        <v>600</v>
      </c>
      <c r="G359" s="42">
        <v>2</v>
      </c>
      <c r="H359" s="34"/>
    </row>
    <row r="360" spans="1:8" customFormat="1" ht="15.75">
      <c r="A360" s="36" t="s">
        <v>585</v>
      </c>
      <c r="B360" s="170"/>
      <c r="C360" s="171" t="s">
        <v>145</v>
      </c>
      <c r="D360" s="171" t="s">
        <v>146</v>
      </c>
      <c r="E360" s="170"/>
      <c r="F360" s="170"/>
      <c r="G360" s="16">
        <f>SUM(G361)</f>
        <v>93284.3</v>
      </c>
      <c r="H360" s="34"/>
    </row>
    <row r="361" spans="1:8" customFormat="1" ht="15.75">
      <c r="A361" s="36" t="s">
        <v>123</v>
      </c>
      <c r="B361" s="170"/>
      <c r="C361" s="171" t="s">
        <v>145</v>
      </c>
      <c r="D361" s="171" t="s">
        <v>139</v>
      </c>
      <c r="E361" s="170"/>
      <c r="F361" s="170"/>
      <c r="G361" s="16">
        <f>SUM(G362,G390)</f>
        <v>93284.3</v>
      </c>
      <c r="H361" s="34"/>
    </row>
    <row r="362" spans="1:8" customFormat="1" ht="47.25">
      <c r="A362" s="33" t="s">
        <v>368</v>
      </c>
      <c r="B362" s="17"/>
      <c r="C362" s="25" t="s">
        <v>145</v>
      </c>
      <c r="D362" s="25" t="s">
        <v>139</v>
      </c>
      <c r="E362" s="17" t="s">
        <v>367</v>
      </c>
      <c r="F362" s="17"/>
      <c r="G362" s="42">
        <f>SUM(G363,G383)</f>
        <v>93103.8</v>
      </c>
      <c r="H362" s="34"/>
    </row>
    <row r="363" spans="1:8" customFormat="1" ht="47.25">
      <c r="A363" s="33" t="s">
        <v>117</v>
      </c>
      <c r="B363" s="17"/>
      <c r="C363" s="25" t="s">
        <v>145</v>
      </c>
      <c r="D363" s="25" t="s">
        <v>139</v>
      </c>
      <c r="E363" s="17" t="s">
        <v>369</v>
      </c>
      <c r="F363" s="17"/>
      <c r="G363" s="42">
        <f>SUM(G364,G367,G370,G373,G378)</f>
        <v>4653.7000000000007</v>
      </c>
      <c r="H363" s="34"/>
    </row>
    <row r="364" spans="1:8" customFormat="1" ht="31.5">
      <c r="A364" s="65" t="s">
        <v>386</v>
      </c>
      <c r="B364" s="18"/>
      <c r="C364" s="25" t="s">
        <v>145</v>
      </c>
      <c r="D364" s="25" t="s">
        <v>139</v>
      </c>
      <c r="E364" s="17" t="s">
        <v>391</v>
      </c>
      <c r="F364" s="18"/>
      <c r="G364" s="42">
        <f>SUM(G365)</f>
        <v>857.5</v>
      </c>
      <c r="H364" s="34"/>
    </row>
    <row r="365" spans="1:8" customFormat="1" ht="15.75">
      <c r="A365" s="33" t="s">
        <v>124</v>
      </c>
      <c r="B365" s="17"/>
      <c r="C365" s="25" t="s">
        <v>145</v>
      </c>
      <c r="D365" s="25" t="s">
        <v>139</v>
      </c>
      <c r="E365" s="17" t="s">
        <v>392</v>
      </c>
      <c r="F365" s="17"/>
      <c r="G365" s="42">
        <f>SUM(G366:G366)</f>
        <v>857.5</v>
      </c>
      <c r="H365" s="34"/>
    </row>
    <row r="366" spans="1:8" customFormat="1" ht="50.25" customHeight="1">
      <c r="A366" s="48" t="s">
        <v>201</v>
      </c>
      <c r="B366" s="17"/>
      <c r="C366" s="25" t="s">
        <v>145</v>
      </c>
      <c r="D366" s="25" t="s">
        <v>139</v>
      </c>
      <c r="E366" s="17" t="s">
        <v>392</v>
      </c>
      <c r="F366" s="17">
        <v>600</v>
      </c>
      <c r="G366" s="42">
        <v>857.5</v>
      </c>
      <c r="H366" s="34"/>
    </row>
    <row r="367" spans="1:8" customFormat="1" ht="31.5">
      <c r="A367" s="65" t="s">
        <v>394</v>
      </c>
      <c r="B367" s="18"/>
      <c r="C367" s="25" t="s">
        <v>145</v>
      </c>
      <c r="D367" s="25" t="s">
        <v>139</v>
      </c>
      <c r="E367" s="17" t="s">
        <v>393</v>
      </c>
      <c r="F367" s="18"/>
      <c r="G367" s="42">
        <f>SUM(G368)</f>
        <v>98.2</v>
      </c>
      <c r="H367" s="34"/>
    </row>
    <row r="368" spans="1:8" s="34" customFormat="1" ht="15.75">
      <c r="A368" s="33" t="s">
        <v>125</v>
      </c>
      <c r="B368" s="17"/>
      <c r="C368" s="25" t="s">
        <v>145</v>
      </c>
      <c r="D368" s="25" t="s">
        <v>139</v>
      </c>
      <c r="E368" s="17" t="s">
        <v>395</v>
      </c>
      <c r="F368" s="17"/>
      <c r="G368" s="42">
        <f>SUM(G369)</f>
        <v>98.2</v>
      </c>
    </row>
    <row r="369" spans="1:8" customFormat="1" ht="31.5">
      <c r="A369" s="48" t="s">
        <v>201</v>
      </c>
      <c r="B369" s="17"/>
      <c r="C369" s="25" t="s">
        <v>145</v>
      </c>
      <c r="D369" s="25" t="s">
        <v>139</v>
      </c>
      <c r="E369" s="17" t="s">
        <v>395</v>
      </c>
      <c r="F369" s="17">
        <v>600</v>
      </c>
      <c r="G369" s="42">
        <v>98.2</v>
      </c>
      <c r="H369" s="34"/>
    </row>
    <row r="370" spans="1:8" customFormat="1" ht="94.5">
      <c r="A370" s="48" t="s">
        <v>397</v>
      </c>
      <c r="B370" s="17"/>
      <c r="C370" s="25" t="s">
        <v>145</v>
      </c>
      <c r="D370" s="25" t="s">
        <v>139</v>
      </c>
      <c r="E370" s="17" t="s">
        <v>396</v>
      </c>
      <c r="F370" s="17"/>
      <c r="G370" s="42">
        <f>SUM(G371)</f>
        <v>1728.6</v>
      </c>
      <c r="H370" s="34"/>
    </row>
    <row r="371" spans="1:8" customFormat="1" ht="111.75" customHeight="1">
      <c r="A371" s="33" t="s">
        <v>743</v>
      </c>
      <c r="B371" s="17"/>
      <c r="C371" s="25" t="s">
        <v>145</v>
      </c>
      <c r="D371" s="25" t="s">
        <v>139</v>
      </c>
      <c r="E371" s="17" t="s">
        <v>398</v>
      </c>
      <c r="F371" s="17"/>
      <c r="G371" s="42">
        <f>SUM(G372)</f>
        <v>1728.6</v>
      </c>
      <c r="H371" s="34"/>
    </row>
    <row r="372" spans="1:8" customFormat="1" ht="31.5">
      <c r="A372" s="48" t="s">
        <v>201</v>
      </c>
      <c r="B372" s="17"/>
      <c r="C372" s="25" t="s">
        <v>145</v>
      </c>
      <c r="D372" s="25" t="s">
        <v>139</v>
      </c>
      <c r="E372" s="17" t="s">
        <v>398</v>
      </c>
      <c r="F372" s="17">
        <v>600</v>
      </c>
      <c r="G372" s="42">
        <v>1728.6</v>
      </c>
      <c r="H372" s="34"/>
    </row>
    <row r="373" spans="1:8" customFormat="1" ht="47.25">
      <c r="A373" s="65" t="s">
        <v>432</v>
      </c>
      <c r="B373" s="18"/>
      <c r="C373" s="25" t="s">
        <v>145</v>
      </c>
      <c r="D373" s="25" t="s">
        <v>139</v>
      </c>
      <c r="E373" s="17" t="s">
        <v>373</v>
      </c>
      <c r="F373" s="18"/>
      <c r="G373" s="42">
        <f>SUM(G374,G376)</f>
        <v>1666.4</v>
      </c>
      <c r="H373" s="34"/>
    </row>
    <row r="374" spans="1:8" customFormat="1" ht="18.75">
      <c r="A374" s="33" t="s">
        <v>721</v>
      </c>
      <c r="B374" s="17"/>
      <c r="C374" s="25" t="s">
        <v>145</v>
      </c>
      <c r="D374" s="25" t="s">
        <v>139</v>
      </c>
      <c r="E374" s="17" t="s">
        <v>372</v>
      </c>
      <c r="F374" s="61"/>
      <c r="G374" s="42">
        <f>SUM(G375)</f>
        <v>1568.4</v>
      </c>
      <c r="H374" s="34"/>
    </row>
    <row r="375" spans="1:8" customFormat="1" ht="38.25" customHeight="1">
      <c r="A375" s="48" t="s">
        <v>201</v>
      </c>
      <c r="B375" s="17"/>
      <c r="C375" s="25" t="s">
        <v>145</v>
      </c>
      <c r="D375" s="25" t="s">
        <v>139</v>
      </c>
      <c r="E375" s="17" t="s">
        <v>372</v>
      </c>
      <c r="F375" s="17">
        <v>600</v>
      </c>
      <c r="G375" s="42">
        <v>1568.4</v>
      </c>
      <c r="H375" s="34"/>
    </row>
    <row r="376" spans="1:8" customFormat="1" ht="18.75">
      <c r="A376" s="48" t="s">
        <v>723</v>
      </c>
      <c r="B376" s="17"/>
      <c r="C376" s="25" t="s">
        <v>145</v>
      </c>
      <c r="D376" s="25" t="s">
        <v>139</v>
      </c>
      <c r="E376" s="17" t="s">
        <v>879</v>
      </c>
      <c r="F376" s="43"/>
      <c r="G376" s="42">
        <f>SUM(G377)</f>
        <v>98</v>
      </c>
      <c r="H376" s="34"/>
    </row>
    <row r="377" spans="1:8" customFormat="1" ht="31.5">
      <c r="A377" s="48" t="s">
        <v>201</v>
      </c>
      <c r="B377" s="17"/>
      <c r="C377" s="25" t="s">
        <v>145</v>
      </c>
      <c r="D377" s="25" t="s">
        <v>139</v>
      </c>
      <c r="E377" s="17" t="s">
        <v>879</v>
      </c>
      <c r="F377" s="17">
        <v>600</v>
      </c>
      <c r="G377" s="42">
        <v>98</v>
      </c>
      <c r="H377" s="34"/>
    </row>
    <row r="378" spans="1:8" customFormat="1" ht="47.25">
      <c r="A378" s="132" t="s">
        <v>817</v>
      </c>
      <c r="B378" s="17"/>
      <c r="C378" s="25" t="s">
        <v>145</v>
      </c>
      <c r="D378" s="25" t="s">
        <v>139</v>
      </c>
      <c r="E378" s="17" t="s">
        <v>818</v>
      </c>
      <c r="F378" s="17"/>
      <c r="G378" s="42">
        <f>SUM(G379,G381)</f>
        <v>303</v>
      </c>
      <c r="H378" s="34"/>
    </row>
    <row r="379" spans="1:8" customFormat="1" ht="47.25">
      <c r="A379" s="132" t="s">
        <v>819</v>
      </c>
      <c r="B379" s="17"/>
      <c r="C379" s="25" t="s">
        <v>145</v>
      </c>
      <c r="D379" s="25" t="s">
        <v>139</v>
      </c>
      <c r="E379" s="17" t="s">
        <v>820</v>
      </c>
      <c r="F379" s="17"/>
      <c r="G379" s="42">
        <f>SUM(G380:G380)</f>
        <v>300</v>
      </c>
      <c r="H379" s="34"/>
    </row>
    <row r="380" spans="1:8" customFormat="1" ht="31.5">
      <c r="A380" s="48" t="s">
        <v>201</v>
      </c>
      <c r="B380" s="17"/>
      <c r="C380" s="25" t="s">
        <v>145</v>
      </c>
      <c r="D380" s="25" t="s">
        <v>139</v>
      </c>
      <c r="E380" s="17" t="s">
        <v>820</v>
      </c>
      <c r="F380" s="17">
        <v>600</v>
      </c>
      <c r="G380" s="42">
        <v>300</v>
      </c>
      <c r="H380" s="34"/>
    </row>
    <row r="381" spans="1:8" customFormat="1" ht="63">
      <c r="A381" s="132" t="s">
        <v>821</v>
      </c>
      <c r="B381" s="17"/>
      <c r="C381" s="25" t="s">
        <v>145</v>
      </c>
      <c r="D381" s="25" t="s">
        <v>139</v>
      </c>
      <c r="E381" s="17" t="s">
        <v>822</v>
      </c>
      <c r="F381" s="17"/>
      <c r="G381" s="42">
        <f>SUM(G382:G382)</f>
        <v>3</v>
      </c>
      <c r="H381" s="34"/>
    </row>
    <row r="382" spans="1:8" customFormat="1" ht="31.5">
      <c r="A382" s="48" t="s">
        <v>201</v>
      </c>
      <c r="B382" s="17"/>
      <c r="C382" s="25" t="s">
        <v>145</v>
      </c>
      <c r="D382" s="25" t="s">
        <v>139</v>
      </c>
      <c r="E382" s="17" t="s">
        <v>822</v>
      </c>
      <c r="F382" s="17">
        <v>600</v>
      </c>
      <c r="G382" s="42">
        <v>3</v>
      </c>
      <c r="H382" s="34"/>
    </row>
    <row r="383" spans="1:8" customFormat="1" ht="47.25">
      <c r="A383" s="33" t="s">
        <v>118</v>
      </c>
      <c r="B383" s="17"/>
      <c r="C383" s="25" t="s">
        <v>145</v>
      </c>
      <c r="D383" s="25" t="s">
        <v>139</v>
      </c>
      <c r="E383" s="17" t="s">
        <v>374</v>
      </c>
      <c r="F383" s="17"/>
      <c r="G383" s="42">
        <f>SUM(G384,G386,G388)</f>
        <v>88450.1</v>
      </c>
      <c r="H383" s="34"/>
    </row>
    <row r="384" spans="1:8" customFormat="1" ht="31.5">
      <c r="A384" s="48" t="s">
        <v>207</v>
      </c>
      <c r="B384" s="17"/>
      <c r="C384" s="25" t="s">
        <v>145</v>
      </c>
      <c r="D384" s="25" t="s">
        <v>139</v>
      </c>
      <c r="E384" s="17" t="s">
        <v>744</v>
      </c>
      <c r="F384" s="17"/>
      <c r="G384" s="42">
        <f>SUM(G385:G385)</f>
        <v>56922.8</v>
      </c>
      <c r="H384" s="34"/>
    </row>
    <row r="385" spans="1:14" customFormat="1" ht="31.5">
      <c r="A385" s="48" t="s">
        <v>201</v>
      </c>
      <c r="B385" s="17"/>
      <c r="C385" s="25" t="s">
        <v>145</v>
      </c>
      <c r="D385" s="25" t="s">
        <v>139</v>
      </c>
      <c r="E385" s="17" t="s">
        <v>744</v>
      </c>
      <c r="F385" s="17">
        <v>600</v>
      </c>
      <c r="G385" s="42">
        <v>56922.8</v>
      </c>
      <c r="H385" s="34"/>
    </row>
    <row r="386" spans="1:14" customFormat="1" ht="31.5">
      <c r="A386" s="48" t="s">
        <v>208</v>
      </c>
      <c r="B386" s="17"/>
      <c r="C386" s="25" t="s">
        <v>145</v>
      </c>
      <c r="D386" s="25" t="s">
        <v>139</v>
      </c>
      <c r="E386" s="17" t="s">
        <v>745</v>
      </c>
      <c r="F386" s="17"/>
      <c r="G386" s="42">
        <f>SUM(G387)</f>
        <v>10796.7</v>
      </c>
      <c r="H386" s="34"/>
    </row>
    <row r="387" spans="1:14" customFormat="1" ht="31.5">
      <c r="A387" s="48" t="s">
        <v>201</v>
      </c>
      <c r="B387" s="17"/>
      <c r="C387" s="25" t="s">
        <v>145</v>
      </c>
      <c r="D387" s="25" t="s">
        <v>139</v>
      </c>
      <c r="E387" s="17" t="s">
        <v>745</v>
      </c>
      <c r="F387" s="17">
        <v>600</v>
      </c>
      <c r="G387" s="42">
        <v>10796.7</v>
      </c>
      <c r="H387" s="34"/>
    </row>
    <row r="388" spans="1:14" customFormat="1" ht="31.5">
      <c r="A388" s="48" t="s">
        <v>209</v>
      </c>
      <c r="B388" s="17"/>
      <c r="C388" s="25" t="s">
        <v>145</v>
      </c>
      <c r="D388" s="25" t="s">
        <v>139</v>
      </c>
      <c r="E388" s="17" t="s">
        <v>746</v>
      </c>
      <c r="F388" s="17"/>
      <c r="G388" s="42">
        <f>SUM(G389)</f>
        <v>20730.599999999999</v>
      </c>
      <c r="H388" s="34"/>
    </row>
    <row r="389" spans="1:14" customFormat="1" ht="31.5">
      <c r="A389" s="48" t="s">
        <v>201</v>
      </c>
      <c r="B389" s="17"/>
      <c r="C389" s="25" t="s">
        <v>145</v>
      </c>
      <c r="D389" s="25" t="s">
        <v>139</v>
      </c>
      <c r="E389" s="17" t="s">
        <v>746</v>
      </c>
      <c r="F389" s="17">
        <v>600</v>
      </c>
      <c r="G389" s="42">
        <v>20730.599999999999</v>
      </c>
      <c r="H389" s="34"/>
    </row>
    <row r="390" spans="1:14" customFormat="1" ht="15.75">
      <c r="A390" s="48" t="s">
        <v>268</v>
      </c>
      <c r="B390" s="17"/>
      <c r="C390" s="25" t="s">
        <v>145</v>
      </c>
      <c r="D390" s="25" t="s">
        <v>139</v>
      </c>
      <c r="E390" s="17" t="s">
        <v>267</v>
      </c>
      <c r="F390" s="17"/>
      <c r="G390" s="14">
        <f>SUM(G391)</f>
        <v>180.5</v>
      </c>
      <c r="H390" s="34"/>
    </row>
    <row r="391" spans="1:14" customFormat="1" ht="15.75">
      <c r="A391" s="48" t="s">
        <v>270</v>
      </c>
      <c r="B391" s="17"/>
      <c r="C391" s="25" t="s">
        <v>145</v>
      </c>
      <c r="D391" s="25" t="s">
        <v>139</v>
      </c>
      <c r="E391" s="17" t="s">
        <v>269</v>
      </c>
      <c r="F391" s="17"/>
      <c r="G391" s="14">
        <f>SUM(G392)</f>
        <v>180.5</v>
      </c>
      <c r="H391" s="34"/>
    </row>
    <row r="392" spans="1:14" s="32" customFormat="1" ht="15.75">
      <c r="A392" s="48" t="s">
        <v>344</v>
      </c>
      <c r="B392" s="17"/>
      <c r="C392" s="25" t="s">
        <v>145</v>
      </c>
      <c r="D392" s="25" t="s">
        <v>139</v>
      </c>
      <c r="E392" s="17" t="s">
        <v>345</v>
      </c>
      <c r="F392" s="17"/>
      <c r="G392" s="14">
        <f>SUM(G393)</f>
        <v>180.5</v>
      </c>
      <c r="H392" s="71"/>
    </row>
    <row r="393" spans="1:14" customFormat="1" ht="31.5">
      <c r="A393" s="48" t="s">
        <v>201</v>
      </c>
      <c r="B393" s="17"/>
      <c r="C393" s="25" t="s">
        <v>145</v>
      </c>
      <c r="D393" s="25" t="s">
        <v>139</v>
      </c>
      <c r="E393" s="17" t="s">
        <v>345</v>
      </c>
      <c r="F393" s="17">
        <v>600</v>
      </c>
      <c r="G393" s="14">
        <v>180.5</v>
      </c>
      <c r="H393" s="34"/>
    </row>
    <row r="394" spans="1:14" customFormat="1" ht="15.75">
      <c r="A394" s="36" t="s">
        <v>126</v>
      </c>
      <c r="B394" s="17"/>
      <c r="C394" s="171" t="s">
        <v>4</v>
      </c>
      <c r="D394" s="171" t="s">
        <v>146</v>
      </c>
      <c r="E394" s="18"/>
      <c r="F394" s="18"/>
      <c r="G394" s="16">
        <f>SUM(G395,G400,G405,G415)</f>
        <v>65691.399999999994</v>
      </c>
      <c r="H394" s="34"/>
    </row>
    <row r="395" spans="1:14" customFormat="1" ht="15.75">
      <c r="A395" s="36" t="s">
        <v>127</v>
      </c>
      <c r="B395" s="185"/>
      <c r="C395" s="171">
        <v>10</v>
      </c>
      <c r="D395" s="171" t="s">
        <v>139</v>
      </c>
      <c r="E395" s="170"/>
      <c r="F395" s="170"/>
      <c r="G395" s="16">
        <f>SUM(G396)</f>
        <v>9416</v>
      </c>
      <c r="H395" s="34"/>
    </row>
    <row r="396" spans="1:14" customFormat="1" ht="15.75">
      <c r="A396" s="65" t="s">
        <v>268</v>
      </c>
      <c r="B396" s="18"/>
      <c r="C396" s="25">
        <v>10</v>
      </c>
      <c r="D396" s="25" t="s">
        <v>139</v>
      </c>
      <c r="E396" s="18" t="s">
        <v>267</v>
      </c>
      <c r="F396" s="18"/>
      <c r="G396" s="42">
        <f>SUM(G398)</f>
        <v>9416</v>
      </c>
      <c r="H396" s="73"/>
      <c r="I396" s="1"/>
      <c r="J396" s="9"/>
      <c r="K396" s="8"/>
      <c r="L396" s="10"/>
      <c r="M396" s="10"/>
      <c r="N396" s="11"/>
    </row>
    <row r="397" spans="1:14" customFormat="1" ht="15.75">
      <c r="A397" s="65" t="s">
        <v>538</v>
      </c>
      <c r="B397" s="18"/>
      <c r="C397" s="25" t="s">
        <v>4</v>
      </c>
      <c r="D397" s="25" t="s">
        <v>139</v>
      </c>
      <c r="E397" s="18" t="s">
        <v>537</v>
      </c>
      <c r="F397" s="18"/>
      <c r="G397" s="42">
        <f>G398</f>
        <v>9416</v>
      </c>
      <c r="H397" s="74"/>
      <c r="I397" s="2"/>
      <c r="J397" s="2"/>
      <c r="K397" s="2"/>
      <c r="L397" s="2"/>
      <c r="M397" s="2"/>
      <c r="N397" s="2"/>
    </row>
    <row r="398" spans="1:14" customFormat="1" ht="31.5">
      <c r="A398" s="33" t="s">
        <v>357</v>
      </c>
      <c r="B398" s="185"/>
      <c r="C398" s="25">
        <v>10</v>
      </c>
      <c r="D398" s="25" t="s">
        <v>139</v>
      </c>
      <c r="E398" s="17" t="s">
        <v>356</v>
      </c>
      <c r="F398" s="170"/>
      <c r="G398" s="42">
        <f>SUM(G399)</f>
        <v>9416</v>
      </c>
      <c r="H398" s="74"/>
      <c r="I398" s="2"/>
      <c r="J398" s="2"/>
      <c r="K398" s="2"/>
      <c r="L398" s="2"/>
      <c r="M398" s="2"/>
      <c r="N398" s="2"/>
    </row>
    <row r="399" spans="1:14" customFormat="1" ht="15.75">
      <c r="A399" s="48" t="s">
        <v>202</v>
      </c>
      <c r="B399" s="51"/>
      <c r="C399" s="25">
        <v>10</v>
      </c>
      <c r="D399" s="25" t="s">
        <v>139</v>
      </c>
      <c r="E399" s="17" t="s">
        <v>356</v>
      </c>
      <c r="F399" s="17">
        <v>300</v>
      </c>
      <c r="G399" s="42">
        <v>9416</v>
      </c>
      <c r="H399" s="34"/>
    </row>
    <row r="400" spans="1:14" customFormat="1" ht="15.75">
      <c r="A400" s="36" t="s">
        <v>128</v>
      </c>
      <c r="B400" s="17"/>
      <c r="C400" s="171" t="s">
        <v>4</v>
      </c>
      <c r="D400" s="171" t="s">
        <v>141</v>
      </c>
      <c r="E400" s="18"/>
      <c r="F400" s="18"/>
      <c r="G400" s="16">
        <f>SUM(G401)</f>
        <v>1400</v>
      </c>
      <c r="H400" s="34"/>
    </row>
    <row r="401" spans="1:8" customFormat="1" ht="15.75">
      <c r="A401" s="33" t="s">
        <v>268</v>
      </c>
      <c r="B401" s="17"/>
      <c r="C401" s="25" t="s">
        <v>4</v>
      </c>
      <c r="D401" s="25" t="s">
        <v>141</v>
      </c>
      <c r="E401" s="18" t="s">
        <v>267</v>
      </c>
      <c r="F401" s="18"/>
      <c r="G401" s="42">
        <f>SUM(G402)</f>
        <v>1400</v>
      </c>
      <c r="H401" s="34"/>
    </row>
    <row r="402" spans="1:8" s="110" customFormat="1" ht="15.75">
      <c r="A402" s="33" t="s">
        <v>270</v>
      </c>
      <c r="B402" s="17"/>
      <c r="C402" s="25" t="s">
        <v>4</v>
      </c>
      <c r="D402" s="25" t="s">
        <v>141</v>
      </c>
      <c r="E402" s="18" t="s">
        <v>269</v>
      </c>
      <c r="F402" s="18"/>
      <c r="G402" s="42">
        <f>SUM(G403)</f>
        <v>1400</v>
      </c>
    </row>
    <row r="403" spans="1:8" s="110" customFormat="1" ht="15.75">
      <c r="A403" s="33" t="s">
        <v>344</v>
      </c>
      <c r="B403" s="17"/>
      <c r="C403" s="25" t="s">
        <v>4</v>
      </c>
      <c r="D403" s="25" t="s">
        <v>141</v>
      </c>
      <c r="E403" s="18" t="s">
        <v>345</v>
      </c>
      <c r="F403" s="18"/>
      <c r="G403" s="42">
        <f>SUM(G404)</f>
        <v>1400</v>
      </c>
    </row>
    <row r="404" spans="1:8" s="110" customFormat="1" ht="15.75">
      <c r="A404" s="48" t="s">
        <v>202</v>
      </c>
      <c r="B404" s="17"/>
      <c r="C404" s="25" t="s">
        <v>4</v>
      </c>
      <c r="D404" s="25" t="s">
        <v>141</v>
      </c>
      <c r="E404" s="18" t="s">
        <v>345</v>
      </c>
      <c r="F404" s="18">
        <v>300</v>
      </c>
      <c r="G404" s="42">
        <v>1400</v>
      </c>
    </row>
    <row r="405" spans="1:8" s="110" customFormat="1" ht="15.75">
      <c r="A405" s="186" t="s">
        <v>129</v>
      </c>
      <c r="B405" s="187"/>
      <c r="C405" s="188">
        <v>10</v>
      </c>
      <c r="D405" s="188" t="s">
        <v>142</v>
      </c>
      <c r="E405" s="188"/>
      <c r="F405" s="188"/>
      <c r="G405" s="16">
        <f>SUM(G406,G411)</f>
        <v>9096.4</v>
      </c>
      <c r="H405" s="111"/>
    </row>
    <row r="406" spans="1:8" s="110" customFormat="1" ht="47.25">
      <c r="A406" s="33" t="s">
        <v>368</v>
      </c>
      <c r="B406" s="17"/>
      <c r="C406" s="19">
        <v>10</v>
      </c>
      <c r="D406" s="19" t="s">
        <v>142</v>
      </c>
      <c r="E406" s="17" t="s">
        <v>367</v>
      </c>
      <c r="F406" s="17"/>
      <c r="G406" s="42">
        <f>SUM(G407)</f>
        <v>1414.6</v>
      </c>
    </row>
    <row r="407" spans="1:8" customFormat="1" ht="47.25">
      <c r="A407" s="33" t="s">
        <v>117</v>
      </c>
      <c r="B407" s="17"/>
      <c r="C407" s="19">
        <v>10</v>
      </c>
      <c r="D407" s="19" t="s">
        <v>142</v>
      </c>
      <c r="E407" s="17" t="s">
        <v>369</v>
      </c>
      <c r="F407" s="17"/>
      <c r="G407" s="42">
        <f>SUM(G408)</f>
        <v>1414.6</v>
      </c>
      <c r="H407" s="34"/>
    </row>
    <row r="408" spans="1:8" customFormat="1" ht="94.5">
      <c r="A408" s="65" t="s">
        <v>898</v>
      </c>
      <c r="B408" s="18"/>
      <c r="C408" s="19" t="s">
        <v>4</v>
      </c>
      <c r="D408" s="19" t="s">
        <v>142</v>
      </c>
      <c r="E408" s="17" t="s">
        <v>399</v>
      </c>
      <c r="F408" s="18"/>
      <c r="G408" s="42">
        <f>SUM(G409)</f>
        <v>1414.6</v>
      </c>
      <c r="H408" s="34"/>
    </row>
    <row r="409" spans="1:8" customFormat="1" ht="78.75">
      <c r="A409" s="65" t="s">
        <v>899</v>
      </c>
      <c r="B409" s="18"/>
      <c r="C409" s="19">
        <v>10</v>
      </c>
      <c r="D409" s="19" t="s">
        <v>142</v>
      </c>
      <c r="E409" s="17" t="s">
        <v>747</v>
      </c>
      <c r="F409" s="18"/>
      <c r="G409" s="42">
        <f>SUM(G410)</f>
        <v>1414.6</v>
      </c>
      <c r="H409" s="34"/>
    </row>
    <row r="410" spans="1:8" customFormat="1" ht="31.5">
      <c r="A410" s="48" t="s">
        <v>201</v>
      </c>
      <c r="B410" s="18"/>
      <c r="C410" s="19">
        <v>10</v>
      </c>
      <c r="D410" s="19" t="s">
        <v>142</v>
      </c>
      <c r="E410" s="17" t="s">
        <v>747</v>
      </c>
      <c r="F410" s="18">
        <v>600</v>
      </c>
      <c r="G410" s="14">
        <v>1414.6</v>
      </c>
      <c r="H410" s="34"/>
    </row>
    <row r="411" spans="1:8" customFormat="1" ht="15.75">
      <c r="A411" s="189" t="s">
        <v>268</v>
      </c>
      <c r="B411" s="114"/>
      <c r="C411" s="115">
        <v>10</v>
      </c>
      <c r="D411" s="115" t="s">
        <v>142</v>
      </c>
      <c r="E411" s="115" t="s">
        <v>267</v>
      </c>
      <c r="F411" s="115"/>
      <c r="G411" s="42">
        <f>SUM(G412)</f>
        <v>7681.8</v>
      </c>
      <c r="H411" s="34"/>
    </row>
    <row r="412" spans="1:8" customFormat="1" ht="15.75">
      <c r="A412" s="189" t="s">
        <v>270</v>
      </c>
      <c r="B412" s="114"/>
      <c r="C412" s="115">
        <v>10</v>
      </c>
      <c r="D412" s="115" t="s">
        <v>142</v>
      </c>
      <c r="E412" s="115" t="s">
        <v>269</v>
      </c>
      <c r="F412" s="115"/>
      <c r="G412" s="42">
        <f>SUM(G413)</f>
        <v>7681.8</v>
      </c>
      <c r="H412" s="34"/>
    </row>
    <row r="413" spans="1:8" customFormat="1" ht="63">
      <c r="A413" s="189" t="s">
        <v>804</v>
      </c>
      <c r="B413" s="114"/>
      <c r="C413" s="115">
        <v>10</v>
      </c>
      <c r="D413" s="115" t="s">
        <v>142</v>
      </c>
      <c r="E413" s="115" t="s">
        <v>805</v>
      </c>
      <c r="F413" s="115"/>
      <c r="G413" s="42">
        <f>SUM(G414)</f>
        <v>7681.8</v>
      </c>
      <c r="H413" s="34"/>
    </row>
    <row r="414" spans="1:8" s="34" customFormat="1" ht="31.5">
      <c r="A414" s="113" t="s">
        <v>823</v>
      </c>
      <c r="B414" s="114"/>
      <c r="C414" s="115">
        <v>10</v>
      </c>
      <c r="D414" s="115" t="s">
        <v>142</v>
      </c>
      <c r="E414" s="115" t="s">
        <v>805</v>
      </c>
      <c r="F414" s="115">
        <v>400</v>
      </c>
      <c r="G414" s="116">
        <v>7681.8</v>
      </c>
    </row>
    <row r="415" spans="1:8" customFormat="1" ht="15.75">
      <c r="A415" s="131" t="s">
        <v>130</v>
      </c>
      <c r="B415" s="170"/>
      <c r="C415" s="171">
        <v>10</v>
      </c>
      <c r="D415" s="171" t="s">
        <v>147</v>
      </c>
      <c r="E415" s="170"/>
      <c r="F415" s="170"/>
      <c r="G415" s="190">
        <f>SUM(G416,G423,G442)</f>
        <v>45779</v>
      </c>
      <c r="H415" s="34"/>
    </row>
    <row r="416" spans="1:8" customFormat="1" ht="47.25">
      <c r="A416" s="132" t="s">
        <v>368</v>
      </c>
      <c r="B416" s="17"/>
      <c r="C416" s="25">
        <v>10</v>
      </c>
      <c r="D416" s="25" t="s">
        <v>147</v>
      </c>
      <c r="E416" s="25" t="s">
        <v>367</v>
      </c>
      <c r="F416" s="17"/>
      <c r="G416" s="117">
        <f>G417</f>
        <v>2194.8000000000002</v>
      </c>
      <c r="H416" s="34"/>
    </row>
    <row r="417" spans="1:9" customFormat="1" ht="47.25">
      <c r="A417" s="132" t="s">
        <v>117</v>
      </c>
      <c r="B417" s="17"/>
      <c r="C417" s="25">
        <v>10</v>
      </c>
      <c r="D417" s="25" t="s">
        <v>147</v>
      </c>
      <c r="E417" s="17" t="s">
        <v>806</v>
      </c>
      <c r="F417" s="17"/>
      <c r="G417" s="117">
        <f>G418</f>
        <v>2194.8000000000002</v>
      </c>
      <c r="H417" s="34"/>
    </row>
    <row r="418" spans="1:9" customFormat="1" ht="63">
      <c r="A418" s="41" t="s">
        <v>807</v>
      </c>
      <c r="B418" s="17"/>
      <c r="C418" s="25">
        <v>10</v>
      </c>
      <c r="D418" s="25" t="s">
        <v>147</v>
      </c>
      <c r="E418" s="17" t="s">
        <v>808</v>
      </c>
      <c r="F418" s="17"/>
      <c r="G418" s="117">
        <f>SUM(G419,G421)</f>
        <v>2194.8000000000002</v>
      </c>
      <c r="H418" s="34"/>
      <c r="I418" s="109"/>
    </row>
    <row r="419" spans="1:9" customFormat="1" ht="31.5">
      <c r="A419" s="41" t="s">
        <v>809</v>
      </c>
      <c r="B419" s="17"/>
      <c r="C419" s="25">
        <v>10</v>
      </c>
      <c r="D419" s="25" t="s">
        <v>147</v>
      </c>
      <c r="E419" s="17" t="s">
        <v>810</v>
      </c>
      <c r="F419" s="17"/>
      <c r="G419" s="117">
        <f>G420</f>
        <v>2159.9</v>
      </c>
      <c r="H419" s="34"/>
    </row>
    <row r="420" spans="1:9" customFormat="1" ht="31.5">
      <c r="A420" s="113" t="s">
        <v>823</v>
      </c>
      <c r="B420" s="17"/>
      <c r="C420" s="25">
        <v>10</v>
      </c>
      <c r="D420" s="25" t="s">
        <v>147</v>
      </c>
      <c r="E420" s="17" t="s">
        <v>810</v>
      </c>
      <c r="F420" s="115">
        <v>400</v>
      </c>
      <c r="G420" s="117">
        <v>2159.9</v>
      </c>
      <c r="H420" s="34"/>
    </row>
    <row r="421" spans="1:9" customFormat="1" ht="31.5">
      <c r="A421" s="41" t="s">
        <v>811</v>
      </c>
      <c r="B421" s="17"/>
      <c r="C421" s="25">
        <v>10</v>
      </c>
      <c r="D421" s="25" t="s">
        <v>147</v>
      </c>
      <c r="E421" s="17" t="s">
        <v>812</v>
      </c>
      <c r="F421" s="17"/>
      <c r="G421" s="117">
        <f>G422</f>
        <v>34.9</v>
      </c>
      <c r="H421" s="34"/>
    </row>
    <row r="422" spans="1:9" customFormat="1" ht="31.5">
      <c r="A422" s="113" t="s">
        <v>823</v>
      </c>
      <c r="B422" s="17"/>
      <c r="C422" s="25">
        <v>10</v>
      </c>
      <c r="D422" s="25" t="s">
        <v>147</v>
      </c>
      <c r="E422" s="17" t="s">
        <v>812</v>
      </c>
      <c r="F422" s="115">
        <v>400</v>
      </c>
      <c r="G422" s="117">
        <v>34.9</v>
      </c>
      <c r="H422" s="34"/>
    </row>
    <row r="423" spans="1:9" customFormat="1" ht="31.5">
      <c r="A423" s="33" t="s">
        <v>263</v>
      </c>
      <c r="B423" s="17"/>
      <c r="C423" s="25">
        <v>10</v>
      </c>
      <c r="D423" s="25" t="s">
        <v>147</v>
      </c>
      <c r="E423" s="17" t="s">
        <v>261</v>
      </c>
      <c r="F423" s="43"/>
      <c r="G423" s="42">
        <f>SUM(G424,G433)</f>
        <v>43490.6</v>
      </c>
      <c r="H423" s="34"/>
    </row>
    <row r="424" spans="1:9" customFormat="1" ht="31.5">
      <c r="A424" s="33" t="s">
        <v>264</v>
      </c>
      <c r="B424" s="17"/>
      <c r="C424" s="25">
        <v>10</v>
      </c>
      <c r="D424" s="25" t="s">
        <v>147</v>
      </c>
      <c r="E424" s="17" t="s">
        <v>262</v>
      </c>
      <c r="F424" s="43"/>
      <c r="G424" s="42">
        <f>SUM(G425,G428,G431)</f>
        <v>15543.999999999998</v>
      </c>
      <c r="H424" s="34"/>
    </row>
    <row r="425" spans="1:9" customFormat="1" ht="31.5">
      <c r="A425" s="48" t="s">
        <v>340</v>
      </c>
      <c r="B425" s="17"/>
      <c r="C425" s="25">
        <v>10</v>
      </c>
      <c r="D425" s="25" t="s">
        <v>147</v>
      </c>
      <c r="E425" s="17" t="s">
        <v>339</v>
      </c>
      <c r="F425" s="43"/>
      <c r="G425" s="42">
        <f>SUM(G426:G427)</f>
        <v>12599.099999999999</v>
      </c>
      <c r="H425" s="34"/>
    </row>
    <row r="426" spans="1:9" customFormat="1" ht="63">
      <c r="A426" s="48" t="s">
        <v>203</v>
      </c>
      <c r="B426" s="17"/>
      <c r="C426" s="25">
        <v>10</v>
      </c>
      <c r="D426" s="25" t="s">
        <v>147</v>
      </c>
      <c r="E426" s="17" t="s">
        <v>339</v>
      </c>
      <c r="F426" s="17">
        <v>100</v>
      </c>
      <c r="G426" s="42">
        <v>10447.299999999999</v>
      </c>
      <c r="H426" s="34"/>
    </row>
    <row r="427" spans="1:9" customFormat="1" ht="31.5">
      <c r="A427" s="63" t="s">
        <v>556</v>
      </c>
      <c r="B427" s="173"/>
      <c r="C427" s="25">
        <v>10</v>
      </c>
      <c r="D427" s="25" t="s">
        <v>147</v>
      </c>
      <c r="E427" s="17" t="s">
        <v>339</v>
      </c>
      <c r="F427" s="173">
        <v>200</v>
      </c>
      <c r="G427" s="42">
        <v>2151.8000000000002</v>
      </c>
      <c r="H427" s="34"/>
    </row>
    <row r="428" spans="1:9" customFormat="1" ht="63">
      <c r="A428" s="63" t="s">
        <v>862</v>
      </c>
      <c r="B428" s="18"/>
      <c r="C428" s="25" t="s">
        <v>4</v>
      </c>
      <c r="D428" s="25" t="s">
        <v>147</v>
      </c>
      <c r="E428" s="17" t="s">
        <v>341</v>
      </c>
      <c r="F428" s="18"/>
      <c r="G428" s="42">
        <f>SUM(G429:G430)</f>
        <v>2435.6</v>
      </c>
      <c r="H428" s="34"/>
    </row>
    <row r="429" spans="1:9" customFormat="1" ht="63">
      <c r="A429" s="48" t="s">
        <v>203</v>
      </c>
      <c r="B429" s="18"/>
      <c r="C429" s="25" t="s">
        <v>4</v>
      </c>
      <c r="D429" s="25" t="s">
        <v>147</v>
      </c>
      <c r="E429" s="17" t="s">
        <v>341</v>
      </c>
      <c r="F429" s="18">
        <v>100</v>
      </c>
      <c r="G429" s="42">
        <v>2114</v>
      </c>
      <c r="H429" s="34"/>
    </row>
    <row r="430" spans="1:9" customFormat="1" ht="31.5">
      <c r="A430" s="63" t="s">
        <v>556</v>
      </c>
      <c r="B430" s="173"/>
      <c r="C430" s="25" t="s">
        <v>4</v>
      </c>
      <c r="D430" s="25" t="s">
        <v>147</v>
      </c>
      <c r="E430" s="17" t="s">
        <v>341</v>
      </c>
      <c r="F430" s="173">
        <v>200</v>
      </c>
      <c r="G430" s="42">
        <v>321.60000000000002</v>
      </c>
      <c r="H430" s="34"/>
    </row>
    <row r="431" spans="1:9" customFormat="1" ht="18.75">
      <c r="A431" s="33" t="s">
        <v>721</v>
      </c>
      <c r="B431" s="17"/>
      <c r="C431" s="25">
        <v>10</v>
      </c>
      <c r="D431" s="25" t="s">
        <v>147</v>
      </c>
      <c r="E431" s="17" t="s">
        <v>342</v>
      </c>
      <c r="F431" s="61"/>
      <c r="G431" s="42">
        <f>SUM(G432)</f>
        <v>509.3</v>
      </c>
      <c r="H431" s="34"/>
    </row>
    <row r="432" spans="1:9" customFormat="1" ht="63">
      <c r="A432" s="48" t="s">
        <v>203</v>
      </c>
      <c r="B432" s="17"/>
      <c r="C432" s="25">
        <v>10</v>
      </c>
      <c r="D432" s="25" t="s">
        <v>147</v>
      </c>
      <c r="E432" s="17" t="s">
        <v>342</v>
      </c>
      <c r="F432" s="17">
        <v>100</v>
      </c>
      <c r="G432" s="42">
        <v>509.3</v>
      </c>
      <c r="H432" s="34"/>
    </row>
    <row r="433" spans="1:14" customFormat="1" ht="31.5">
      <c r="A433" s="33" t="s">
        <v>401</v>
      </c>
      <c r="B433" s="17"/>
      <c r="C433" s="25">
        <v>10</v>
      </c>
      <c r="D433" s="25" t="s">
        <v>147</v>
      </c>
      <c r="E433" s="17" t="s">
        <v>400</v>
      </c>
      <c r="F433" s="43"/>
      <c r="G433" s="42">
        <f>SUM(G434,G436,G438)</f>
        <v>27946.600000000002</v>
      </c>
      <c r="H433" s="34"/>
    </row>
    <row r="434" spans="1:14" customFormat="1" ht="18.75">
      <c r="A434" s="48" t="s">
        <v>721</v>
      </c>
      <c r="B434" s="17"/>
      <c r="C434" s="25" t="s">
        <v>4</v>
      </c>
      <c r="D434" s="25" t="s">
        <v>147</v>
      </c>
      <c r="E434" s="17" t="s">
        <v>595</v>
      </c>
      <c r="F434" s="43"/>
      <c r="G434" s="42">
        <f>SUM(G435)</f>
        <v>1903</v>
      </c>
      <c r="H434" s="34"/>
    </row>
    <row r="435" spans="1:14" customFormat="1" ht="63">
      <c r="A435" s="48" t="s">
        <v>203</v>
      </c>
      <c r="B435" s="17"/>
      <c r="C435" s="25" t="s">
        <v>4</v>
      </c>
      <c r="D435" s="25" t="s">
        <v>147</v>
      </c>
      <c r="E435" s="17" t="s">
        <v>595</v>
      </c>
      <c r="F435" s="17">
        <v>100</v>
      </c>
      <c r="G435" s="42">
        <v>1903</v>
      </c>
      <c r="H435" s="34"/>
    </row>
    <row r="436" spans="1:14" customFormat="1" ht="18.75">
      <c r="A436" s="48" t="s">
        <v>723</v>
      </c>
      <c r="B436" s="17"/>
      <c r="C436" s="25" t="s">
        <v>4</v>
      </c>
      <c r="D436" s="25" t="s">
        <v>147</v>
      </c>
      <c r="E436" s="17" t="s">
        <v>878</v>
      </c>
      <c r="F436" s="43"/>
      <c r="G436" s="42">
        <f>SUM(G437)</f>
        <v>18.899999999999999</v>
      </c>
      <c r="H436" s="34"/>
    </row>
    <row r="437" spans="1:14" s="32" customFormat="1" ht="63">
      <c r="A437" s="48" t="s">
        <v>203</v>
      </c>
      <c r="B437" s="17"/>
      <c r="C437" s="25" t="s">
        <v>4</v>
      </c>
      <c r="D437" s="25" t="s">
        <v>147</v>
      </c>
      <c r="E437" s="17" t="s">
        <v>878</v>
      </c>
      <c r="F437" s="17">
        <v>100</v>
      </c>
      <c r="G437" s="42">
        <v>18.899999999999999</v>
      </c>
      <c r="H437" s="71"/>
    </row>
    <row r="438" spans="1:14" s="34" customFormat="1" ht="47.25">
      <c r="A438" s="48" t="s">
        <v>210</v>
      </c>
      <c r="B438" s="17"/>
      <c r="C438" s="25">
        <v>10</v>
      </c>
      <c r="D438" s="25" t="s">
        <v>147</v>
      </c>
      <c r="E438" s="17" t="s">
        <v>588</v>
      </c>
      <c r="F438" s="17"/>
      <c r="G438" s="42">
        <f>SUM(G439:G441)</f>
        <v>26024.7</v>
      </c>
    </row>
    <row r="439" spans="1:14" s="35" customFormat="1" ht="63">
      <c r="A439" s="48" t="s">
        <v>203</v>
      </c>
      <c r="B439" s="17"/>
      <c r="C439" s="25">
        <v>10</v>
      </c>
      <c r="D439" s="25" t="s">
        <v>147</v>
      </c>
      <c r="E439" s="17" t="s">
        <v>588</v>
      </c>
      <c r="F439" s="17">
        <v>100</v>
      </c>
      <c r="G439" s="14">
        <v>20002.8</v>
      </c>
      <c r="H439" s="108"/>
    </row>
    <row r="440" spans="1:14" customFormat="1" ht="31.5">
      <c r="A440" s="48" t="s">
        <v>556</v>
      </c>
      <c r="B440" s="17"/>
      <c r="C440" s="25">
        <v>10</v>
      </c>
      <c r="D440" s="25" t="s">
        <v>147</v>
      </c>
      <c r="E440" s="17" t="s">
        <v>588</v>
      </c>
      <c r="F440" s="17">
        <v>200</v>
      </c>
      <c r="G440" s="14">
        <v>5756</v>
      </c>
      <c r="H440" s="34"/>
    </row>
    <row r="441" spans="1:14" customFormat="1" ht="15.75">
      <c r="A441" s="48" t="s">
        <v>200</v>
      </c>
      <c r="B441" s="17"/>
      <c r="C441" s="25">
        <v>10</v>
      </c>
      <c r="D441" s="25" t="s">
        <v>147</v>
      </c>
      <c r="E441" s="17" t="s">
        <v>588</v>
      </c>
      <c r="F441" s="17">
        <v>800</v>
      </c>
      <c r="G441" s="14">
        <v>265.89999999999998</v>
      </c>
      <c r="H441" s="73"/>
      <c r="I441" s="1"/>
      <c r="J441" s="9"/>
      <c r="K441" s="8"/>
      <c r="L441" s="10"/>
      <c r="M441" s="10"/>
      <c r="N441" s="11"/>
    </row>
    <row r="442" spans="1:14" customFormat="1" ht="15.75">
      <c r="A442" s="48" t="s">
        <v>268</v>
      </c>
      <c r="B442" s="17"/>
      <c r="C442" s="25" t="s">
        <v>4</v>
      </c>
      <c r="D442" s="25" t="s">
        <v>147</v>
      </c>
      <c r="E442" s="17" t="s">
        <v>267</v>
      </c>
      <c r="F442" s="17"/>
      <c r="G442" s="14">
        <f>SUM(G443)</f>
        <v>93.6</v>
      </c>
      <c r="H442" s="74"/>
      <c r="I442" s="2"/>
      <c r="J442" s="2"/>
      <c r="K442" s="2"/>
      <c r="L442" s="2"/>
      <c r="M442" s="2"/>
      <c r="N442" s="2"/>
    </row>
    <row r="443" spans="1:14" s="34" customFormat="1" ht="15.75">
      <c r="A443" s="48" t="s">
        <v>270</v>
      </c>
      <c r="B443" s="17"/>
      <c r="C443" s="25" t="s">
        <v>4</v>
      </c>
      <c r="D443" s="25" t="s">
        <v>147</v>
      </c>
      <c r="E443" s="17" t="s">
        <v>269</v>
      </c>
      <c r="F443" s="17"/>
      <c r="G443" s="14">
        <f>SUM(G444)</f>
        <v>93.6</v>
      </c>
    </row>
    <row r="444" spans="1:14" s="34" customFormat="1" ht="15.75">
      <c r="A444" s="48" t="s">
        <v>344</v>
      </c>
      <c r="B444" s="17"/>
      <c r="C444" s="25" t="s">
        <v>4</v>
      </c>
      <c r="D444" s="25" t="s">
        <v>147</v>
      </c>
      <c r="E444" s="17" t="s">
        <v>345</v>
      </c>
      <c r="F444" s="17"/>
      <c r="G444" s="14">
        <f>SUM(G445:G445)</f>
        <v>93.6</v>
      </c>
    </row>
    <row r="445" spans="1:14" s="34" customFormat="1" ht="63">
      <c r="A445" s="48" t="s">
        <v>203</v>
      </c>
      <c r="B445" s="17"/>
      <c r="C445" s="25" t="s">
        <v>4</v>
      </c>
      <c r="D445" s="25" t="s">
        <v>147</v>
      </c>
      <c r="E445" s="17" t="s">
        <v>345</v>
      </c>
      <c r="F445" s="17">
        <v>100</v>
      </c>
      <c r="G445" s="14">
        <v>93.6</v>
      </c>
    </row>
    <row r="446" spans="1:14" s="34" customFormat="1" ht="15.75">
      <c r="A446" s="36" t="s">
        <v>131</v>
      </c>
      <c r="B446" s="170"/>
      <c r="C446" s="171">
        <v>11</v>
      </c>
      <c r="D446" s="171" t="s">
        <v>146</v>
      </c>
      <c r="E446" s="172"/>
      <c r="F446" s="172"/>
      <c r="G446" s="16">
        <f>G447+G456</f>
        <v>21253.5</v>
      </c>
    </row>
    <row r="447" spans="1:14" customFormat="1" ht="15.75">
      <c r="A447" s="36" t="s">
        <v>132</v>
      </c>
      <c r="B447" s="170"/>
      <c r="C447" s="171">
        <v>11</v>
      </c>
      <c r="D447" s="171" t="s">
        <v>139</v>
      </c>
      <c r="E447" s="172"/>
      <c r="F447" s="172"/>
      <c r="G447" s="16">
        <f>SUM(G448)</f>
        <v>19311.400000000001</v>
      </c>
      <c r="H447" s="34"/>
    </row>
    <row r="448" spans="1:14" customFormat="1" ht="31.5">
      <c r="A448" s="33" t="s">
        <v>403</v>
      </c>
      <c r="B448" s="17"/>
      <c r="C448" s="25">
        <v>11</v>
      </c>
      <c r="D448" s="25" t="s">
        <v>139</v>
      </c>
      <c r="E448" s="17" t="s">
        <v>404</v>
      </c>
      <c r="F448" s="52"/>
      <c r="G448" s="42">
        <f>SUM(G449,G453)</f>
        <v>19311.400000000001</v>
      </c>
      <c r="H448" s="34"/>
    </row>
    <row r="449" spans="1:8" customFormat="1" ht="15.75">
      <c r="A449" s="33" t="s">
        <v>133</v>
      </c>
      <c r="B449" s="17"/>
      <c r="C449" s="25">
        <v>11</v>
      </c>
      <c r="D449" s="25" t="s">
        <v>139</v>
      </c>
      <c r="E449" s="17" t="s">
        <v>405</v>
      </c>
      <c r="F449" s="52"/>
      <c r="G449" s="42">
        <f>SUM(G450)</f>
        <v>600</v>
      </c>
      <c r="H449" s="34"/>
    </row>
    <row r="450" spans="1:8" customFormat="1" ht="47.25">
      <c r="A450" s="65" t="s">
        <v>432</v>
      </c>
      <c r="B450" s="18"/>
      <c r="C450" s="25">
        <v>11</v>
      </c>
      <c r="D450" s="25" t="s">
        <v>139</v>
      </c>
      <c r="E450" s="17" t="s">
        <v>406</v>
      </c>
      <c r="F450" s="18"/>
      <c r="G450" s="42">
        <f>SUM(G451)</f>
        <v>600</v>
      </c>
      <c r="H450" s="34"/>
    </row>
    <row r="451" spans="1:8" customFormat="1" ht="18.75">
      <c r="A451" s="33" t="s">
        <v>721</v>
      </c>
      <c r="B451" s="17"/>
      <c r="C451" s="25">
        <v>11</v>
      </c>
      <c r="D451" s="25" t="s">
        <v>139</v>
      </c>
      <c r="E451" s="17" t="s">
        <v>407</v>
      </c>
      <c r="F451" s="61"/>
      <c r="G451" s="42">
        <f>SUM(G452)</f>
        <v>600</v>
      </c>
      <c r="H451" s="34"/>
    </row>
    <row r="452" spans="1:8" customFormat="1" ht="31.5">
      <c r="A452" s="48" t="s">
        <v>201</v>
      </c>
      <c r="B452" s="17"/>
      <c r="C452" s="25">
        <v>11</v>
      </c>
      <c r="D452" s="25" t="s">
        <v>139</v>
      </c>
      <c r="E452" s="17" t="s">
        <v>407</v>
      </c>
      <c r="F452" s="17">
        <v>600</v>
      </c>
      <c r="G452" s="42">
        <v>600</v>
      </c>
      <c r="H452" s="34"/>
    </row>
    <row r="453" spans="1:8" customFormat="1" ht="31.5">
      <c r="A453" s="33" t="s">
        <v>134</v>
      </c>
      <c r="B453" s="17"/>
      <c r="C453" s="25">
        <v>11</v>
      </c>
      <c r="D453" s="25" t="s">
        <v>139</v>
      </c>
      <c r="E453" s="17" t="s">
        <v>408</v>
      </c>
      <c r="F453" s="52"/>
      <c r="G453" s="42">
        <f>SUM(G454)</f>
        <v>18711.400000000001</v>
      </c>
      <c r="H453" s="34"/>
    </row>
    <row r="454" spans="1:8" customFormat="1" ht="47.25">
      <c r="A454" s="48" t="s">
        <v>211</v>
      </c>
      <c r="B454" s="17"/>
      <c r="C454" s="25">
        <v>11</v>
      </c>
      <c r="D454" s="25" t="s">
        <v>139</v>
      </c>
      <c r="E454" s="17" t="s">
        <v>589</v>
      </c>
      <c r="F454" s="52"/>
      <c r="G454" s="42">
        <f>SUM(G455)</f>
        <v>18711.400000000001</v>
      </c>
      <c r="H454" s="34"/>
    </row>
    <row r="455" spans="1:8" customFormat="1" ht="31.5">
      <c r="A455" s="48" t="s">
        <v>201</v>
      </c>
      <c r="B455" s="17"/>
      <c r="C455" s="25">
        <v>11</v>
      </c>
      <c r="D455" s="25" t="s">
        <v>139</v>
      </c>
      <c r="E455" s="17" t="s">
        <v>589</v>
      </c>
      <c r="F455" s="17">
        <v>600</v>
      </c>
      <c r="G455" s="42">
        <v>18711.400000000001</v>
      </c>
      <c r="H455" s="34"/>
    </row>
    <row r="456" spans="1:8" customFormat="1" ht="15.75">
      <c r="A456" s="36" t="s">
        <v>135</v>
      </c>
      <c r="B456" s="170"/>
      <c r="C456" s="171">
        <v>11</v>
      </c>
      <c r="D456" s="171" t="s">
        <v>140</v>
      </c>
      <c r="E456" s="170"/>
      <c r="F456" s="170"/>
      <c r="G456" s="16">
        <f>SUM(G457,G462)</f>
        <v>1942.1</v>
      </c>
      <c r="H456" s="34"/>
    </row>
    <row r="457" spans="1:8" customFormat="1" ht="31.5">
      <c r="A457" s="33" t="s">
        <v>403</v>
      </c>
      <c r="B457" s="17"/>
      <c r="C457" s="25">
        <v>11</v>
      </c>
      <c r="D457" s="25" t="s">
        <v>140</v>
      </c>
      <c r="E457" s="17" t="s">
        <v>404</v>
      </c>
      <c r="F457" s="17"/>
      <c r="G457" s="42">
        <f>SUM(G458)</f>
        <v>1157.5999999999999</v>
      </c>
      <c r="H457" s="34"/>
    </row>
    <row r="458" spans="1:8" customFormat="1" ht="15.75">
      <c r="A458" s="33" t="s">
        <v>133</v>
      </c>
      <c r="B458" s="17"/>
      <c r="C458" s="25">
        <v>11</v>
      </c>
      <c r="D458" s="25" t="s">
        <v>140</v>
      </c>
      <c r="E458" s="17" t="s">
        <v>405</v>
      </c>
      <c r="F458" s="17"/>
      <c r="G458" s="42">
        <f>SUM(G459)</f>
        <v>1157.5999999999999</v>
      </c>
      <c r="H458" s="34"/>
    </row>
    <row r="459" spans="1:8" customFormat="1" ht="31.5">
      <c r="A459" s="65" t="s">
        <v>411</v>
      </c>
      <c r="B459" s="18"/>
      <c r="C459" s="25">
        <v>11</v>
      </c>
      <c r="D459" s="25" t="s">
        <v>140</v>
      </c>
      <c r="E459" s="17" t="s">
        <v>410</v>
      </c>
      <c r="F459" s="18"/>
      <c r="G459" s="42">
        <f>SUM(G460)</f>
        <v>1157.5999999999999</v>
      </c>
      <c r="H459" s="34"/>
    </row>
    <row r="460" spans="1:8" customFormat="1" ht="15.75">
      <c r="A460" s="33" t="s">
        <v>136</v>
      </c>
      <c r="B460" s="17"/>
      <c r="C460" s="25">
        <v>11</v>
      </c>
      <c r="D460" s="25" t="s">
        <v>140</v>
      </c>
      <c r="E460" s="17" t="s">
        <v>409</v>
      </c>
      <c r="F460" s="17"/>
      <c r="G460" s="42">
        <f>SUM(G461:G461)</f>
        <v>1157.5999999999999</v>
      </c>
      <c r="H460" s="34"/>
    </row>
    <row r="461" spans="1:8" customFormat="1" ht="31.5">
      <c r="A461" s="48" t="s">
        <v>201</v>
      </c>
      <c r="B461" s="191"/>
      <c r="C461" s="192">
        <v>11</v>
      </c>
      <c r="D461" s="192" t="s">
        <v>140</v>
      </c>
      <c r="E461" s="17" t="s">
        <v>409</v>
      </c>
      <c r="F461" s="191">
        <v>600</v>
      </c>
      <c r="G461" s="15">
        <v>1157.5999999999999</v>
      </c>
      <c r="H461" s="34"/>
    </row>
    <row r="462" spans="1:8" customFormat="1" ht="15.75">
      <c r="A462" s="21" t="s">
        <v>268</v>
      </c>
      <c r="B462" s="191"/>
      <c r="C462" s="25">
        <v>11</v>
      </c>
      <c r="D462" s="25" t="s">
        <v>140</v>
      </c>
      <c r="E462" s="18" t="s">
        <v>267</v>
      </c>
      <c r="F462" s="18"/>
      <c r="G462" s="42">
        <f>SUM(G463)</f>
        <v>784.5</v>
      </c>
      <c r="H462" s="34"/>
    </row>
    <row r="463" spans="1:8" customFormat="1" ht="15.75">
      <c r="A463" s="21" t="s">
        <v>270</v>
      </c>
      <c r="B463" s="191"/>
      <c r="C463" s="25">
        <v>11</v>
      </c>
      <c r="D463" s="25" t="s">
        <v>140</v>
      </c>
      <c r="E463" s="18" t="s">
        <v>269</v>
      </c>
      <c r="F463" s="18"/>
      <c r="G463" s="42">
        <f>SUM(G464)</f>
        <v>784.5</v>
      </c>
      <c r="H463" s="34"/>
    </row>
    <row r="464" spans="1:8" customFormat="1" ht="15.75" hidden="1">
      <c r="A464" s="132" t="s">
        <v>344</v>
      </c>
      <c r="B464" s="191"/>
      <c r="C464" s="25">
        <v>11</v>
      </c>
      <c r="D464" s="25" t="s">
        <v>140</v>
      </c>
      <c r="E464" s="17" t="s">
        <v>345</v>
      </c>
      <c r="F464" s="17"/>
      <c r="G464" s="42">
        <f>G465</f>
        <v>784.5</v>
      </c>
      <c r="H464" s="34"/>
    </row>
    <row r="465" spans="1:8" customFormat="1" ht="31.5" hidden="1">
      <c r="A465" s="48" t="s">
        <v>201</v>
      </c>
      <c r="B465" s="191"/>
      <c r="C465" s="25">
        <v>11</v>
      </c>
      <c r="D465" s="25" t="s">
        <v>140</v>
      </c>
      <c r="E465" s="17" t="s">
        <v>345</v>
      </c>
      <c r="F465" s="191">
        <v>600</v>
      </c>
      <c r="G465" s="42">
        <v>784.5</v>
      </c>
      <c r="H465" s="34"/>
    </row>
    <row r="466" spans="1:8" customFormat="1" ht="15.75" hidden="1">
      <c r="A466" s="65"/>
      <c r="B466" s="17"/>
      <c r="C466" s="25"/>
      <c r="D466" s="25"/>
      <c r="E466" s="18"/>
      <c r="F466" s="50"/>
      <c r="G466" s="42"/>
      <c r="H466" s="34"/>
    </row>
    <row r="467" spans="1:8" customFormat="1" ht="15.75" hidden="1">
      <c r="A467" s="65"/>
      <c r="B467" s="18"/>
      <c r="C467" s="19"/>
      <c r="D467" s="25"/>
      <c r="E467" s="18"/>
      <c r="F467" s="18"/>
      <c r="G467" s="42"/>
      <c r="H467" s="34"/>
    </row>
    <row r="468" spans="1:8" customFormat="1" ht="15.75" hidden="1">
      <c r="A468" s="65"/>
      <c r="B468" s="18"/>
      <c r="C468" s="19"/>
      <c r="D468" s="25"/>
      <c r="E468" s="18"/>
      <c r="F468" s="18"/>
      <c r="G468" s="42"/>
      <c r="H468" s="34"/>
    </row>
    <row r="469" spans="1:8">
      <c r="A469" s="223"/>
      <c r="B469" s="224"/>
      <c r="C469" s="225"/>
      <c r="D469" s="225"/>
      <c r="E469" s="225"/>
      <c r="F469" s="225"/>
      <c r="G469" s="226" t="s">
        <v>894</v>
      </c>
    </row>
  </sheetData>
  <autoFilter ref="A15:G17"/>
  <mergeCells count="7">
    <mergeCell ref="A12:G12"/>
    <mergeCell ref="A6:G6"/>
    <mergeCell ref="A7:G7"/>
    <mergeCell ref="A8:G8"/>
    <mergeCell ref="A11:G11"/>
    <mergeCell ref="A9:G9"/>
    <mergeCell ref="A10:G10"/>
  </mergeCells>
  <pageMargins left="0.70866141732283472" right="0.43307086614173229" top="0.39370078740157483" bottom="0.43307086614173229" header="0.31496062992125984" footer="0.31496062992125984"/>
  <pageSetup paperSize="9" scale="84" fitToHeight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1"/>
  <sheetViews>
    <sheetView topLeftCell="A481" zoomScale="90" zoomScaleNormal="90" workbookViewId="0">
      <selection sqref="A1:G485"/>
    </sheetView>
  </sheetViews>
  <sheetFormatPr defaultRowHeight="15"/>
  <cols>
    <col min="1" max="1" width="65.7109375" style="196" customWidth="1"/>
    <col min="2" max="2" width="5" style="197" customWidth="1"/>
    <col min="3" max="4" width="3.7109375" style="128" customWidth="1"/>
    <col min="5" max="5" width="15.7109375" style="128" customWidth="1"/>
    <col min="6" max="6" width="4.7109375" style="128" customWidth="1"/>
    <col min="7" max="7" width="12.7109375" style="128" customWidth="1"/>
    <col min="9" max="9" width="12.5703125" bestFit="1" customWidth="1"/>
  </cols>
  <sheetData>
    <row r="1" spans="1:14" ht="15.75">
      <c r="A1" s="193"/>
      <c r="B1" s="126"/>
      <c r="C1" s="125"/>
      <c r="D1" s="125"/>
      <c r="F1" s="194"/>
      <c r="G1" s="155" t="s">
        <v>882</v>
      </c>
    </row>
    <row r="2" spans="1:14" ht="15.75">
      <c r="A2" s="193"/>
      <c r="B2" s="126"/>
      <c r="C2" s="125"/>
      <c r="D2" s="125"/>
      <c r="E2" s="125"/>
      <c r="F2" s="154"/>
      <c r="G2" s="154" t="s">
        <v>5</v>
      </c>
    </row>
    <row r="3" spans="1:14" ht="15.75">
      <c r="A3" s="193"/>
      <c r="B3" s="126"/>
      <c r="C3" s="125"/>
      <c r="D3" s="125"/>
      <c r="E3" s="125"/>
      <c r="F3" s="154"/>
      <c r="G3" s="154" t="s">
        <v>606</v>
      </c>
    </row>
    <row r="4" spans="1:14" ht="15.75">
      <c r="A4" s="193"/>
      <c r="B4" s="126"/>
      <c r="C4" s="125"/>
      <c r="D4" s="125"/>
      <c r="F4" s="195"/>
      <c r="G4" s="155" t="s">
        <v>921</v>
      </c>
    </row>
    <row r="5" spans="1:14" ht="15.75">
      <c r="B5" s="127"/>
      <c r="C5" s="127"/>
      <c r="D5" s="127"/>
      <c r="E5" s="127"/>
      <c r="F5" s="154"/>
      <c r="G5" s="154"/>
    </row>
    <row r="6" spans="1:14" ht="15.75" customHeight="1">
      <c r="A6" s="242" t="s">
        <v>901</v>
      </c>
      <c r="B6" s="242"/>
      <c r="C6" s="242"/>
      <c r="D6" s="242"/>
      <c r="E6" s="242"/>
      <c r="F6" s="242"/>
      <c r="G6" s="242"/>
    </row>
    <row r="7" spans="1:14" ht="15.75" customHeight="1">
      <c r="A7" s="242" t="s">
        <v>858</v>
      </c>
      <c r="B7" s="242"/>
      <c r="C7" s="242"/>
      <c r="D7" s="242"/>
      <c r="E7" s="242"/>
      <c r="F7" s="242"/>
      <c r="G7" s="242"/>
    </row>
    <row r="8" spans="1:14" ht="15.75" customHeight="1">
      <c r="A8" s="242" t="s">
        <v>606</v>
      </c>
      <c r="B8" s="242"/>
      <c r="C8" s="242"/>
      <c r="D8" s="242"/>
      <c r="E8" s="242"/>
      <c r="F8" s="242"/>
      <c r="G8" s="242"/>
    </row>
    <row r="9" spans="1:14" ht="15.75" customHeight="1">
      <c r="A9" s="242" t="s">
        <v>860</v>
      </c>
      <c r="B9" s="242"/>
      <c r="C9" s="242"/>
      <c r="D9" s="242"/>
      <c r="E9" s="242"/>
      <c r="F9" s="242"/>
      <c r="G9" s="242"/>
    </row>
    <row r="10" spans="1:14" ht="15.75" customHeight="1">
      <c r="A10" s="242" t="s">
        <v>859</v>
      </c>
      <c r="B10" s="242"/>
      <c r="C10" s="242"/>
      <c r="D10" s="242"/>
      <c r="E10" s="242"/>
      <c r="F10" s="242"/>
      <c r="G10" s="242"/>
    </row>
    <row r="11" spans="1:14">
      <c r="G11" s="129"/>
    </row>
    <row r="12" spans="1:14" ht="37.5" customHeight="1">
      <c r="A12" s="241" t="s">
        <v>686</v>
      </c>
      <c r="B12" s="241"/>
      <c r="C12" s="241"/>
      <c r="D12" s="241"/>
      <c r="E12" s="241"/>
      <c r="F12" s="241"/>
      <c r="G12" s="241"/>
    </row>
    <row r="13" spans="1:14">
      <c r="G13" s="129"/>
    </row>
    <row r="14" spans="1:14" ht="15.75">
      <c r="G14" s="153" t="s">
        <v>0</v>
      </c>
    </row>
    <row r="15" spans="1:14" ht="31.5">
      <c r="A15" s="198" t="s">
        <v>83</v>
      </c>
      <c r="B15" s="198" t="s">
        <v>1</v>
      </c>
      <c r="C15" s="198" t="s">
        <v>137</v>
      </c>
      <c r="D15" s="198" t="s">
        <v>84</v>
      </c>
      <c r="E15" s="198" t="s">
        <v>85</v>
      </c>
      <c r="F15" s="198" t="s">
        <v>86</v>
      </c>
      <c r="G15" s="198" t="s">
        <v>82</v>
      </c>
    </row>
    <row r="16" spans="1:14" ht="15.75">
      <c r="A16" s="198">
        <v>1</v>
      </c>
      <c r="B16" s="198">
        <v>2</v>
      </c>
      <c r="C16" s="198">
        <v>3</v>
      </c>
      <c r="D16" s="198">
        <v>4</v>
      </c>
      <c r="E16" s="198">
        <v>5</v>
      </c>
      <c r="F16" s="198">
        <v>6</v>
      </c>
      <c r="G16" s="198">
        <v>7</v>
      </c>
      <c r="H16" s="34"/>
      <c r="I16" s="34"/>
      <c r="J16" s="34"/>
      <c r="K16" s="34"/>
      <c r="L16" s="34"/>
      <c r="M16" s="34"/>
      <c r="N16" s="34"/>
    </row>
    <row r="17" spans="1:14" ht="18.75">
      <c r="A17" s="36" t="s">
        <v>553</v>
      </c>
      <c r="B17" s="170">
        <v>801</v>
      </c>
      <c r="C17" s="61"/>
      <c r="D17" s="61"/>
      <c r="E17" s="61"/>
      <c r="F17" s="61"/>
      <c r="G17" s="16">
        <f>SUM(G18,G66,G97,G127,G186)</f>
        <v>490106.69999999995</v>
      </c>
      <c r="H17" s="7"/>
    </row>
    <row r="18" spans="1:14" ht="18.75">
      <c r="A18" s="36" t="s">
        <v>88</v>
      </c>
      <c r="B18" s="170"/>
      <c r="C18" s="171" t="s">
        <v>139</v>
      </c>
      <c r="D18" s="171" t="s">
        <v>146</v>
      </c>
      <c r="E18" s="170"/>
      <c r="F18" s="61"/>
      <c r="G18" s="16">
        <f>SUM(G19,G26,G48)</f>
        <v>110425.89999999998</v>
      </c>
    </row>
    <row r="19" spans="1:14" ht="31.5">
      <c r="A19" s="36" t="s">
        <v>89</v>
      </c>
      <c r="B19" s="170"/>
      <c r="C19" s="171" t="s">
        <v>139</v>
      </c>
      <c r="D19" s="171" t="s">
        <v>140</v>
      </c>
      <c r="E19" s="170"/>
      <c r="F19" s="61"/>
      <c r="G19" s="16">
        <f>SUM(G20)</f>
        <v>4013.8</v>
      </c>
      <c r="H19" s="34"/>
    </row>
    <row r="20" spans="1:14" s="32" customFormat="1" ht="31.5">
      <c r="A20" s="33" t="s">
        <v>248</v>
      </c>
      <c r="B20" s="17"/>
      <c r="C20" s="25" t="s">
        <v>139</v>
      </c>
      <c r="D20" s="25" t="s">
        <v>140</v>
      </c>
      <c r="E20" s="17" t="s">
        <v>247</v>
      </c>
      <c r="F20" s="43"/>
      <c r="G20" s="42">
        <f>SUM(G21)</f>
        <v>4013.8</v>
      </c>
      <c r="H20" s="71"/>
    </row>
    <row r="21" spans="1:14" ht="18.75">
      <c r="A21" s="33" t="s">
        <v>256</v>
      </c>
      <c r="B21" s="17"/>
      <c r="C21" s="25" t="s">
        <v>139</v>
      </c>
      <c r="D21" s="25" t="s">
        <v>140</v>
      </c>
      <c r="E21" s="17" t="s">
        <v>249</v>
      </c>
      <c r="F21" s="43"/>
      <c r="G21" s="42">
        <f>SUM(G22,G24)</f>
        <v>4013.8</v>
      </c>
      <c r="H21" s="34"/>
    </row>
    <row r="22" spans="1:14" ht="18.75">
      <c r="A22" s="48" t="s">
        <v>251</v>
      </c>
      <c r="B22" s="17"/>
      <c r="C22" s="25" t="s">
        <v>139</v>
      </c>
      <c r="D22" s="25" t="s">
        <v>140</v>
      </c>
      <c r="E22" s="17" t="s">
        <v>250</v>
      </c>
      <c r="F22" s="43"/>
      <c r="G22" s="42">
        <f>SUM(G23:G23)</f>
        <v>3913.8</v>
      </c>
      <c r="H22" s="34"/>
    </row>
    <row r="23" spans="1:14" ht="63">
      <c r="A23" s="48" t="s">
        <v>203</v>
      </c>
      <c r="B23" s="17"/>
      <c r="C23" s="25" t="s">
        <v>139</v>
      </c>
      <c r="D23" s="25" t="s">
        <v>140</v>
      </c>
      <c r="E23" s="17" t="s">
        <v>250</v>
      </c>
      <c r="F23" s="17">
        <v>100</v>
      </c>
      <c r="G23" s="42">
        <v>3913.8</v>
      </c>
      <c r="H23" s="34"/>
    </row>
    <row r="24" spans="1:14" ht="18.75">
      <c r="A24" s="33" t="s">
        <v>721</v>
      </c>
      <c r="B24" s="17"/>
      <c r="C24" s="25" t="s">
        <v>139</v>
      </c>
      <c r="D24" s="25" t="s">
        <v>140</v>
      </c>
      <c r="E24" s="17" t="s">
        <v>252</v>
      </c>
      <c r="F24" s="61"/>
      <c r="G24" s="42">
        <f>SUM(G25)</f>
        <v>100</v>
      </c>
      <c r="H24" s="34"/>
    </row>
    <row r="25" spans="1:14" ht="63">
      <c r="A25" s="48" t="s">
        <v>203</v>
      </c>
      <c r="B25" s="17"/>
      <c r="C25" s="25" t="s">
        <v>139</v>
      </c>
      <c r="D25" s="25" t="s">
        <v>140</v>
      </c>
      <c r="E25" s="17" t="s">
        <v>252</v>
      </c>
      <c r="F25" s="17">
        <v>100</v>
      </c>
      <c r="G25" s="42">
        <v>100</v>
      </c>
      <c r="H25" s="34"/>
    </row>
    <row r="26" spans="1:14" ht="47.25">
      <c r="A26" s="36" t="s">
        <v>582</v>
      </c>
      <c r="B26" s="170"/>
      <c r="C26" s="171" t="s">
        <v>139</v>
      </c>
      <c r="D26" s="171" t="s">
        <v>142</v>
      </c>
      <c r="E26" s="172"/>
      <c r="F26" s="172"/>
      <c r="G26" s="16">
        <f>SUM(G27)</f>
        <v>89689.89999999998</v>
      </c>
      <c r="H26" s="72"/>
      <c r="I26" s="3"/>
      <c r="J26" s="4"/>
      <c r="K26" s="5"/>
      <c r="L26" s="6"/>
      <c r="M26" s="6"/>
      <c r="N26" s="7"/>
    </row>
    <row r="27" spans="1:14" s="32" customFormat="1" ht="31.5">
      <c r="A27" s="33" t="s">
        <v>248</v>
      </c>
      <c r="B27" s="17"/>
      <c r="C27" s="25" t="s">
        <v>139</v>
      </c>
      <c r="D27" s="25" t="s">
        <v>142</v>
      </c>
      <c r="E27" s="17" t="s">
        <v>247</v>
      </c>
      <c r="F27" s="43"/>
      <c r="G27" s="42">
        <f>SUM(G28)</f>
        <v>89689.89999999998</v>
      </c>
      <c r="H27" s="71"/>
    </row>
    <row r="28" spans="1:14" ht="18.75">
      <c r="A28" s="33" t="s">
        <v>257</v>
      </c>
      <c r="B28" s="17"/>
      <c r="C28" s="25" t="s">
        <v>139</v>
      </c>
      <c r="D28" s="25" t="s">
        <v>142</v>
      </c>
      <c r="E28" s="17" t="s">
        <v>258</v>
      </c>
      <c r="F28" s="43"/>
      <c r="G28" s="42">
        <f>SUM(G29,G34,G37,G39,G41,G43,G45)</f>
        <v>89689.89999999998</v>
      </c>
      <c r="H28" s="34"/>
    </row>
    <row r="29" spans="1:14" ht="31.5">
      <c r="A29" s="48" t="s">
        <v>340</v>
      </c>
      <c r="B29" s="17"/>
      <c r="C29" s="25" t="s">
        <v>139</v>
      </c>
      <c r="D29" s="25" t="s">
        <v>142</v>
      </c>
      <c r="E29" s="17" t="s">
        <v>259</v>
      </c>
      <c r="F29" s="43"/>
      <c r="G29" s="42">
        <f>SUM(G30:G33)</f>
        <v>65175.7</v>
      </c>
      <c r="H29" s="34"/>
    </row>
    <row r="30" spans="1:14" ht="63">
      <c r="A30" s="48" t="s">
        <v>203</v>
      </c>
      <c r="B30" s="17"/>
      <c r="C30" s="25" t="s">
        <v>139</v>
      </c>
      <c r="D30" s="25" t="s">
        <v>142</v>
      </c>
      <c r="E30" s="17" t="s">
        <v>259</v>
      </c>
      <c r="F30" s="17">
        <v>100</v>
      </c>
      <c r="G30" s="42">
        <v>42534.5</v>
      </c>
      <c r="H30" s="34"/>
    </row>
    <row r="31" spans="1:14" ht="31.5">
      <c r="A31" s="63" t="s">
        <v>556</v>
      </c>
      <c r="B31" s="173"/>
      <c r="C31" s="19" t="s">
        <v>139</v>
      </c>
      <c r="D31" s="19" t="s">
        <v>142</v>
      </c>
      <c r="E31" s="17" t="s">
        <v>259</v>
      </c>
      <c r="F31" s="173">
        <v>200</v>
      </c>
      <c r="G31" s="42">
        <v>21190.2</v>
      </c>
      <c r="H31" s="73"/>
      <c r="I31" s="1"/>
      <c r="J31" s="9"/>
      <c r="K31" s="8"/>
      <c r="L31" s="10"/>
      <c r="M31" s="10"/>
      <c r="N31" s="11"/>
    </row>
    <row r="32" spans="1:14" ht="15.75">
      <c r="A32" s="48" t="s">
        <v>202</v>
      </c>
      <c r="B32" s="173"/>
      <c r="C32" s="19" t="s">
        <v>139</v>
      </c>
      <c r="D32" s="19" t="s">
        <v>142</v>
      </c>
      <c r="E32" s="17" t="s">
        <v>259</v>
      </c>
      <c r="F32" s="173">
        <v>300</v>
      </c>
      <c r="G32" s="42">
        <v>455.8</v>
      </c>
      <c r="H32" s="73"/>
      <c r="I32" s="1"/>
      <c r="J32" s="9"/>
      <c r="K32" s="8"/>
      <c r="L32" s="10"/>
      <c r="M32" s="10"/>
      <c r="N32" s="11"/>
    </row>
    <row r="33" spans="1:14" ht="15.75">
      <c r="A33" s="66" t="s">
        <v>200</v>
      </c>
      <c r="B33" s="18"/>
      <c r="C33" s="19" t="s">
        <v>139</v>
      </c>
      <c r="D33" s="19" t="s">
        <v>142</v>
      </c>
      <c r="E33" s="17" t="s">
        <v>259</v>
      </c>
      <c r="F33" s="18">
        <v>800</v>
      </c>
      <c r="G33" s="42">
        <v>995.2</v>
      </c>
      <c r="H33" s="74"/>
      <c r="I33" s="2"/>
      <c r="J33" s="2"/>
      <c r="K33" s="2"/>
      <c r="L33" s="2"/>
      <c r="M33" s="2"/>
      <c r="N33" s="2"/>
    </row>
    <row r="34" spans="1:14" ht="63">
      <c r="A34" s="66" t="s">
        <v>862</v>
      </c>
      <c r="B34" s="18"/>
      <c r="C34" s="19" t="s">
        <v>139</v>
      </c>
      <c r="D34" s="19" t="s">
        <v>142</v>
      </c>
      <c r="E34" s="18" t="s">
        <v>254</v>
      </c>
      <c r="F34" s="18"/>
      <c r="G34" s="42">
        <f>SUM(G35:G36)</f>
        <v>18593.2</v>
      </c>
      <c r="H34" s="34"/>
    </row>
    <row r="35" spans="1:14" ht="63">
      <c r="A35" s="48" t="s">
        <v>203</v>
      </c>
      <c r="B35" s="18"/>
      <c r="C35" s="19" t="s">
        <v>139</v>
      </c>
      <c r="D35" s="19" t="s">
        <v>142</v>
      </c>
      <c r="E35" s="18" t="s">
        <v>254</v>
      </c>
      <c r="F35" s="18">
        <v>100</v>
      </c>
      <c r="G35" s="42">
        <v>18093.2</v>
      </c>
      <c r="H35" s="34"/>
    </row>
    <row r="36" spans="1:14" ht="31.5">
      <c r="A36" s="63" t="s">
        <v>556</v>
      </c>
      <c r="B36" s="18"/>
      <c r="C36" s="19" t="s">
        <v>139</v>
      </c>
      <c r="D36" s="19" t="s">
        <v>142</v>
      </c>
      <c r="E36" s="18" t="s">
        <v>254</v>
      </c>
      <c r="F36" s="18">
        <v>200</v>
      </c>
      <c r="G36" s="42">
        <v>500</v>
      </c>
      <c r="H36" s="34"/>
    </row>
    <row r="37" spans="1:14" ht="31.5">
      <c r="A37" s="66" t="s">
        <v>205</v>
      </c>
      <c r="B37" s="18"/>
      <c r="C37" s="19" t="s">
        <v>139</v>
      </c>
      <c r="D37" s="19" t="s">
        <v>142</v>
      </c>
      <c r="E37" s="18" t="s">
        <v>255</v>
      </c>
      <c r="F37" s="18"/>
      <c r="G37" s="42">
        <f>SUM(G38:G38)</f>
        <v>2133.4</v>
      </c>
      <c r="H37" s="34"/>
    </row>
    <row r="38" spans="1:14" ht="63">
      <c r="A38" s="48" t="s">
        <v>203</v>
      </c>
      <c r="B38" s="18"/>
      <c r="C38" s="19" t="s">
        <v>139</v>
      </c>
      <c r="D38" s="19" t="s">
        <v>142</v>
      </c>
      <c r="E38" s="18" t="s">
        <v>255</v>
      </c>
      <c r="F38" s="18">
        <v>100</v>
      </c>
      <c r="G38" s="42">
        <v>2133.4</v>
      </c>
      <c r="H38" s="34"/>
    </row>
    <row r="39" spans="1:14" ht="78.75">
      <c r="A39" s="33" t="s">
        <v>253</v>
      </c>
      <c r="B39" s="17"/>
      <c r="C39" s="19" t="s">
        <v>139</v>
      </c>
      <c r="D39" s="19" t="s">
        <v>142</v>
      </c>
      <c r="E39" s="17" t="s">
        <v>260</v>
      </c>
      <c r="F39" s="61"/>
      <c r="G39" s="42">
        <f>SUM(G40)</f>
        <v>3490</v>
      </c>
      <c r="H39" s="34"/>
    </row>
    <row r="40" spans="1:14" ht="63">
      <c r="A40" s="48" t="s">
        <v>203</v>
      </c>
      <c r="B40" s="17"/>
      <c r="C40" s="19" t="s">
        <v>139</v>
      </c>
      <c r="D40" s="19" t="s">
        <v>142</v>
      </c>
      <c r="E40" s="17" t="s">
        <v>260</v>
      </c>
      <c r="F40" s="17">
        <v>100</v>
      </c>
      <c r="G40" s="42">
        <v>3490</v>
      </c>
      <c r="H40" s="34"/>
    </row>
    <row r="41" spans="1:14" ht="18.75">
      <c r="A41" s="33" t="s">
        <v>723</v>
      </c>
      <c r="B41" s="17"/>
      <c r="C41" s="25" t="s">
        <v>139</v>
      </c>
      <c r="D41" s="25" t="s">
        <v>142</v>
      </c>
      <c r="E41" s="17" t="s">
        <v>663</v>
      </c>
      <c r="F41" s="61"/>
      <c r="G41" s="42">
        <f>SUM(G42)</f>
        <v>0</v>
      </c>
      <c r="H41" s="34"/>
    </row>
    <row r="42" spans="1:14" ht="63">
      <c r="A42" s="48" t="s">
        <v>203</v>
      </c>
      <c r="B42" s="17"/>
      <c r="C42" s="25" t="s">
        <v>139</v>
      </c>
      <c r="D42" s="25" t="s">
        <v>142</v>
      </c>
      <c r="E42" s="17" t="s">
        <v>663</v>
      </c>
      <c r="F42" s="17">
        <v>100</v>
      </c>
      <c r="G42" s="42">
        <v>0</v>
      </c>
      <c r="H42" s="34"/>
    </row>
    <row r="43" spans="1:14" ht="18.75">
      <c r="A43" s="48" t="s">
        <v>265</v>
      </c>
      <c r="B43" s="17"/>
      <c r="C43" s="25" t="s">
        <v>139</v>
      </c>
      <c r="D43" s="25" t="s">
        <v>142</v>
      </c>
      <c r="E43" s="17" t="s">
        <v>449</v>
      </c>
      <c r="F43" s="43"/>
      <c r="G43" s="42">
        <f>SUM(G44)</f>
        <v>189.4</v>
      </c>
      <c r="H43" s="34"/>
    </row>
    <row r="44" spans="1:14" ht="63">
      <c r="A44" s="48" t="s">
        <v>203</v>
      </c>
      <c r="B44" s="17"/>
      <c r="C44" s="25" t="s">
        <v>139</v>
      </c>
      <c r="D44" s="25" t="s">
        <v>142</v>
      </c>
      <c r="E44" s="17" t="s">
        <v>449</v>
      </c>
      <c r="F44" s="17">
        <v>100</v>
      </c>
      <c r="G44" s="42">
        <v>189.4</v>
      </c>
      <c r="H44" s="34"/>
    </row>
    <row r="45" spans="1:14" ht="18.75">
      <c r="A45" s="48" t="s">
        <v>266</v>
      </c>
      <c r="B45" s="17"/>
      <c r="C45" s="25" t="s">
        <v>139</v>
      </c>
      <c r="D45" s="25" t="s">
        <v>142</v>
      </c>
      <c r="E45" s="17" t="s">
        <v>450</v>
      </c>
      <c r="F45" s="43"/>
      <c r="G45" s="42">
        <f>SUM(G46:G47)</f>
        <v>108.2</v>
      </c>
      <c r="H45" s="34"/>
    </row>
    <row r="46" spans="1:14" ht="63">
      <c r="A46" s="48" t="s">
        <v>203</v>
      </c>
      <c r="B46" s="17"/>
      <c r="C46" s="25" t="s">
        <v>139</v>
      </c>
      <c r="D46" s="25" t="s">
        <v>142</v>
      </c>
      <c r="E46" s="17" t="s">
        <v>450</v>
      </c>
      <c r="F46" s="17">
        <v>100</v>
      </c>
      <c r="G46" s="42">
        <v>107</v>
      </c>
      <c r="H46" s="34"/>
    </row>
    <row r="47" spans="1:14" ht="31.5">
      <c r="A47" s="63" t="s">
        <v>556</v>
      </c>
      <c r="B47" s="173"/>
      <c r="C47" s="19" t="s">
        <v>139</v>
      </c>
      <c r="D47" s="19" t="s">
        <v>142</v>
      </c>
      <c r="E47" s="17" t="s">
        <v>450</v>
      </c>
      <c r="F47" s="173">
        <v>200</v>
      </c>
      <c r="G47" s="42">
        <v>1.2</v>
      </c>
      <c r="H47" s="73"/>
      <c r="I47" s="1"/>
      <c r="J47" s="9"/>
      <c r="K47" s="8"/>
      <c r="L47" s="10"/>
      <c r="M47" s="10"/>
      <c r="N47" s="11"/>
    </row>
    <row r="48" spans="1:14" ht="15.75">
      <c r="A48" s="36" t="s">
        <v>583</v>
      </c>
      <c r="B48" s="170"/>
      <c r="C48" s="171" t="s">
        <v>139</v>
      </c>
      <c r="D48" s="171">
        <v>13</v>
      </c>
      <c r="E48" s="170"/>
      <c r="F48" s="170"/>
      <c r="G48" s="16">
        <f>SUM(G49,G53,G58)</f>
        <v>16722.2</v>
      </c>
      <c r="H48" s="34"/>
    </row>
    <row r="49" spans="1:8" s="32" customFormat="1" ht="31.5">
      <c r="A49" s="33" t="s">
        <v>248</v>
      </c>
      <c r="B49" s="17"/>
      <c r="C49" s="25" t="s">
        <v>139</v>
      </c>
      <c r="D49" s="25" t="s">
        <v>3</v>
      </c>
      <c r="E49" s="17" t="s">
        <v>247</v>
      </c>
      <c r="F49" s="43"/>
      <c r="G49" s="42">
        <f>SUM(G50)</f>
        <v>829.9</v>
      </c>
      <c r="H49" s="71"/>
    </row>
    <row r="50" spans="1:8" ht="18.75">
      <c r="A50" s="33" t="s">
        <v>257</v>
      </c>
      <c r="B50" s="17"/>
      <c r="C50" s="25" t="s">
        <v>139</v>
      </c>
      <c r="D50" s="25" t="s">
        <v>3</v>
      </c>
      <c r="E50" s="17" t="s">
        <v>258</v>
      </c>
      <c r="F50" s="43"/>
      <c r="G50" s="42">
        <f>SUM(G51)</f>
        <v>829.9</v>
      </c>
      <c r="H50" s="34"/>
    </row>
    <row r="51" spans="1:8" ht="31.5">
      <c r="A51" s="48" t="s">
        <v>273</v>
      </c>
      <c r="B51" s="17"/>
      <c r="C51" s="25" t="s">
        <v>139</v>
      </c>
      <c r="D51" s="25" t="s">
        <v>3</v>
      </c>
      <c r="E51" s="17" t="s">
        <v>272</v>
      </c>
      <c r="F51" s="43"/>
      <c r="G51" s="42">
        <f>SUM(G52)</f>
        <v>829.9</v>
      </c>
      <c r="H51" s="34"/>
    </row>
    <row r="52" spans="1:8" ht="31.5">
      <c r="A52" s="63" t="s">
        <v>556</v>
      </c>
      <c r="B52" s="17"/>
      <c r="C52" s="25" t="s">
        <v>139</v>
      </c>
      <c r="D52" s="25" t="s">
        <v>3</v>
      </c>
      <c r="E52" s="17" t="s">
        <v>272</v>
      </c>
      <c r="F52" s="17">
        <v>200</v>
      </c>
      <c r="G52" s="42">
        <v>829.9</v>
      </c>
      <c r="H52" s="34"/>
    </row>
    <row r="53" spans="1:8" s="32" customFormat="1" ht="31.5">
      <c r="A53" s="33" t="s">
        <v>263</v>
      </c>
      <c r="B53" s="17"/>
      <c r="C53" s="25" t="s">
        <v>139</v>
      </c>
      <c r="D53" s="25" t="s">
        <v>3</v>
      </c>
      <c r="E53" s="17" t="s">
        <v>261</v>
      </c>
      <c r="F53" s="43"/>
      <c r="G53" s="42">
        <f>SUM(G54)</f>
        <v>9776.6</v>
      </c>
      <c r="H53" s="71"/>
    </row>
    <row r="54" spans="1:8" ht="31.5">
      <c r="A54" s="33" t="s">
        <v>264</v>
      </c>
      <c r="B54" s="17"/>
      <c r="C54" s="25" t="s">
        <v>139</v>
      </c>
      <c r="D54" s="25" t="s">
        <v>3</v>
      </c>
      <c r="E54" s="17" t="s">
        <v>262</v>
      </c>
      <c r="F54" s="43"/>
      <c r="G54" s="42">
        <f>SUM(G55)</f>
        <v>9776.6</v>
      </c>
      <c r="H54" s="34"/>
    </row>
    <row r="55" spans="1:8" ht="19.5" customHeight="1">
      <c r="A55" s="48" t="s">
        <v>275</v>
      </c>
      <c r="B55" s="17"/>
      <c r="C55" s="25" t="s">
        <v>139</v>
      </c>
      <c r="D55" s="25" t="s">
        <v>3</v>
      </c>
      <c r="E55" s="17" t="s">
        <v>274</v>
      </c>
      <c r="F55" s="43"/>
      <c r="G55" s="42">
        <f>SUM(G56:G57)</f>
        <v>9776.6</v>
      </c>
      <c r="H55" s="34"/>
    </row>
    <row r="56" spans="1:8" ht="31.5">
      <c r="A56" s="63" t="s">
        <v>556</v>
      </c>
      <c r="B56" s="17"/>
      <c r="C56" s="25" t="s">
        <v>139</v>
      </c>
      <c r="D56" s="25" t="s">
        <v>3</v>
      </c>
      <c r="E56" s="17" t="s">
        <v>274</v>
      </c>
      <c r="F56" s="17">
        <v>200</v>
      </c>
      <c r="G56" s="42">
        <v>9548.6</v>
      </c>
      <c r="H56" s="34"/>
    </row>
    <row r="57" spans="1:8" ht="15.75">
      <c r="A57" s="66" t="s">
        <v>200</v>
      </c>
      <c r="B57" s="17"/>
      <c r="C57" s="25" t="s">
        <v>139</v>
      </c>
      <c r="D57" s="25" t="s">
        <v>3</v>
      </c>
      <c r="E57" s="17" t="s">
        <v>274</v>
      </c>
      <c r="F57" s="17">
        <v>800</v>
      </c>
      <c r="G57" s="42">
        <v>228</v>
      </c>
      <c r="H57" s="34"/>
    </row>
    <row r="58" spans="1:8" s="32" customFormat="1" ht="15.75">
      <c r="A58" s="65" t="s">
        <v>268</v>
      </c>
      <c r="B58" s="18"/>
      <c r="C58" s="25" t="s">
        <v>139</v>
      </c>
      <c r="D58" s="25" t="s">
        <v>3</v>
      </c>
      <c r="E58" s="18" t="s">
        <v>267</v>
      </c>
      <c r="F58" s="18"/>
      <c r="G58" s="42">
        <f>SUM(G59)</f>
        <v>6115.7000000000007</v>
      </c>
      <c r="H58" s="71"/>
    </row>
    <row r="59" spans="1:8" ht="15.75">
      <c r="A59" s="65" t="s">
        <v>270</v>
      </c>
      <c r="B59" s="18"/>
      <c r="C59" s="25" t="s">
        <v>139</v>
      </c>
      <c r="D59" s="25" t="s">
        <v>3</v>
      </c>
      <c r="E59" s="18" t="s">
        <v>269</v>
      </c>
      <c r="F59" s="18"/>
      <c r="G59" s="42">
        <f>SUM(G60,G62)</f>
        <v>6115.7000000000007</v>
      </c>
      <c r="H59" s="34"/>
    </row>
    <row r="60" spans="1:8" ht="15.75">
      <c r="A60" s="132" t="s">
        <v>775</v>
      </c>
      <c r="B60" s="17"/>
      <c r="C60" s="25" t="s">
        <v>139</v>
      </c>
      <c r="D60" s="25" t="s">
        <v>3</v>
      </c>
      <c r="E60" s="18" t="s">
        <v>593</v>
      </c>
      <c r="F60" s="18"/>
      <c r="G60" s="42">
        <f>SUM(G61)</f>
        <v>4732.3</v>
      </c>
    </row>
    <row r="61" spans="1:8" ht="31.5">
      <c r="A61" s="132" t="s">
        <v>556</v>
      </c>
      <c r="B61" s="17"/>
      <c r="C61" s="25" t="s">
        <v>139</v>
      </c>
      <c r="D61" s="25" t="s">
        <v>3</v>
      </c>
      <c r="E61" s="18" t="s">
        <v>593</v>
      </c>
      <c r="F61" s="18">
        <v>200</v>
      </c>
      <c r="G61" s="42">
        <v>4732.3</v>
      </c>
    </row>
    <row r="62" spans="1:8" ht="15.75">
      <c r="A62" s="65" t="s">
        <v>344</v>
      </c>
      <c r="B62" s="18"/>
      <c r="C62" s="25" t="s">
        <v>139</v>
      </c>
      <c r="D62" s="25" t="s">
        <v>3</v>
      </c>
      <c r="E62" s="18" t="s">
        <v>345</v>
      </c>
      <c r="F62" s="18"/>
      <c r="G62" s="42">
        <f>SUM(G63:G65)</f>
        <v>1383.4</v>
      </c>
      <c r="H62" s="34"/>
    </row>
    <row r="63" spans="1:8" ht="31.5">
      <c r="A63" s="63" t="s">
        <v>556</v>
      </c>
      <c r="B63" s="18"/>
      <c r="C63" s="25" t="s">
        <v>139</v>
      </c>
      <c r="D63" s="25" t="s">
        <v>3</v>
      </c>
      <c r="E63" s="18" t="s">
        <v>345</v>
      </c>
      <c r="F63" s="18">
        <v>200</v>
      </c>
      <c r="G63" s="42">
        <v>279.7</v>
      </c>
      <c r="H63" s="34"/>
    </row>
    <row r="64" spans="1:8" ht="15.75">
      <c r="A64" s="48" t="s">
        <v>202</v>
      </c>
      <c r="B64" s="18"/>
      <c r="C64" s="25" t="s">
        <v>139</v>
      </c>
      <c r="D64" s="25" t="s">
        <v>3</v>
      </c>
      <c r="E64" s="18" t="s">
        <v>345</v>
      </c>
      <c r="F64" s="18">
        <v>300</v>
      </c>
      <c r="G64" s="42">
        <v>850</v>
      </c>
      <c r="H64" s="34"/>
    </row>
    <row r="65" spans="1:8" ht="15.75">
      <c r="A65" s="66" t="s">
        <v>200</v>
      </c>
      <c r="B65" s="18"/>
      <c r="C65" s="25" t="s">
        <v>139</v>
      </c>
      <c r="D65" s="25" t="s">
        <v>3</v>
      </c>
      <c r="E65" s="18" t="s">
        <v>345</v>
      </c>
      <c r="F65" s="18">
        <v>800</v>
      </c>
      <c r="G65" s="42">
        <v>253.7</v>
      </c>
      <c r="H65" s="34"/>
    </row>
    <row r="66" spans="1:8" ht="31.5">
      <c r="A66" s="64" t="s">
        <v>93</v>
      </c>
      <c r="B66" s="50"/>
      <c r="C66" s="60" t="s">
        <v>141</v>
      </c>
      <c r="D66" s="60" t="s">
        <v>146</v>
      </c>
      <c r="E66" s="18"/>
      <c r="F66" s="18"/>
      <c r="G66" s="16">
        <f>SUM(G67,G75,G89,G93)</f>
        <v>14664.9</v>
      </c>
      <c r="H66" s="34"/>
    </row>
    <row r="67" spans="1:8" ht="15.75">
      <c r="A67" s="64" t="s">
        <v>94</v>
      </c>
      <c r="B67" s="50"/>
      <c r="C67" s="60" t="s">
        <v>141</v>
      </c>
      <c r="D67" s="60" t="s">
        <v>142</v>
      </c>
      <c r="E67" s="50"/>
      <c r="F67" s="50"/>
      <c r="G67" s="16">
        <f>SUM(G68)</f>
        <v>1956.3</v>
      </c>
      <c r="H67" s="34"/>
    </row>
    <row r="68" spans="1:8" s="32" customFormat="1" ht="31.5">
      <c r="A68" s="33" t="s">
        <v>248</v>
      </c>
      <c r="B68" s="17"/>
      <c r="C68" s="19" t="s">
        <v>141</v>
      </c>
      <c r="D68" s="19" t="s">
        <v>142</v>
      </c>
      <c r="E68" s="17" t="s">
        <v>247</v>
      </c>
      <c r="F68" s="43"/>
      <c r="G68" s="42">
        <f>SUM(G69)</f>
        <v>1956.3</v>
      </c>
      <c r="H68" s="71"/>
    </row>
    <row r="69" spans="1:8" ht="18.75">
      <c r="A69" s="33" t="s">
        <v>257</v>
      </c>
      <c r="B69" s="17"/>
      <c r="C69" s="19" t="s">
        <v>141</v>
      </c>
      <c r="D69" s="19" t="s">
        <v>142</v>
      </c>
      <c r="E69" s="17" t="s">
        <v>258</v>
      </c>
      <c r="F69" s="43"/>
      <c r="G69" s="42">
        <f>SUM(G70,G73)</f>
        <v>1956.3</v>
      </c>
      <c r="H69" s="34"/>
    </row>
    <row r="70" spans="1:8" ht="81" customHeight="1">
      <c r="A70" s="65" t="s">
        <v>722</v>
      </c>
      <c r="B70" s="17"/>
      <c r="C70" s="19" t="s">
        <v>141</v>
      </c>
      <c r="D70" s="19" t="s">
        <v>142</v>
      </c>
      <c r="E70" s="17" t="s">
        <v>452</v>
      </c>
      <c r="F70" s="43"/>
      <c r="G70" s="42">
        <f>SUM(G71:G72)</f>
        <v>1886.3</v>
      </c>
      <c r="H70" s="34"/>
    </row>
    <row r="71" spans="1:8" ht="63">
      <c r="A71" s="48" t="s">
        <v>203</v>
      </c>
      <c r="B71" s="17"/>
      <c r="C71" s="19" t="s">
        <v>141</v>
      </c>
      <c r="D71" s="19" t="s">
        <v>142</v>
      </c>
      <c r="E71" s="17" t="s">
        <v>452</v>
      </c>
      <c r="F71" s="17">
        <v>100</v>
      </c>
      <c r="G71" s="42">
        <v>1713.2</v>
      </c>
      <c r="H71" s="34"/>
    </row>
    <row r="72" spans="1:8" ht="31.5">
      <c r="A72" s="63" t="s">
        <v>556</v>
      </c>
      <c r="B72" s="17"/>
      <c r="C72" s="19" t="s">
        <v>141</v>
      </c>
      <c r="D72" s="19" t="s">
        <v>142</v>
      </c>
      <c r="E72" s="17" t="s">
        <v>452</v>
      </c>
      <c r="F72" s="17">
        <v>200</v>
      </c>
      <c r="G72" s="42">
        <v>173.1</v>
      </c>
      <c r="H72" s="34"/>
    </row>
    <row r="73" spans="1:8" ht="47.25">
      <c r="A73" s="63" t="s">
        <v>799</v>
      </c>
      <c r="B73" s="17"/>
      <c r="C73" s="19" t="s">
        <v>141</v>
      </c>
      <c r="D73" s="19" t="s">
        <v>142</v>
      </c>
      <c r="E73" s="17" t="s">
        <v>798</v>
      </c>
      <c r="F73" s="17"/>
      <c r="G73" s="42">
        <f>G74</f>
        <v>70</v>
      </c>
      <c r="H73" s="34"/>
    </row>
    <row r="74" spans="1:8" ht="63">
      <c r="A74" s="48" t="s">
        <v>203</v>
      </c>
      <c r="B74" s="17"/>
      <c r="C74" s="19" t="s">
        <v>141</v>
      </c>
      <c r="D74" s="19" t="s">
        <v>142</v>
      </c>
      <c r="E74" s="17" t="s">
        <v>798</v>
      </c>
      <c r="F74" s="17">
        <v>100</v>
      </c>
      <c r="G74" s="42">
        <v>70</v>
      </c>
      <c r="H74" s="34"/>
    </row>
    <row r="75" spans="1:8" ht="31.5">
      <c r="A75" s="64" t="s">
        <v>715</v>
      </c>
      <c r="B75" s="50"/>
      <c r="C75" s="60" t="s">
        <v>141</v>
      </c>
      <c r="D75" s="60" t="s">
        <v>148</v>
      </c>
      <c r="E75" s="50"/>
      <c r="F75" s="50"/>
      <c r="G75" s="16">
        <f>SUM(G76,G82)</f>
        <v>10803.6</v>
      </c>
      <c r="H75" s="34"/>
    </row>
    <row r="76" spans="1:8" s="32" customFormat="1" ht="31.5">
      <c r="A76" s="33" t="s">
        <v>248</v>
      </c>
      <c r="B76" s="17"/>
      <c r="C76" s="19" t="s">
        <v>141</v>
      </c>
      <c r="D76" s="19" t="s">
        <v>148</v>
      </c>
      <c r="E76" s="17" t="s">
        <v>247</v>
      </c>
      <c r="F76" s="43"/>
      <c r="G76" s="42">
        <f>SUM(G77)</f>
        <v>3740.1</v>
      </c>
      <c r="H76" s="71"/>
    </row>
    <row r="77" spans="1:8" ht="18.75">
      <c r="A77" s="33" t="s">
        <v>257</v>
      </c>
      <c r="B77" s="17"/>
      <c r="C77" s="19" t="s">
        <v>141</v>
      </c>
      <c r="D77" s="19" t="s">
        <v>148</v>
      </c>
      <c r="E77" s="17" t="s">
        <v>258</v>
      </c>
      <c r="F77" s="43"/>
      <c r="G77" s="42">
        <f>SUM(G78,G80)</f>
        <v>3740.1</v>
      </c>
      <c r="H77" s="34"/>
    </row>
    <row r="78" spans="1:8" ht="18.75">
      <c r="A78" s="33" t="s">
        <v>721</v>
      </c>
      <c r="B78" s="17"/>
      <c r="C78" s="19" t="s">
        <v>141</v>
      </c>
      <c r="D78" s="19" t="s">
        <v>148</v>
      </c>
      <c r="E78" s="17" t="s">
        <v>260</v>
      </c>
      <c r="F78" s="61"/>
      <c r="G78" s="42">
        <f>SUM(G79)</f>
        <v>380</v>
      </c>
      <c r="H78" s="34"/>
    </row>
    <row r="79" spans="1:8" ht="63">
      <c r="A79" s="48" t="s">
        <v>203</v>
      </c>
      <c r="B79" s="17"/>
      <c r="C79" s="19" t="s">
        <v>141</v>
      </c>
      <c r="D79" s="19" t="s">
        <v>148</v>
      </c>
      <c r="E79" s="17" t="s">
        <v>260</v>
      </c>
      <c r="F79" s="17">
        <v>100</v>
      </c>
      <c r="G79" s="42">
        <v>380</v>
      </c>
      <c r="H79" s="34"/>
    </row>
    <row r="80" spans="1:8" ht="31.5">
      <c r="A80" s="65" t="s">
        <v>717</v>
      </c>
      <c r="B80" s="17"/>
      <c r="C80" s="19" t="s">
        <v>141</v>
      </c>
      <c r="D80" s="19" t="s">
        <v>148</v>
      </c>
      <c r="E80" s="17" t="s">
        <v>716</v>
      </c>
      <c r="F80" s="43"/>
      <c r="G80" s="42">
        <f>SUM(G81)</f>
        <v>3360.1</v>
      </c>
      <c r="H80" s="34"/>
    </row>
    <row r="81" spans="1:8" ht="63">
      <c r="A81" s="48" t="s">
        <v>203</v>
      </c>
      <c r="B81" s="17"/>
      <c r="C81" s="19" t="s">
        <v>141</v>
      </c>
      <c r="D81" s="19" t="s">
        <v>148</v>
      </c>
      <c r="E81" s="17" t="s">
        <v>716</v>
      </c>
      <c r="F81" s="17">
        <v>100</v>
      </c>
      <c r="G81" s="42">
        <v>3360.1</v>
      </c>
      <c r="H81" s="34"/>
    </row>
    <row r="82" spans="1:8" ht="15.75">
      <c r="A82" s="33" t="s">
        <v>268</v>
      </c>
      <c r="B82" s="176"/>
      <c r="C82" s="19" t="s">
        <v>141</v>
      </c>
      <c r="D82" s="19" t="s">
        <v>148</v>
      </c>
      <c r="E82" s="19" t="s">
        <v>267</v>
      </c>
      <c r="F82" s="19"/>
      <c r="G82" s="42">
        <f>G83</f>
        <v>7063.5</v>
      </c>
      <c r="H82" s="34"/>
    </row>
    <row r="83" spans="1:8" ht="15.75">
      <c r="A83" s="33" t="s">
        <v>270</v>
      </c>
      <c r="B83" s="176"/>
      <c r="C83" s="19" t="s">
        <v>141</v>
      </c>
      <c r="D83" s="19" t="s">
        <v>148</v>
      </c>
      <c r="E83" s="19" t="s">
        <v>269</v>
      </c>
      <c r="F83" s="19"/>
      <c r="G83" s="42">
        <f>SUM(G84,G87)</f>
        <v>7063.5</v>
      </c>
      <c r="H83" s="34"/>
    </row>
    <row r="84" spans="1:8" ht="15.75">
      <c r="A84" s="33" t="s">
        <v>801</v>
      </c>
      <c r="B84" s="176"/>
      <c r="C84" s="19" t="s">
        <v>141</v>
      </c>
      <c r="D84" s="19" t="s">
        <v>148</v>
      </c>
      <c r="E84" s="19" t="s">
        <v>593</v>
      </c>
      <c r="F84" s="19"/>
      <c r="G84" s="42">
        <f>G85+G86</f>
        <v>5157</v>
      </c>
      <c r="H84" s="34"/>
    </row>
    <row r="85" spans="1:8" ht="63">
      <c r="A85" s="48" t="s">
        <v>203</v>
      </c>
      <c r="B85" s="176"/>
      <c r="C85" s="19" t="s">
        <v>141</v>
      </c>
      <c r="D85" s="19" t="s">
        <v>148</v>
      </c>
      <c r="E85" s="19" t="s">
        <v>593</v>
      </c>
      <c r="F85" s="19" t="s">
        <v>870</v>
      </c>
      <c r="G85" s="42">
        <v>85</v>
      </c>
      <c r="H85" s="34"/>
    </row>
    <row r="86" spans="1:8" ht="15.75">
      <c r="A86" s="66" t="s">
        <v>200</v>
      </c>
      <c r="B86" s="176"/>
      <c r="C86" s="19" t="s">
        <v>141</v>
      </c>
      <c r="D86" s="19" t="s">
        <v>148</v>
      </c>
      <c r="E86" s="19" t="s">
        <v>593</v>
      </c>
      <c r="F86" s="19" t="s">
        <v>800</v>
      </c>
      <c r="G86" s="42">
        <v>5072</v>
      </c>
      <c r="H86" s="34"/>
    </row>
    <row r="87" spans="1:8" ht="15.75">
      <c r="A87" s="33" t="s">
        <v>344</v>
      </c>
      <c r="B87" s="68"/>
      <c r="C87" s="19" t="s">
        <v>141</v>
      </c>
      <c r="D87" s="19" t="s">
        <v>148</v>
      </c>
      <c r="E87" s="19" t="s">
        <v>345</v>
      </c>
      <c r="F87" s="19"/>
      <c r="G87" s="42">
        <f>G88</f>
        <v>1906.5</v>
      </c>
      <c r="H87" s="34"/>
    </row>
    <row r="88" spans="1:8" ht="31.5">
      <c r="A88" s="63" t="s">
        <v>556</v>
      </c>
      <c r="B88" s="68"/>
      <c r="C88" s="19" t="s">
        <v>141</v>
      </c>
      <c r="D88" s="19" t="s">
        <v>148</v>
      </c>
      <c r="E88" s="19" t="s">
        <v>345</v>
      </c>
      <c r="F88" s="17">
        <v>200</v>
      </c>
      <c r="G88" s="42">
        <v>1906.5</v>
      </c>
      <c r="H88" s="34"/>
    </row>
    <row r="89" spans="1:8" ht="15.75">
      <c r="A89" s="64" t="s">
        <v>196</v>
      </c>
      <c r="B89" s="50"/>
      <c r="C89" s="60" t="s">
        <v>141</v>
      </c>
      <c r="D89" s="60" t="s">
        <v>4</v>
      </c>
      <c r="E89" s="50"/>
      <c r="F89" s="50"/>
      <c r="G89" s="16">
        <f>SUM(G90)</f>
        <v>1900</v>
      </c>
      <c r="H89" s="34"/>
    </row>
    <row r="90" spans="1:8" ht="47.25">
      <c r="A90" s="65" t="s">
        <v>277</v>
      </c>
      <c r="B90" s="18"/>
      <c r="C90" s="19" t="s">
        <v>141</v>
      </c>
      <c r="D90" s="19" t="s">
        <v>4</v>
      </c>
      <c r="E90" s="18" t="s">
        <v>278</v>
      </c>
      <c r="F90" s="18"/>
      <c r="G90" s="42">
        <f>SUM(G91)</f>
        <v>1900</v>
      </c>
      <c r="H90" s="34"/>
    </row>
    <row r="91" spans="1:8" ht="15.75">
      <c r="A91" s="65" t="s">
        <v>193</v>
      </c>
      <c r="B91" s="18"/>
      <c r="C91" s="19" t="s">
        <v>141</v>
      </c>
      <c r="D91" s="19" t="s">
        <v>4</v>
      </c>
      <c r="E91" s="18" t="s">
        <v>279</v>
      </c>
      <c r="F91" s="18"/>
      <c r="G91" s="42">
        <f>SUM(G92)</f>
        <v>1900</v>
      </c>
      <c r="H91" s="34"/>
    </row>
    <row r="92" spans="1:8" ht="15.75">
      <c r="A92" s="66" t="s">
        <v>200</v>
      </c>
      <c r="B92" s="18"/>
      <c r="C92" s="19" t="s">
        <v>141</v>
      </c>
      <c r="D92" s="19" t="s">
        <v>4</v>
      </c>
      <c r="E92" s="18" t="s">
        <v>279</v>
      </c>
      <c r="F92" s="18">
        <v>800</v>
      </c>
      <c r="G92" s="42">
        <v>1900</v>
      </c>
      <c r="H92" s="34"/>
    </row>
    <row r="93" spans="1:8" ht="31.5">
      <c r="A93" s="64" t="s">
        <v>95</v>
      </c>
      <c r="B93" s="50"/>
      <c r="C93" s="60" t="s">
        <v>141</v>
      </c>
      <c r="D93" s="60">
        <v>14</v>
      </c>
      <c r="E93" s="50"/>
      <c r="F93" s="50"/>
      <c r="G93" s="16">
        <f>SUM(G94)</f>
        <v>5</v>
      </c>
      <c r="H93" s="34"/>
    </row>
    <row r="94" spans="1:8" ht="63">
      <c r="A94" s="65" t="s">
        <v>281</v>
      </c>
      <c r="B94" s="18"/>
      <c r="C94" s="19" t="s">
        <v>141</v>
      </c>
      <c r="D94" s="19">
        <v>14</v>
      </c>
      <c r="E94" s="18" t="s">
        <v>280</v>
      </c>
      <c r="F94" s="18"/>
      <c r="G94" s="42">
        <f>SUM(G95)</f>
        <v>5</v>
      </c>
      <c r="H94" s="34"/>
    </row>
    <row r="95" spans="1:8" ht="21.75" customHeight="1">
      <c r="A95" s="65" t="s">
        <v>96</v>
      </c>
      <c r="B95" s="18"/>
      <c r="C95" s="19" t="s">
        <v>141</v>
      </c>
      <c r="D95" s="19">
        <v>14</v>
      </c>
      <c r="E95" s="18" t="s">
        <v>282</v>
      </c>
      <c r="F95" s="18"/>
      <c r="G95" s="42">
        <f>SUM(G96)</f>
        <v>5</v>
      </c>
      <c r="H95" s="34"/>
    </row>
    <row r="96" spans="1:8" ht="31.5">
      <c r="A96" s="63" t="s">
        <v>556</v>
      </c>
      <c r="B96" s="18"/>
      <c r="C96" s="19" t="s">
        <v>141</v>
      </c>
      <c r="D96" s="19">
        <v>14</v>
      </c>
      <c r="E96" s="18" t="s">
        <v>282</v>
      </c>
      <c r="F96" s="18">
        <v>200</v>
      </c>
      <c r="G96" s="42">
        <v>5</v>
      </c>
      <c r="H96" s="34"/>
    </row>
    <row r="97" spans="1:8" ht="15.75">
      <c r="A97" s="36" t="s">
        <v>97</v>
      </c>
      <c r="B97" s="170"/>
      <c r="C97" s="171" t="s">
        <v>142</v>
      </c>
      <c r="D97" s="171" t="s">
        <v>146</v>
      </c>
      <c r="E97" s="170"/>
      <c r="F97" s="170"/>
      <c r="G97" s="16">
        <f>SUM(G98,G104,G117)</f>
        <v>58706.399999999994</v>
      </c>
      <c r="H97" s="34"/>
    </row>
    <row r="98" spans="1:8" ht="15.75">
      <c r="A98" s="64" t="s">
        <v>99</v>
      </c>
      <c r="B98" s="50"/>
      <c r="C98" s="60" t="s">
        <v>142</v>
      </c>
      <c r="D98" s="60" t="s">
        <v>145</v>
      </c>
      <c r="E98" s="50"/>
      <c r="F98" s="50"/>
      <c r="G98" s="16">
        <f>SUM(G99)</f>
        <v>8645.1</v>
      </c>
      <c r="H98" s="34"/>
    </row>
    <row r="99" spans="1:8" ht="34.5" customHeight="1">
      <c r="A99" s="65" t="s">
        <v>285</v>
      </c>
      <c r="B99" s="18"/>
      <c r="C99" s="19" t="s">
        <v>142</v>
      </c>
      <c r="D99" s="19" t="s">
        <v>145</v>
      </c>
      <c r="E99" s="18" t="s">
        <v>284</v>
      </c>
      <c r="F99" s="18"/>
      <c r="G99" s="42">
        <f>SUM(G100)</f>
        <v>8645.1</v>
      </c>
      <c r="H99" s="34"/>
    </row>
    <row r="100" spans="1:8" ht="15.75">
      <c r="A100" s="65" t="s">
        <v>100</v>
      </c>
      <c r="B100" s="18"/>
      <c r="C100" s="19" t="s">
        <v>142</v>
      </c>
      <c r="D100" s="19" t="s">
        <v>145</v>
      </c>
      <c r="E100" s="18" t="s">
        <v>286</v>
      </c>
      <c r="F100" s="18"/>
      <c r="G100" s="42">
        <f>SUM(G102)</f>
        <v>8645.1</v>
      </c>
      <c r="H100" s="34"/>
    </row>
    <row r="101" spans="1:8" ht="18.75" customHeight="1">
      <c r="A101" s="65" t="s">
        <v>287</v>
      </c>
      <c r="B101" s="18"/>
      <c r="C101" s="19" t="s">
        <v>142</v>
      </c>
      <c r="D101" s="19" t="s">
        <v>145</v>
      </c>
      <c r="E101" s="18" t="s">
        <v>288</v>
      </c>
      <c r="F101" s="18"/>
      <c r="G101" s="42">
        <f>SUM(G103)</f>
        <v>8645.1</v>
      </c>
      <c r="H101" s="34"/>
    </row>
    <row r="102" spans="1:8" ht="15.75">
      <c r="A102" s="65" t="s">
        <v>101</v>
      </c>
      <c r="B102" s="18"/>
      <c r="C102" s="19" t="s">
        <v>142</v>
      </c>
      <c r="D102" s="19" t="s">
        <v>145</v>
      </c>
      <c r="E102" s="18" t="s">
        <v>289</v>
      </c>
      <c r="F102" s="18"/>
      <c r="G102" s="42">
        <f>SUM(G103)</f>
        <v>8645.1</v>
      </c>
      <c r="H102" s="34"/>
    </row>
    <row r="103" spans="1:8" ht="31.5">
      <c r="A103" s="63" t="s">
        <v>556</v>
      </c>
      <c r="B103" s="18"/>
      <c r="C103" s="19" t="s">
        <v>142</v>
      </c>
      <c r="D103" s="19" t="s">
        <v>145</v>
      </c>
      <c r="E103" s="18" t="s">
        <v>289</v>
      </c>
      <c r="F103" s="18">
        <v>200</v>
      </c>
      <c r="G103" s="42">
        <v>8645.1</v>
      </c>
      <c r="H103" s="34"/>
    </row>
    <row r="104" spans="1:8" ht="15.75">
      <c r="A104" s="36" t="s">
        <v>584</v>
      </c>
      <c r="B104" s="170"/>
      <c r="C104" s="171" t="s">
        <v>142</v>
      </c>
      <c r="D104" s="171" t="s">
        <v>148</v>
      </c>
      <c r="E104" s="170"/>
      <c r="F104" s="170"/>
      <c r="G104" s="16">
        <f>SUM(G105,G110)</f>
        <v>48311.299999999996</v>
      </c>
      <c r="H104" s="34"/>
    </row>
    <row r="105" spans="1:8" ht="34.5" customHeight="1">
      <c r="A105" s="65" t="s">
        <v>285</v>
      </c>
      <c r="B105" s="18"/>
      <c r="C105" s="19" t="s">
        <v>142</v>
      </c>
      <c r="D105" s="19" t="s">
        <v>148</v>
      </c>
      <c r="E105" s="18" t="s">
        <v>284</v>
      </c>
      <c r="F105" s="18"/>
      <c r="G105" s="42">
        <f>SUM(G106)</f>
        <v>7151.1</v>
      </c>
      <c r="H105" s="34"/>
    </row>
    <row r="106" spans="1:8" ht="31.5">
      <c r="A106" s="65" t="s">
        <v>102</v>
      </c>
      <c r="B106" s="18"/>
      <c r="C106" s="19" t="s">
        <v>142</v>
      </c>
      <c r="D106" s="19" t="s">
        <v>148</v>
      </c>
      <c r="E106" s="18" t="s">
        <v>290</v>
      </c>
      <c r="F106" s="18"/>
      <c r="G106" s="42">
        <f>SUM(G108)</f>
        <v>7151.1</v>
      </c>
      <c r="H106" s="34"/>
    </row>
    <row r="107" spans="1:8" ht="31.5">
      <c r="A107" s="65" t="s">
        <v>292</v>
      </c>
      <c r="B107" s="18"/>
      <c r="C107" s="19" t="s">
        <v>142</v>
      </c>
      <c r="D107" s="19" t="s">
        <v>148</v>
      </c>
      <c r="E107" s="18" t="s">
        <v>291</v>
      </c>
      <c r="F107" s="18"/>
      <c r="G107" s="42">
        <f>SUM(G109)</f>
        <v>7151.1</v>
      </c>
      <c r="H107" s="34"/>
    </row>
    <row r="108" spans="1:8" ht="15.75">
      <c r="A108" s="65" t="s">
        <v>103</v>
      </c>
      <c r="B108" s="18"/>
      <c r="C108" s="19" t="s">
        <v>142</v>
      </c>
      <c r="D108" s="19" t="s">
        <v>148</v>
      </c>
      <c r="E108" s="18" t="s">
        <v>293</v>
      </c>
      <c r="F108" s="18"/>
      <c r="G108" s="42">
        <f>SUM(G109)</f>
        <v>7151.1</v>
      </c>
      <c r="H108" s="34"/>
    </row>
    <row r="109" spans="1:8" ht="31.5">
      <c r="A109" s="63" t="s">
        <v>556</v>
      </c>
      <c r="B109" s="18"/>
      <c r="C109" s="19" t="s">
        <v>142</v>
      </c>
      <c r="D109" s="19" t="s">
        <v>148</v>
      </c>
      <c r="E109" s="18" t="s">
        <v>293</v>
      </c>
      <c r="F109" s="18">
        <v>200</v>
      </c>
      <c r="G109" s="42">
        <v>7151.1</v>
      </c>
      <c r="H109" s="34"/>
    </row>
    <row r="110" spans="1:8" ht="47.25">
      <c r="A110" s="65" t="s">
        <v>294</v>
      </c>
      <c r="B110" s="18"/>
      <c r="C110" s="19" t="s">
        <v>142</v>
      </c>
      <c r="D110" s="19" t="s">
        <v>148</v>
      </c>
      <c r="E110" s="18" t="s">
        <v>283</v>
      </c>
      <c r="F110" s="18"/>
      <c r="G110" s="42">
        <f>SUM(G111,G114)</f>
        <v>41160.199999999997</v>
      </c>
      <c r="H110" s="34"/>
    </row>
    <row r="111" spans="1:8" ht="15.75">
      <c r="A111" s="65" t="s">
        <v>296</v>
      </c>
      <c r="B111" s="18"/>
      <c r="C111" s="19" t="s">
        <v>142</v>
      </c>
      <c r="D111" s="19" t="s">
        <v>148</v>
      </c>
      <c r="E111" s="18" t="s">
        <v>295</v>
      </c>
      <c r="F111" s="18"/>
      <c r="G111" s="42">
        <f>SUM(G112)</f>
        <v>10560.1</v>
      </c>
      <c r="H111" s="34"/>
    </row>
    <row r="112" spans="1:8" ht="47.25">
      <c r="A112" s="65" t="s">
        <v>104</v>
      </c>
      <c r="B112" s="18"/>
      <c r="C112" s="19" t="s">
        <v>142</v>
      </c>
      <c r="D112" s="19" t="s">
        <v>148</v>
      </c>
      <c r="E112" s="18" t="s">
        <v>297</v>
      </c>
      <c r="F112" s="18"/>
      <c r="G112" s="42">
        <f>SUM(G113)</f>
        <v>10560.1</v>
      </c>
      <c r="H112" s="34"/>
    </row>
    <row r="113" spans="1:8" ht="31.5">
      <c r="A113" s="63" t="s">
        <v>556</v>
      </c>
      <c r="B113" s="18"/>
      <c r="C113" s="19" t="s">
        <v>142</v>
      </c>
      <c r="D113" s="19" t="s">
        <v>148</v>
      </c>
      <c r="E113" s="18" t="s">
        <v>297</v>
      </c>
      <c r="F113" s="18">
        <v>200</v>
      </c>
      <c r="G113" s="42">
        <v>10560.1</v>
      </c>
      <c r="H113" s="34"/>
    </row>
    <row r="114" spans="1:8" ht="33.75" customHeight="1">
      <c r="A114" s="65" t="s">
        <v>612</v>
      </c>
      <c r="B114" s="176"/>
      <c r="C114" s="18" t="s">
        <v>142</v>
      </c>
      <c r="D114" s="18" t="s">
        <v>148</v>
      </c>
      <c r="E114" s="18" t="s">
        <v>774</v>
      </c>
      <c r="F114" s="18"/>
      <c r="G114" s="42">
        <f>G115</f>
        <v>30600.1</v>
      </c>
      <c r="H114" s="34"/>
    </row>
    <row r="115" spans="1:8" ht="31.5">
      <c r="A115" s="65" t="s">
        <v>611</v>
      </c>
      <c r="B115" s="176"/>
      <c r="C115" s="18" t="s">
        <v>142</v>
      </c>
      <c r="D115" s="18" t="s">
        <v>148</v>
      </c>
      <c r="E115" s="18" t="s">
        <v>608</v>
      </c>
      <c r="F115" s="18"/>
      <c r="G115" s="42">
        <f>G116</f>
        <v>30600.1</v>
      </c>
      <c r="H115" s="34"/>
    </row>
    <row r="116" spans="1:8" ht="31.5">
      <c r="A116" s="63" t="s">
        <v>556</v>
      </c>
      <c r="B116" s="177"/>
      <c r="C116" s="18" t="s">
        <v>142</v>
      </c>
      <c r="D116" s="18" t="s">
        <v>148</v>
      </c>
      <c r="E116" s="18" t="s">
        <v>608</v>
      </c>
      <c r="F116" s="18">
        <v>200</v>
      </c>
      <c r="G116" s="42">
        <v>30600.1</v>
      </c>
      <c r="H116" s="34"/>
    </row>
    <row r="117" spans="1:8" ht="15.75">
      <c r="A117" s="64" t="s">
        <v>105</v>
      </c>
      <c r="B117" s="50"/>
      <c r="C117" s="60" t="s">
        <v>142</v>
      </c>
      <c r="D117" s="60">
        <v>12</v>
      </c>
      <c r="E117" s="50"/>
      <c r="F117" s="50"/>
      <c r="G117" s="16">
        <f>SUM(G118,G123)</f>
        <v>1750</v>
      </c>
      <c r="H117" s="34"/>
    </row>
    <row r="118" spans="1:8" ht="31.5" customHeight="1">
      <c r="A118" s="65" t="s">
        <v>285</v>
      </c>
      <c r="B118" s="18"/>
      <c r="C118" s="19" t="s">
        <v>142</v>
      </c>
      <c r="D118" s="19" t="s">
        <v>2</v>
      </c>
      <c r="E118" s="18" t="s">
        <v>284</v>
      </c>
      <c r="F118" s="18"/>
      <c r="G118" s="42">
        <f>SUM(G119)</f>
        <v>900</v>
      </c>
      <c r="H118" s="34"/>
    </row>
    <row r="119" spans="1:8" ht="15.75">
      <c r="A119" s="65" t="s">
        <v>199</v>
      </c>
      <c r="B119" s="18"/>
      <c r="C119" s="19" t="s">
        <v>142</v>
      </c>
      <c r="D119" s="19" t="s">
        <v>2</v>
      </c>
      <c r="E119" s="18" t="s">
        <v>298</v>
      </c>
      <c r="F119" s="18"/>
      <c r="G119" s="42">
        <f>SUM(G120)</f>
        <v>900</v>
      </c>
      <c r="H119" s="34"/>
    </row>
    <row r="120" spans="1:8" ht="15.75">
      <c r="A120" s="65" t="s">
        <v>300</v>
      </c>
      <c r="B120" s="18"/>
      <c r="C120" s="19" t="s">
        <v>142</v>
      </c>
      <c r="D120" s="19" t="s">
        <v>2</v>
      </c>
      <c r="E120" s="18" t="s">
        <v>299</v>
      </c>
      <c r="F120" s="18"/>
      <c r="G120" s="42">
        <f>SUM(G122)</f>
        <v>900</v>
      </c>
      <c r="H120" s="34"/>
    </row>
    <row r="121" spans="1:8" ht="15.75">
      <c r="A121" s="65" t="s">
        <v>197</v>
      </c>
      <c r="B121" s="18"/>
      <c r="C121" s="19" t="s">
        <v>142</v>
      </c>
      <c r="D121" s="19" t="s">
        <v>2</v>
      </c>
      <c r="E121" s="18" t="s">
        <v>301</v>
      </c>
      <c r="F121" s="18"/>
      <c r="G121" s="42">
        <f>SUM(G122)</f>
        <v>900</v>
      </c>
      <c r="H121" s="34"/>
    </row>
    <row r="122" spans="1:8" ht="31.5">
      <c r="A122" s="63" t="s">
        <v>556</v>
      </c>
      <c r="B122" s="18"/>
      <c r="C122" s="19" t="s">
        <v>142</v>
      </c>
      <c r="D122" s="19" t="s">
        <v>2</v>
      </c>
      <c r="E122" s="18" t="s">
        <v>301</v>
      </c>
      <c r="F122" s="18">
        <v>200</v>
      </c>
      <c r="G122" s="42">
        <v>900</v>
      </c>
      <c r="H122" s="34"/>
    </row>
    <row r="123" spans="1:8" ht="15.75">
      <c r="A123" s="33" t="s">
        <v>268</v>
      </c>
      <c r="B123" s="176"/>
      <c r="C123" s="19" t="s">
        <v>142</v>
      </c>
      <c r="D123" s="19" t="s">
        <v>2</v>
      </c>
      <c r="E123" s="19" t="s">
        <v>267</v>
      </c>
      <c r="F123" s="19"/>
      <c r="G123" s="42">
        <f>G124</f>
        <v>850</v>
      </c>
      <c r="H123" s="34"/>
    </row>
    <row r="124" spans="1:8" ht="15.75">
      <c r="A124" s="33" t="s">
        <v>270</v>
      </c>
      <c r="B124" s="176"/>
      <c r="C124" s="19" t="s">
        <v>142</v>
      </c>
      <c r="D124" s="19" t="s">
        <v>2</v>
      </c>
      <c r="E124" s="19" t="s">
        <v>269</v>
      </c>
      <c r="F124" s="19"/>
      <c r="G124" s="42">
        <f>SUM(,G125)</f>
        <v>850</v>
      </c>
      <c r="H124" s="34"/>
    </row>
    <row r="125" spans="1:8" ht="15.75">
      <c r="A125" s="33" t="s">
        <v>344</v>
      </c>
      <c r="B125" s="68"/>
      <c r="C125" s="19" t="s">
        <v>142</v>
      </c>
      <c r="D125" s="19" t="s">
        <v>2</v>
      </c>
      <c r="E125" s="19" t="s">
        <v>345</v>
      </c>
      <c r="F125" s="19"/>
      <c r="G125" s="42">
        <f>G126</f>
        <v>850</v>
      </c>
      <c r="H125" s="34"/>
    </row>
    <row r="126" spans="1:8" ht="15.75">
      <c r="A126" s="66" t="s">
        <v>200</v>
      </c>
      <c r="B126" s="68"/>
      <c r="C126" s="19" t="s">
        <v>142</v>
      </c>
      <c r="D126" s="19" t="s">
        <v>2</v>
      </c>
      <c r="E126" s="19" t="s">
        <v>345</v>
      </c>
      <c r="F126" s="17">
        <v>800</v>
      </c>
      <c r="G126" s="42">
        <v>850</v>
      </c>
      <c r="H126" s="34"/>
    </row>
    <row r="127" spans="1:8" ht="15.75">
      <c r="A127" s="36" t="s">
        <v>107</v>
      </c>
      <c r="B127" s="170"/>
      <c r="C127" s="171" t="s">
        <v>143</v>
      </c>
      <c r="D127" s="171" t="s">
        <v>146</v>
      </c>
      <c r="E127" s="170"/>
      <c r="F127" s="170"/>
      <c r="G127" s="16">
        <f>SUM(G128,G145,G159,G180)</f>
        <v>295032.90000000002</v>
      </c>
      <c r="H127" s="34"/>
    </row>
    <row r="128" spans="1:8" ht="15.75">
      <c r="A128" s="36" t="s">
        <v>108</v>
      </c>
      <c r="B128" s="170"/>
      <c r="C128" s="171" t="s">
        <v>143</v>
      </c>
      <c r="D128" s="171" t="s">
        <v>139</v>
      </c>
      <c r="E128" s="50"/>
      <c r="F128" s="50"/>
      <c r="G128" s="16">
        <f>SUM(G129,G141)</f>
        <v>186279.6</v>
      </c>
      <c r="H128" s="34"/>
    </row>
    <row r="129" spans="1:8" ht="33.75" customHeight="1">
      <c r="A129" s="65" t="s">
        <v>294</v>
      </c>
      <c r="B129" s="17"/>
      <c r="C129" s="25" t="s">
        <v>143</v>
      </c>
      <c r="D129" s="25" t="s">
        <v>139</v>
      </c>
      <c r="E129" s="18" t="s">
        <v>283</v>
      </c>
      <c r="F129" s="50"/>
      <c r="G129" s="42">
        <f>SUM(G130,G133,G136)</f>
        <v>173779.6</v>
      </c>
      <c r="H129" s="34"/>
    </row>
    <row r="130" spans="1:8" ht="31.5">
      <c r="A130" s="65" t="s">
        <v>305</v>
      </c>
      <c r="B130" s="17"/>
      <c r="C130" s="25" t="s">
        <v>143</v>
      </c>
      <c r="D130" s="25" t="s">
        <v>139</v>
      </c>
      <c r="E130" s="18" t="s">
        <v>304</v>
      </c>
      <c r="F130" s="50"/>
      <c r="G130" s="42">
        <f>SUM(G131)</f>
        <v>48717.9</v>
      </c>
      <c r="H130" s="34"/>
    </row>
    <row r="131" spans="1:8" ht="15.75">
      <c r="A131" s="33" t="s">
        <v>110</v>
      </c>
      <c r="B131" s="17"/>
      <c r="C131" s="25" t="s">
        <v>143</v>
      </c>
      <c r="D131" s="25" t="s">
        <v>139</v>
      </c>
      <c r="E131" s="18" t="s">
        <v>306</v>
      </c>
      <c r="F131" s="18"/>
      <c r="G131" s="42">
        <f>SUM(G132)</f>
        <v>48717.9</v>
      </c>
      <c r="H131" s="34"/>
    </row>
    <row r="132" spans="1:8" ht="31.5">
      <c r="A132" s="33" t="s">
        <v>556</v>
      </c>
      <c r="B132" s="17"/>
      <c r="C132" s="25" t="s">
        <v>143</v>
      </c>
      <c r="D132" s="25" t="s">
        <v>139</v>
      </c>
      <c r="E132" s="18" t="s">
        <v>306</v>
      </c>
      <c r="F132" s="18">
        <v>200</v>
      </c>
      <c r="G132" s="42">
        <v>48717.9</v>
      </c>
      <c r="H132" s="34"/>
    </row>
    <row r="133" spans="1:8" ht="31.5">
      <c r="A133" s="48" t="s">
        <v>618</v>
      </c>
      <c r="B133" s="17"/>
      <c r="C133" s="25" t="s">
        <v>143</v>
      </c>
      <c r="D133" s="25" t="s">
        <v>139</v>
      </c>
      <c r="E133" s="18" t="s">
        <v>619</v>
      </c>
      <c r="F133" s="18"/>
      <c r="G133" s="42">
        <f>G134</f>
        <v>6960</v>
      </c>
      <c r="H133" s="34"/>
    </row>
    <row r="134" spans="1:8" ht="31.5">
      <c r="A134" s="48" t="s">
        <v>620</v>
      </c>
      <c r="B134" s="17"/>
      <c r="C134" s="25" t="s">
        <v>143</v>
      </c>
      <c r="D134" s="25" t="s">
        <v>139</v>
      </c>
      <c r="E134" s="18" t="s">
        <v>621</v>
      </c>
      <c r="F134" s="18"/>
      <c r="G134" s="42">
        <f>G135</f>
        <v>6960</v>
      </c>
      <c r="H134" s="34"/>
    </row>
    <row r="135" spans="1:8" ht="31.5">
      <c r="A135" s="33" t="s">
        <v>556</v>
      </c>
      <c r="B135" s="17"/>
      <c r="C135" s="25" t="s">
        <v>143</v>
      </c>
      <c r="D135" s="25" t="s">
        <v>139</v>
      </c>
      <c r="E135" s="18" t="s">
        <v>621</v>
      </c>
      <c r="F135" s="18">
        <v>200</v>
      </c>
      <c r="G135" s="42">
        <v>6960</v>
      </c>
      <c r="H135" s="34"/>
    </row>
    <row r="136" spans="1:8" ht="31.5">
      <c r="A136" s="33" t="s">
        <v>873</v>
      </c>
      <c r="B136" s="17"/>
      <c r="C136" s="25" t="s">
        <v>143</v>
      </c>
      <c r="D136" s="25" t="s">
        <v>139</v>
      </c>
      <c r="E136" s="18" t="s">
        <v>871</v>
      </c>
      <c r="F136" s="18"/>
      <c r="G136" s="42">
        <f>SUM(G137,G139)</f>
        <v>118101.70000000001</v>
      </c>
      <c r="H136" s="34"/>
    </row>
    <row r="137" spans="1:8" ht="31.5">
      <c r="A137" s="33" t="s">
        <v>874</v>
      </c>
      <c r="B137" s="17"/>
      <c r="C137" s="25" t="s">
        <v>143</v>
      </c>
      <c r="D137" s="25" t="s">
        <v>139</v>
      </c>
      <c r="E137" s="18" t="s">
        <v>872</v>
      </c>
      <c r="F137" s="18"/>
      <c r="G137" s="42">
        <f>SUM(G138)</f>
        <v>117983.6</v>
      </c>
      <c r="H137" s="34"/>
    </row>
    <row r="138" spans="1:8" ht="36.75" customHeight="1">
      <c r="A138" s="33" t="s">
        <v>875</v>
      </c>
      <c r="B138" s="17"/>
      <c r="C138" s="25" t="s">
        <v>143</v>
      </c>
      <c r="D138" s="25" t="s">
        <v>139</v>
      </c>
      <c r="E138" s="18" t="s">
        <v>872</v>
      </c>
      <c r="F138" s="18">
        <v>400</v>
      </c>
      <c r="G138" s="42">
        <v>117983.6</v>
      </c>
      <c r="H138" s="34"/>
    </row>
    <row r="139" spans="1:8" ht="63">
      <c r="A139" s="33" t="s">
        <v>876</v>
      </c>
      <c r="B139" s="17"/>
      <c r="C139" s="25" t="s">
        <v>143</v>
      </c>
      <c r="D139" s="25" t="s">
        <v>139</v>
      </c>
      <c r="E139" s="18" t="s">
        <v>877</v>
      </c>
      <c r="F139" s="18"/>
      <c r="G139" s="42">
        <f>SUM(G140)</f>
        <v>118.1</v>
      </c>
      <c r="H139" s="34"/>
    </row>
    <row r="140" spans="1:8" ht="36.75" customHeight="1">
      <c r="A140" s="33" t="s">
        <v>875</v>
      </c>
      <c r="B140" s="17"/>
      <c r="C140" s="25" t="s">
        <v>143</v>
      </c>
      <c r="D140" s="25" t="s">
        <v>139</v>
      </c>
      <c r="E140" s="18" t="s">
        <v>877</v>
      </c>
      <c r="F140" s="18">
        <v>400</v>
      </c>
      <c r="G140" s="42">
        <v>118.1</v>
      </c>
      <c r="H140" s="34"/>
    </row>
    <row r="141" spans="1:8" ht="15.75">
      <c r="A141" s="132" t="s">
        <v>268</v>
      </c>
      <c r="B141" s="17"/>
      <c r="C141" s="25" t="s">
        <v>143</v>
      </c>
      <c r="D141" s="25" t="s">
        <v>139</v>
      </c>
      <c r="E141" s="18" t="s">
        <v>267</v>
      </c>
      <c r="F141" s="18"/>
      <c r="G141" s="42">
        <f>G142</f>
        <v>12500</v>
      </c>
      <c r="H141" s="34"/>
    </row>
    <row r="142" spans="1:8" ht="15.75">
      <c r="A142" s="132" t="s">
        <v>270</v>
      </c>
      <c r="B142" s="17"/>
      <c r="C142" s="25" t="s">
        <v>143</v>
      </c>
      <c r="D142" s="25" t="s">
        <v>139</v>
      </c>
      <c r="E142" s="18" t="s">
        <v>269</v>
      </c>
      <c r="F142" s="18"/>
      <c r="G142" s="42">
        <f>G143</f>
        <v>12500</v>
      </c>
      <c r="H142" s="34"/>
    </row>
    <row r="143" spans="1:8" ht="15.75">
      <c r="A143" s="132" t="s">
        <v>775</v>
      </c>
      <c r="B143" s="17"/>
      <c r="C143" s="25" t="s">
        <v>143</v>
      </c>
      <c r="D143" s="25" t="s">
        <v>139</v>
      </c>
      <c r="E143" s="18" t="s">
        <v>593</v>
      </c>
      <c r="F143" s="18"/>
      <c r="G143" s="42">
        <f>G144</f>
        <v>12500</v>
      </c>
      <c r="H143" s="34"/>
    </row>
    <row r="144" spans="1:8" ht="33.75" customHeight="1">
      <c r="A144" s="132" t="s">
        <v>556</v>
      </c>
      <c r="B144" s="17"/>
      <c r="C144" s="25" t="s">
        <v>143</v>
      </c>
      <c r="D144" s="25" t="s">
        <v>139</v>
      </c>
      <c r="E144" s="18" t="s">
        <v>593</v>
      </c>
      <c r="F144" s="18">
        <v>200</v>
      </c>
      <c r="G144" s="42">
        <v>12500</v>
      </c>
      <c r="H144" s="34"/>
    </row>
    <row r="145" spans="1:8" ht="15.75">
      <c r="A145" s="36" t="s">
        <v>111</v>
      </c>
      <c r="B145" s="170"/>
      <c r="C145" s="171" t="s">
        <v>143</v>
      </c>
      <c r="D145" s="171" t="s">
        <v>140</v>
      </c>
      <c r="E145" s="50"/>
      <c r="F145" s="50"/>
      <c r="G145" s="16">
        <f>SUM(G146,G155)</f>
        <v>58723.8</v>
      </c>
      <c r="H145" s="34"/>
    </row>
    <row r="146" spans="1:8" ht="47.25">
      <c r="A146" s="33" t="s">
        <v>308</v>
      </c>
      <c r="B146" s="17"/>
      <c r="C146" s="25" t="s">
        <v>143</v>
      </c>
      <c r="D146" s="25" t="s">
        <v>140</v>
      </c>
      <c r="E146" s="18" t="s">
        <v>307</v>
      </c>
      <c r="F146" s="18"/>
      <c r="G146" s="42">
        <f>SUM(G147,G151)</f>
        <v>42438</v>
      </c>
      <c r="H146" s="34"/>
    </row>
    <row r="147" spans="1:8" ht="31.5">
      <c r="A147" s="33" t="s">
        <v>98</v>
      </c>
      <c r="B147" s="17"/>
      <c r="C147" s="25" t="s">
        <v>143</v>
      </c>
      <c r="D147" s="25" t="s">
        <v>140</v>
      </c>
      <c r="E147" s="18" t="s">
        <v>309</v>
      </c>
      <c r="F147" s="18"/>
      <c r="G147" s="42">
        <f>SUM(G148)</f>
        <v>10184.5</v>
      </c>
      <c r="H147" s="34"/>
    </row>
    <row r="148" spans="1:8" ht="15.75">
      <c r="A148" s="33" t="s">
        <v>311</v>
      </c>
      <c r="B148" s="17"/>
      <c r="C148" s="25" t="s">
        <v>143</v>
      </c>
      <c r="D148" s="25" t="s">
        <v>140</v>
      </c>
      <c r="E148" s="18" t="s">
        <v>310</v>
      </c>
      <c r="F148" s="18"/>
      <c r="G148" s="42">
        <f>SUM(G149)</f>
        <v>10184.5</v>
      </c>
      <c r="H148" s="34"/>
    </row>
    <row r="149" spans="1:8" ht="15.75">
      <c r="A149" s="33" t="s">
        <v>20</v>
      </c>
      <c r="B149" s="17"/>
      <c r="C149" s="25" t="s">
        <v>143</v>
      </c>
      <c r="D149" s="25" t="s">
        <v>140</v>
      </c>
      <c r="E149" s="18" t="s">
        <v>312</v>
      </c>
      <c r="F149" s="50"/>
      <c r="G149" s="42">
        <f>SUM(G150)</f>
        <v>10184.5</v>
      </c>
      <c r="H149" s="34"/>
    </row>
    <row r="150" spans="1:8" ht="15.75">
      <c r="A150" s="33" t="s">
        <v>200</v>
      </c>
      <c r="B150" s="17"/>
      <c r="C150" s="25" t="s">
        <v>143</v>
      </c>
      <c r="D150" s="25" t="s">
        <v>140</v>
      </c>
      <c r="E150" s="18" t="s">
        <v>312</v>
      </c>
      <c r="F150" s="18">
        <v>800</v>
      </c>
      <c r="G150" s="42">
        <v>10184.5</v>
      </c>
      <c r="H150" s="34"/>
    </row>
    <row r="151" spans="1:8" ht="31.5">
      <c r="A151" s="33" t="s">
        <v>109</v>
      </c>
      <c r="B151" s="17"/>
      <c r="C151" s="25" t="s">
        <v>143</v>
      </c>
      <c r="D151" s="25" t="s">
        <v>140</v>
      </c>
      <c r="E151" s="18" t="s">
        <v>315</v>
      </c>
      <c r="F151" s="18"/>
      <c r="G151" s="42">
        <f>SUM(G152)</f>
        <v>32253.5</v>
      </c>
      <c r="H151" s="34"/>
    </row>
    <row r="152" spans="1:8" ht="15.75">
      <c r="A152" s="33" t="s">
        <v>317</v>
      </c>
      <c r="B152" s="17"/>
      <c r="C152" s="25" t="s">
        <v>143</v>
      </c>
      <c r="D152" s="25" t="s">
        <v>140</v>
      </c>
      <c r="E152" s="18" t="s">
        <v>316</v>
      </c>
      <c r="F152" s="18"/>
      <c r="G152" s="42">
        <f>SUM(G153)</f>
        <v>32253.5</v>
      </c>
      <c r="H152" s="34"/>
    </row>
    <row r="153" spans="1:8" ht="34.5" customHeight="1">
      <c r="A153" s="33" t="s">
        <v>20</v>
      </c>
      <c r="B153" s="17"/>
      <c r="C153" s="25" t="s">
        <v>143</v>
      </c>
      <c r="D153" s="25" t="s">
        <v>140</v>
      </c>
      <c r="E153" s="18" t="s">
        <v>318</v>
      </c>
      <c r="F153" s="50"/>
      <c r="G153" s="42">
        <f>SUM(G154)</f>
        <v>32253.5</v>
      </c>
      <c r="H153" s="34"/>
    </row>
    <row r="154" spans="1:8" ht="15.75">
      <c r="A154" s="33" t="s">
        <v>200</v>
      </c>
      <c r="B154" s="17"/>
      <c r="C154" s="25" t="s">
        <v>143</v>
      </c>
      <c r="D154" s="25" t="s">
        <v>140</v>
      </c>
      <c r="E154" s="18" t="s">
        <v>318</v>
      </c>
      <c r="F154" s="18">
        <v>800</v>
      </c>
      <c r="G154" s="42">
        <v>32253.5</v>
      </c>
      <c r="H154" s="34"/>
    </row>
    <row r="155" spans="1:8" ht="32.25" customHeight="1">
      <c r="A155" s="178" t="s">
        <v>294</v>
      </c>
      <c r="B155" s="17"/>
      <c r="C155" s="25" t="s">
        <v>143</v>
      </c>
      <c r="D155" s="25" t="s">
        <v>140</v>
      </c>
      <c r="E155" s="18" t="s">
        <v>283</v>
      </c>
      <c r="F155" s="18"/>
      <c r="G155" s="42">
        <f>G156</f>
        <v>16285.8</v>
      </c>
      <c r="H155" s="34"/>
    </row>
    <row r="156" spans="1:8" ht="31.5">
      <c r="A156" s="33" t="s">
        <v>803</v>
      </c>
      <c r="B156" s="17"/>
      <c r="C156" s="25" t="s">
        <v>143</v>
      </c>
      <c r="D156" s="25" t="s">
        <v>140</v>
      </c>
      <c r="E156" s="18" t="s">
        <v>802</v>
      </c>
      <c r="F156" s="18"/>
      <c r="G156" s="42">
        <f>G157</f>
        <v>16285.8</v>
      </c>
      <c r="H156" s="34"/>
    </row>
    <row r="157" spans="1:8" ht="31.5">
      <c r="A157" s="33" t="s">
        <v>610</v>
      </c>
      <c r="B157" s="17"/>
      <c r="C157" s="25" t="s">
        <v>143</v>
      </c>
      <c r="D157" s="25" t="s">
        <v>140</v>
      </c>
      <c r="E157" s="18" t="s">
        <v>609</v>
      </c>
      <c r="F157" s="18"/>
      <c r="G157" s="42">
        <f>G158</f>
        <v>16285.8</v>
      </c>
      <c r="H157" s="34"/>
    </row>
    <row r="158" spans="1:8" ht="31.5">
      <c r="A158" s="132" t="s">
        <v>556</v>
      </c>
      <c r="B158" s="17"/>
      <c r="C158" s="25" t="s">
        <v>143</v>
      </c>
      <c r="D158" s="25" t="s">
        <v>140</v>
      </c>
      <c r="E158" s="18" t="s">
        <v>609</v>
      </c>
      <c r="F158" s="18">
        <v>200</v>
      </c>
      <c r="G158" s="42">
        <v>16285.8</v>
      </c>
      <c r="H158" s="34"/>
    </row>
    <row r="159" spans="1:8" ht="15.75">
      <c r="A159" s="36" t="s">
        <v>112</v>
      </c>
      <c r="B159" s="170"/>
      <c r="C159" s="171" t="s">
        <v>143</v>
      </c>
      <c r="D159" s="171" t="s">
        <v>141</v>
      </c>
      <c r="E159" s="170"/>
      <c r="F159" s="170"/>
      <c r="G159" s="16">
        <f>SUM(G160,G176)</f>
        <v>47118.599999999991</v>
      </c>
      <c r="H159" s="34"/>
    </row>
    <row r="160" spans="1:8" ht="18" customHeight="1">
      <c r="A160" s="65" t="s">
        <v>294</v>
      </c>
      <c r="B160" s="17"/>
      <c r="C160" s="25" t="s">
        <v>143</v>
      </c>
      <c r="D160" s="25" t="s">
        <v>141</v>
      </c>
      <c r="E160" s="17" t="s">
        <v>283</v>
      </c>
      <c r="F160" s="52"/>
      <c r="G160" s="42">
        <f>SUM(G161,G164,G167,G170,G173)</f>
        <v>44118.499999999993</v>
      </c>
      <c r="H160" s="34"/>
    </row>
    <row r="161" spans="1:8" ht="15.75">
      <c r="A161" s="65" t="s">
        <v>320</v>
      </c>
      <c r="B161" s="17"/>
      <c r="C161" s="25" t="s">
        <v>143</v>
      </c>
      <c r="D161" s="25" t="s">
        <v>141</v>
      </c>
      <c r="E161" s="18" t="s">
        <v>319</v>
      </c>
      <c r="F161" s="50"/>
      <c r="G161" s="42">
        <f>SUM(G162)</f>
        <v>4051.1</v>
      </c>
      <c r="H161" s="34"/>
    </row>
    <row r="162" spans="1:8" ht="15.75">
      <c r="A162" s="65" t="s">
        <v>113</v>
      </c>
      <c r="B162" s="18"/>
      <c r="C162" s="19" t="s">
        <v>143</v>
      </c>
      <c r="D162" s="25" t="s">
        <v>141</v>
      </c>
      <c r="E162" s="18" t="s">
        <v>321</v>
      </c>
      <c r="F162" s="18"/>
      <c r="G162" s="42">
        <f>SUM(G163)</f>
        <v>4051.1</v>
      </c>
      <c r="H162" s="34"/>
    </row>
    <row r="163" spans="1:8" ht="21" customHeight="1">
      <c r="A163" s="65" t="s">
        <v>556</v>
      </c>
      <c r="B163" s="18"/>
      <c r="C163" s="19" t="s">
        <v>143</v>
      </c>
      <c r="D163" s="25" t="s">
        <v>141</v>
      </c>
      <c r="E163" s="18" t="s">
        <v>321</v>
      </c>
      <c r="F163" s="18">
        <v>200</v>
      </c>
      <c r="G163" s="42">
        <v>4051.1</v>
      </c>
      <c r="H163" s="34"/>
    </row>
    <row r="164" spans="1:8" ht="15.75">
      <c r="A164" s="65" t="s">
        <v>323</v>
      </c>
      <c r="B164" s="17"/>
      <c r="C164" s="25" t="s">
        <v>143</v>
      </c>
      <c r="D164" s="25" t="s">
        <v>141</v>
      </c>
      <c r="E164" s="18" t="s">
        <v>322</v>
      </c>
      <c r="F164" s="50"/>
      <c r="G164" s="42">
        <f>SUM(G165)</f>
        <v>290.2</v>
      </c>
      <c r="H164" s="34"/>
    </row>
    <row r="165" spans="1:8" ht="15.75">
      <c r="A165" s="65" t="s">
        <v>194</v>
      </c>
      <c r="B165" s="18"/>
      <c r="C165" s="19" t="s">
        <v>143</v>
      </c>
      <c r="D165" s="25" t="s">
        <v>141</v>
      </c>
      <c r="E165" s="18" t="s">
        <v>324</v>
      </c>
      <c r="F165" s="18"/>
      <c r="G165" s="42">
        <f>SUM(G166)</f>
        <v>290.2</v>
      </c>
      <c r="H165" s="34"/>
    </row>
    <row r="166" spans="1:8" ht="31.5">
      <c r="A166" s="65" t="s">
        <v>556</v>
      </c>
      <c r="B166" s="18"/>
      <c r="C166" s="19" t="s">
        <v>143</v>
      </c>
      <c r="D166" s="25" t="s">
        <v>141</v>
      </c>
      <c r="E166" s="18" t="s">
        <v>324</v>
      </c>
      <c r="F166" s="18">
        <v>200</v>
      </c>
      <c r="G166" s="42">
        <v>290.2</v>
      </c>
      <c r="H166" s="34"/>
    </row>
    <row r="167" spans="1:8" ht="16.5" customHeight="1">
      <c r="A167" s="65" t="s">
        <v>326</v>
      </c>
      <c r="B167" s="17"/>
      <c r="C167" s="25" t="s">
        <v>143</v>
      </c>
      <c r="D167" s="25" t="s">
        <v>141</v>
      </c>
      <c r="E167" s="18" t="s">
        <v>325</v>
      </c>
      <c r="F167" s="50"/>
      <c r="G167" s="42">
        <f>SUM(G168)</f>
        <v>673.8</v>
      </c>
      <c r="H167" s="34"/>
    </row>
    <row r="168" spans="1:8" ht="15.75">
      <c r="A168" s="67" t="s">
        <v>188</v>
      </c>
      <c r="B168" s="18"/>
      <c r="C168" s="25" t="s">
        <v>143</v>
      </c>
      <c r="D168" s="25" t="s">
        <v>141</v>
      </c>
      <c r="E168" s="18" t="s">
        <v>327</v>
      </c>
      <c r="F168" s="18"/>
      <c r="G168" s="42">
        <f>G169</f>
        <v>673.8</v>
      </c>
      <c r="H168" s="34"/>
    </row>
    <row r="169" spans="1:8" ht="31.5">
      <c r="A169" s="33" t="s">
        <v>556</v>
      </c>
      <c r="B169" s="18"/>
      <c r="C169" s="25" t="s">
        <v>143</v>
      </c>
      <c r="D169" s="25" t="s">
        <v>141</v>
      </c>
      <c r="E169" s="18" t="s">
        <v>327</v>
      </c>
      <c r="F169" s="18">
        <v>200</v>
      </c>
      <c r="G169" s="42">
        <v>673.8</v>
      </c>
      <c r="H169" s="34"/>
    </row>
    <row r="170" spans="1:8" ht="17.25" customHeight="1">
      <c r="A170" s="65" t="s">
        <v>329</v>
      </c>
      <c r="B170" s="17"/>
      <c r="C170" s="25" t="s">
        <v>143</v>
      </c>
      <c r="D170" s="25" t="s">
        <v>141</v>
      </c>
      <c r="E170" s="18" t="s">
        <v>328</v>
      </c>
      <c r="F170" s="50"/>
      <c r="G170" s="42">
        <f>SUM(G171)</f>
        <v>36686.699999999997</v>
      </c>
      <c r="H170" s="34"/>
    </row>
    <row r="171" spans="1:8" ht="31.5">
      <c r="A171" s="33" t="s">
        <v>114</v>
      </c>
      <c r="B171" s="17"/>
      <c r="C171" s="25" t="s">
        <v>143</v>
      </c>
      <c r="D171" s="25" t="s">
        <v>141</v>
      </c>
      <c r="E171" s="18" t="s">
        <v>330</v>
      </c>
      <c r="F171" s="17"/>
      <c r="G171" s="42">
        <f>SUM(G172)</f>
        <v>36686.699999999997</v>
      </c>
      <c r="H171" s="34"/>
    </row>
    <row r="172" spans="1:8" ht="31.5">
      <c r="A172" s="33" t="s">
        <v>556</v>
      </c>
      <c r="B172" s="17"/>
      <c r="C172" s="25" t="s">
        <v>143</v>
      </c>
      <c r="D172" s="25" t="s">
        <v>141</v>
      </c>
      <c r="E172" s="18" t="s">
        <v>330</v>
      </c>
      <c r="F172" s="17">
        <v>200</v>
      </c>
      <c r="G172" s="42">
        <v>36686.699999999997</v>
      </c>
      <c r="H172" s="34"/>
    </row>
    <row r="173" spans="1:8" ht="31.5">
      <c r="A173" s="65" t="s">
        <v>332</v>
      </c>
      <c r="B173" s="17"/>
      <c r="C173" s="25" t="s">
        <v>143</v>
      </c>
      <c r="D173" s="25" t="s">
        <v>141</v>
      </c>
      <c r="E173" s="18" t="s">
        <v>331</v>
      </c>
      <c r="F173" s="50"/>
      <c r="G173" s="42">
        <f>SUM(G174)</f>
        <v>2416.6999999999998</v>
      </c>
      <c r="H173" s="34"/>
    </row>
    <row r="174" spans="1:8" ht="15.75">
      <c r="A174" s="67" t="s">
        <v>198</v>
      </c>
      <c r="B174" s="18"/>
      <c r="C174" s="25" t="s">
        <v>143</v>
      </c>
      <c r="D174" s="25" t="s">
        <v>141</v>
      </c>
      <c r="E174" s="18" t="s">
        <v>333</v>
      </c>
      <c r="F174" s="18"/>
      <c r="G174" s="42">
        <f>G175</f>
        <v>2416.6999999999998</v>
      </c>
      <c r="H174" s="34"/>
    </row>
    <row r="175" spans="1:8" ht="31.5">
      <c r="A175" s="33" t="s">
        <v>556</v>
      </c>
      <c r="B175" s="18"/>
      <c r="C175" s="25" t="s">
        <v>143</v>
      </c>
      <c r="D175" s="25" t="s">
        <v>141</v>
      </c>
      <c r="E175" s="18" t="s">
        <v>333</v>
      </c>
      <c r="F175" s="18">
        <v>200</v>
      </c>
      <c r="G175" s="42">
        <v>2416.6999999999998</v>
      </c>
      <c r="H175" s="34"/>
    </row>
    <row r="176" spans="1:8" ht="15.75">
      <c r="A176" s="132" t="s">
        <v>268</v>
      </c>
      <c r="B176" s="17"/>
      <c r="C176" s="25" t="s">
        <v>143</v>
      </c>
      <c r="D176" s="25" t="s">
        <v>141</v>
      </c>
      <c r="E176" s="18" t="s">
        <v>267</v>
      </c>
      <c r="F176" s="18"/>
      <c r="G176" s="42">
        <f>G177</f>
        <v>3000.1</v>
      </c>
      <c r="H176" s="34"/>
    </row>
    <row r="177" spans="1:14" ht="15.75">
      <c r="A177" s="132" t="s">
        <v>270</v>
      </c>
      <c r="B177" s="17"/>
      <c r="C177" s="25" t="s">
        <v>143</v>
      </c>
      <c r="D177" s="25" t="s">
        <v>141</v>
      </c>
      <c r="E177" s="18" t="s">
        <v>269</v>
      </c>
      <c r="F177" s="18"/>
      <c r="G177" s="42">
        <f>G178</f>
        <v>3000.1</v>
      </c>
      <c r="H177" s="34"/>
    </row>
    <row r="178" spans="1:14" ht="15.75">
      <c r="A178" s="132" t="s">
        <v>775</v>
      </c>
      <c r="B178" s="17"/>
      <c r="C178" s="25" t="s">
        <v>143</v>
      </c>
      <c r="D178" s="25" t="s">
        <v>141</v>
      </c>
      <c r="E178" s="18" t="s">
        <v>593</v>
      </c>
      <c r="F178" s="18"/>
      <c r="G178" s="42">
        <f>G179</f>
        <v>3000.1</v>
      </c>
      <c r="H178" s="34"/>
    </row>
    <row r="179" spans="1:14" ht="31.5" customHeight="1">
      <c r="A179" s="132" t="s">
        <v>556</v>
      </c>
      <c r="B179" s="17"/>
      <c r="C179" s="25" t="s">
        <v>143</v>
      </c>
      <c r="D179" s="25" t="s">
        <v>141</v>
      </c>
      <c r="E179" s="18" t="s">
        <v>593</v>
      </c>
      <c r="F179" s="18">
        <v>200</v>
      </c>
      <c r="G179" s="42">
        <v>3000.1</v>
      </c>
      <c r="H179" s="34"/>
    </row>
    <row r="180" spans="1:14" ht="18" customHeight="1">
      <c r="A180" s="36" t="s">
        <v>195</v>
      </c>
      <c r="B180" s="170"/>
      <c r="C180" s="171" t="s">
        <v>143</v>
      </c>
      <c r="D180" s="171" t="s">
        <v>143</v>
      </c>
      <c r="E180" s="50"/>
      <c r="F180" s="50"/>
      <c r="G180" s="16">
        <f>SUM(G181)</f>
        <v>2910.9</v>
      </c>
      <c r="H180" s="34"/>
    </row>
    <row r="181" spans="1:14" ht="47.25">
      <c r="A181" s="33" t="s">
        <v>308</v>
      </c>
      <c r="B181" s="17"/>
      <c r="C181" s="25" t="s">
        <v>143</v>
      </c>
      <c r="D181" s="25" t="s">
        <v>143</v>
      </c>
      <c r="E181" s="18" t="s">
        <v>307</v>
      </c>
      <c r="F181" s="18"/>
      <c r="G181" s="42">
        <f>SUM(,G182)</f>
        <v>2910.9</v>
      </c>
      <c r="H181" s="34"/>
    </row>
    <row r="182" spans="1:14" ht="31.5">
      <c r="A182" s="33" t="s">
        <v>109</v>
      </c>
      <c r="B182" s="17"/>
      <c r="C182" s="25" t="s">
        <v>143</v>
      </c>
      <c r="D182" s="25" t="s">
        <v>143</v>
      </c>
      <c r="E182" s="18" t="s">
        <v>315</v>
      </c>
      <c r="F182" s="18"/>
      <c r="G182" s="42">
        <f>SUM(G183)</f>
        <v>2910.9</v>
      </c>
      <c r="H182" s="34"/>
    </row>
    <row r="183" spans="1:14" ht="15.75">
      <c r="A183" s="33" t="s">
        <v>338</v>
      </c>
      <c r="B183" s="17"/>
      <c r="C183" s="25" t="s">
        <v>143</v>
      </c>
      <c r="D183" s="25" t="s">
        <v>143</v>
      </c>
      <c r="E183" s="18" t="s">
        <v>336</v>
      </c>
      <c r="F183" s="18"/>
      <c r="G183" s="42">
        <f>SUM(G184)</f>
        <v>2910.9</v>
      </c>
      <c r="H183" s="34"/>
    </row>
    <row r="184" spans="1:14" ht="15.75">
      <c r="A184" s="33" t="s">
        <v>20</v>
      </c>
      <c r="B184" s="17"/>
      <c r="C184" s="25" t="s">
        <v>143</v>
      </c>
      <c r="D184" s="25" t="s">
        <v>143</v>
      </c>
      <c r="E184" s="18" t="s">
        <v>337</v>
      </c>
      <c r="F184" s="50"/>
      <c r="G184" s="42">
        <f>SUM(G185)</f>
        <v>2910.9</v>
      </c>
      <c r="H184" s="34"/>
    </row>
    <row r="185" spans="1:14" ht="15.75">
      <c r="A185" s="33" t="s">
        <v>200</v>
      </c>
      <c r="B185" s="17"/>
      <c r="C185" s="25" t="s">
        <v>143</v>
      </c>
      <c r="D185" s="25" t="s">
        <v>143</v>
      </c>
      <c r="E185" s="18" t="s">
        <v>337</v>
      </c>
      <c r="F185" s="18">
        <v>800</v>
      </c>
      <c r="G185" s="42">
        <v>2910.9</v>
      </c>
      <c r="H185" s="34"/>
    </row>
    <row r="186" spans="1:14" ht="15.75">
      <c r="A186" s="36" t="s">
        <v>126</v>
      </c>
      <c r="B186" s="17"/>
      <c r="C186" s="171" t="s">
        <v>4</v>
      </c>
      <c r="D186" s="171" t="s">
        <v>146</v>
      </c>
      <c r="E186" s="18"/>
      <c r="F186" s="18"/>
      <c r="G186" s="16">
        <f>SUM(G187,G192,G197)</f>
        <v>11276.599999999999</v>
      </c>
      <c r="H186" s="34"/>
    </row>
    <row r="187" spans="1:14" ht="15.75">
      <c r="A187" s="36" t="s">
        <v>128</v>
      </c>
      <c r="B187" s="17"/>
      <c r="C187" s="171" t="s">
        <v>4</v>
      </c>
      <c r="D187" s="171" t="s">
        <v>141</v>
      </c>
      <c r="E187" s="18"/>
      <c r="F187" s="18"/>
      <c r="G187" s="16">
        <f>SUM(G188)</f>
        <v>1400</v>
      </c>
      <c r="H187" s="34"/>
    </row>
    <row r="188" spans="1:14" s="32" customFormat="1" ht="15.75">
      <c r="A188" s="33" t="s">
        <v>268</v>
      </c>
      <c r="B188" s="17"/>
      <c r="C188" s="25" t="s">
        <v>4</v>
      </c>
      <c r="D188" s="25" t="s">
        <v>141</v>
      </c>
      <c r="E188" s="18" t="s">
        <v>267</v>
      </c>
      <c r="F188" s="18"/>
      <c r="G188" s="42">
        <f>SUM(G189)</f>
        <v>1400</v>
      </c>
      <c r="H188" s="71"/>
    </row>
    <row r="189" spans="1:14" s="34" customFormat="1" ht="15.75">
      <c r="A189" s="33" t="s">
        <v>270</v>
      </c>
      <c r="B189" s="17"/>
      <c r="C189" s="25" t="s">
        <v>4</v>
      </c>
      <c r="D189" s="25" t="s">
        <v>141</v>
      </c>
      <c r="E189" s="18" t="s">
        <v>269</v>
      </c>
      <c r="F189" s="18"/>
      <c r="G189" s="42">
        <f>SUM(G190)</f>
        <v>1400</v>
      </c>
    </row>
    <row r="190" spans="1:14" s="35" customFormat="1" ht="15.75">
      <c r="A190" s="33" t="s">
        <v>344</v>
      </c>
      <c r="B190" s="17"/>
      <c r="C190" s="25" t="s">
        <v>4</v>
      </c>
      <c r="D190" s="25" t="s">
        <v>141</v>
      </c>
      <c r="E190" s="18" t="s">
        <v>345</v>
      </c>
      <c r="F190" s="18"/>
      <c r="G190" s="42">
        <f>SUM(G191)</f>
        <v>1400</v>
      </c>
      <c r="H190" s="108"/>
    </row>
    <row r="191" spans="1:14" ht="15.75">
      <c r="A191" s="48" t="s">
        <v>202</v>
      </c>
      <c r="B191" s="17"/>
      <c r="C191" s="25" t="s">
        <v>4</v>
      </c>
      <c r="D191" s="25" t="s">
        <v>141</v>
      </c>
      <c r="E191" s="18" t="s">
        <v>345</v>
      </c>
      <c r="F191" s="18">
        <v>300</v>
      </c>
      <c r="G191" s="42">
        <v>1400</v>
      </c>
      <c r="H191" s="34"/>
    </row>
    <row r="192" spans="1:14" ht="15.75">
      <c r="A192" s="186" t="s">
        <v>129</v>
      </c>
      <c r="B192" s="187"/>
      <c r="C192" s="188">
        <v>10</v>
      </c>
      <c r="D192" s="188" t="s">
        <v>142</v>
      </c>
      <c r="E192" s="188"/>
      <c r="F192" s="188"/>
      <c r="G192" s="16">
        <f>SUM(G193)</f>
        <v>7681.8</v>
      </c>
      <c r="H192" s="73"/>
      <c r="I192" s="1"/>
      <c r="J192" s="9"/>
      <c r="K192" s="8"/>
      <c r="L192" s="10"/>
      <c r="M192" s="10"/>
      <c r="N192" s="11"/>
    </row>
    <row r="193" spans="1:14" ht="15.75">
      <c r="A193" s="189" t="s">
        <v>268</v>
      </c>
      <c r="B193" s="114"/>
      <c r="C193" s="115">
        <v>10</v>
      </c>
      <c r="D193" s="115" t="s">
        <v>142</v>
      </c>
      <c r="E193" s="115" t="s">
        <v>267</v>
      </c>
      <c r="F193" s="115"/>
      <c r="G193" s="42">
        <f>SUM(G194)</f>
        <v>7681.8</v>
      </c>
      <c r="H193" s="74"/>
      <c r="I193" s="2"/>
      <c r="J193" s="2"/>
      <c r="K193" s="2"/>
      <c r="L193" s="2"/>
      <c r="M193" s="2"/>
      <c r="N193" s="2"/>
    </row>
    <row r="194" spans="1:14" s="34" customFormat="1" ht="15.75">
      <c r="A194" s="189" t="s">
        <v>270</v>
      </c>
      <c r="B194" s="114"/>
      <c r="C194" s="115">
        <v>10</v>
      </c>
      <c r="D194" s="115" t="s">
        <v>142</v>
      </c>
      <c r="E194" s="115" t="s">
        <v>269</v>
      </c>
      <c r="F194" s="115"/>
      <c r="G194" s="42">
        <f>SUM(G195)</f>
        <v>7681.8</v>
      </c>
    </row>
    <row r="195" spans="1:14" s="34" customFormat="1" ht="63">
      <c r="A195" s="189" t="s">
        <v>804</v>
      </c>
      <c r="B195" s="114"/>
      <c r="C195" s="115">
        <v>10</v>
      </c>
      <c r="D195" s="115" t="s">
        <v>142</v>
      </c>
      <c r="E195" s="115" t="s">
        <v>805</v>
      </c>
      <c r="F195" s="115"/>
      <c r="G195" s="42">
        <f>SUM(G196)</f>
        <v>7681.8</v>
      </c>
    </row>
    <row r="196" spans="1:14" s="34" customFormat="1" ht="31.5">
      <c r="A196" s="113" t="s">
        <v>823</v>
      </c>
      <c r="B196" s="114"/>
      <c r="C196" s="115">
        <v>10</v>
      </c>
      <c r="D196" s="115" t="s">
        <v>142</v>
      </c>
      <c r="E196" s="115" t="s">
        <v>805</v>
      </c>
      <c r="F196" s="115">
        <v>400</v>
      </c>
      <c r="G196" s="116">
        <v>7681.8</v>
      </c>
    </row>
    <row r="197" spans="1:14" s="34" customFormat="1" ht="15.75">
      <c r="A197" s="131" t="s">
        <v>130</v>
      </c>
      <c r="B197" s="170"/>
      <c r="C197" s="171">
        <v>10</v>
      </c>
      <c r="D197" s="171" t="s">
        <v>147</v>
      </c>
      <c r="E197" s="170"/>
      <c r="F197" s="170"/>
      <c r="G197" s="190">
        <f>G198</f>
        <v>2194.8000000000002</v>
      </c>
    </row>
    <row r="198" spans="1:14" ht="47.25">
      <c r="A198" s="132" t="s">
        <v>368</v>
      </c>
      <c r="B198" s="17"/>
      <c r="C198" s="25">
        <v>10</v>
      </c>
      <c r="D198" s="25" t="s">
        <v>147</v>
      </c>
      <c r="E198" s="25" t="s">
        <v>367</v>
      </c>
      <c r="F198" s="17"/>
      <c r="G198" s="117">
        <f>G199</f>
        <v>2194.8000000000002</v>
      </c>
      <c r="H198" s="34"/>
    </row>
    <row r="199" spans="1:14" ht="47.25">
      <c r="A199" s="132" t="s">
        <v>117</v>
      </c>
      <c r="B199" s="17"/>
      <c r="C199" s="25">
        <v>10</v>
      </c>
      <c r="D199" s="25" t="s">
        <v>147</v>
      </c>
      <c r="E199" s="17" t="s">
        <v>806</v>
      </c>
      <c r="F199" s="17"/>
      <c r="G199" s="117">
        <f>G200</f>
        <v>2194.8000000000002</v>
      </c>
      <c r="H199" s="75"/>
      <c r="I199" s="12"/>
      <c r="J199" s="12"/>
    </row>
    <row r="200" spans="1:14" s="32" customFormat="1" ht="63">
      <c r="A200" s="41" t="s">
        <v>807</v>
      </c>
      <c r="B200" s="17"/>
      <c r="C200" s="25">
        <v>10</v>
      </c>
      <c r="D200" s="25" t="s">
        <v>147</v>
      </c>
      <c r="E200" s="17" t="s">
        <v>808</v>
      </c>
      <c r="F200" s="17"/>
      <c r="G200" s="117">
        <f>SUM(G201,G203)</f>
        <v>2194.8000000000002</v>
      </c>
      <c r="H200" s="71"/>
    </row>
    <row r="201" spans="1:14" ht="31.5">
      <c r="A201" s="41" t="s">
        <v>809</v>
      </c>
      <c r="B201" s="17"/>
      <c r="C201" s="25">
        <v>10</v>
      </c>
      <c r="D201" s="25" t="s">
        <v>147</v>
      </c>
      <c r="E201" s="17" t="s">
        <v>810</v>
      </c>
      <c r="F201" s="17"/>
      <c r="G201" s="117">
        <f>G202</f>
        <v>2159.9</v>
      </c>
      <c r="H201" s="34"/>
    </row>
    <row r="202" spans="1:14" ht="31.5">
      <c r="A202" s="113" t="s">
        <v>823</v>
      </c>
      <c r="B202" s="17"/>
      <c r="C202" s="25">
        <v>10</v>
      </c>
      <c r="D202" s="25" t="s">
        <v>147</v>
      </c>
      <c r="E202" s="17" t="s">
        <v>810</v>
      </c>
      <c r="F202" s="115">
        <v>400</v>
      </c>
      <c r="G202" s="117">
        <v>2159.9</v>
      </c>
      <c r="H202" s="34"/>
    </row>
    <row r="203" spans="1:14" ht="31.5">
      <c r="A203" s="41" t="s">
        <v>811</v>
      </c>
      <c r="B203" s="17"/>
      <c r="C203" s="25">
        <v>10</v>
      </c>
      <c r="D203" s="25" t="s">
        <v>147</v>
      </c>
      <c r="E203" s="17" t="s">
        <v>812</v>
      </c>
      <c r="F203" s="17"/>
      <c r="G203" s="117">
        <f>G204</f>
        <v>34.9</v>
      </c>
      <c r="H203" s="34"/>
    </row>
    <row r="204" spans="1:14" s="32" customFormat="1" ht="31.5">
      <c r="A204" s="113" t="s">
        <v>823</v>
      </c>
      <c r="B204" s="17"/>
      <c r="C204" s="25">
        <v>10</v>
      </c>
      <c r="D204" s="25" t="s">
        <v>147</v>
      </c>
      <c r="E204" s="17" t="s">
        <v>812</v>
      </c>
      <c r="F204" s="115">
        <v>400</v>
      </c>
      <c r="G204" s="117">
        <v>34.9</v>
      </c>
      <c r="H204" s="71"/>
    </row>
    <row r="205" spans="1:14" ht="31.5">
      <c r="A205" s="36" t="s">
        <v>552</v>
      </c>
      <c r="B205" s="170">
        <v>802</v>
      </c>
      <c r="C205" s="25"/>
      <c r="D205" s="25"/>
      <c r="E205" s="17"/>
      <c r="F205" s="17"/>
      <c r="G205" s="16">
        <f>SUM(G206,G228,G260)</f>
        <v>97261.3</v>
      </c>
      <c r="H205" s="34"/>
    </row>
    <row r="206" spans="1:14" ht="15.75">
      <c r="A206" s="36" t="s">
        <v>88</v>
      </c>
      <c r="B206" s="170"/>
      <c r="C206" s="171" t="s">
        <v>139</v>
      </c>
      <c r="D206" s="171" t="s">
        <v>146</v>
      </c>
      <c r="E206" s="17"/>
      <c r="F206" s="17"/>
      <c r="G206" s="16">
        <f>SUM(G207,G219)</f>
        <v>34920</v>
      </c>
      <c r="H206" s="34"/>
    </row>
    <row r="207" spans="1:14" ht="47.25">
      <c r="A207" s="36" t="s">
        <v>90</v>
      </c>
      <c r="B207" s="51"/>
      <c r="C207" s="171" t="s">
        <v>139</v>
      </c>
      <c r="D207" s="171" t="s">
        <v>147</v>
      </c>
      <c r="E207" s="172"/>
      <c r="F207" s="172"/>
      <c r="G207" s="16">
        <f>SUM(G208)</f>
        <v>28566.1</v>
      </c>
      <c r="H207" s="34"/>
    </row>
    <row r="208" spans="1:14" ht="31.5">
      <c r="A208" s="33" t="s">
        <v>263</v>
      </c>
      <c r="B208" s="17"/>
      <c r="C208" s="25" t="s">
        <v>139</v>
      </c>
      <c r="D208" s="25" t="s">
        <v>147</v>
      </c>
      <c r="E208" s="17" t="s">
        <v>261</v>
      </c>
      <c r="F208" s="43"/>
      <c r="G208" s="42">
        <f>SUM(G209)</f>
        <v>28566.1</v>
      </c>
      <c r="H208" s="34"/>
    </row>
    <row r="209" spans="1:8" ht="31.5">
      <c r="A209" s="33" t="s">
        <v>264</v>
      </c>
      <c r="B209" s="17"/>
      <c r="C209" s="25" t="s">
        <v>139</v>
      </c>
      <c r="D209" s="25" t="s">
        <v>147</v>
      </c>
      <c r="E209" s="17" t="s">
        <v>262</v>
      </c>
      <c r="F209" s="43"/>
      <c r="G209" s="42">
        <f>SUM(G210,G214,G217)</f>
        <v>28566.1</v>
      </c>
      <c r="H209" s="34"/>
    </row>
    <row r="210" spans="1:8" ht="31.5">
      <c r="A210" s="48" t="s">
        <v>340</v>
      </c>
      <c r="B210" s="17"/>
      <c r="C210" s="25" t="s">
        <v>139</v>
      </c>
      <c r="D210" s="25" t="s">
        <v>147</v>
      </c>
      <c r="E210" s="17" t="s">
        <v>339</v>
      </c>
      <c r="F210" s="43"/>
      <c r="G210" s="42">
        <f>SUM(G211:G213)</f>
        <v>23147.599999999999</v>
      </c>
      <c r="H210" s="34"/>
    </row>
    <row r="211" spans="1:8" ht="63">
      <c r="A211" s="48" t="s">
        <v>203</v>
      </c>
      <c r="B211" s="17"/>
      <c r="C211" s="25" t="s">
        <v>139</v>
      </c>
      <c r="D211" s="25" t="s">
        <v>147</v>
      </c>
      <c r="E211" s="17" t="s">
        <v>339</v>
      </c>
      <c r="F211" s="17">
        <v>100</v>
      </c>
      <c r="G211" s="42">
        <v>19400.599999999999</v>
      </c>
      <c r="H211" s="34"/>
    </row>
    <row r="212" spans="1:8" ht="31.5">
      <c r="A212" s="63" t="s">
        <v>556</v>
      </c>
      <c r="B212" s="173"/>
      <c r="C212" s="25" t="s">
        <v>139</v>
      </c>
      <c r="D212" s="25" t="s">
        <v>147</v>
      </c>
      <c r="E212" s="17" t="s">
        <v>339</v>
      </c>
      <c r="F212" s="173">
        <v>200</v>
      </c>
      <c r="G212" s="42">
        <v>3586.6</v>
      </c>
      <c r="H212" s="34"/>
    </row>
    <row r="213" spans="1:8" ht="15.75">
      <c r="A213" s="66" t="s">
        <v>200</v>
      </c>
      <c r="B213" s="18"/>
      <c r="C213" s="25" t="s">
        <v>139</v>
      </c>
      <c r="D213" s="25" t="s">
        <v>147</v>
      </c>
      <c r="E213" s="17" t="s">
        <v>339</v>
      </c>
      <c r="F213" s="18">
        <v>800</v>
      </c>
      <c r="G213" s="42">
        <v>160.4</v>
      </c>
      <c r="H213" s="34"/>
    </row>
    <row r="214" spans="1:8" ht="63">
      <c r="A214" s="66" t="s">
        <v>204</v>
      </c>
      <c r="B214" s="18"/>
      <c r="C214" s="25" t="s">
        <v>139</v>
      </c>
      <c r="D214" s="25" t="s">
        <v>147</v>
      </c>
      <c r="E214" s="18" t="s">
        <v>341</v>
      </c>
      <c r="F214" s="18"/>
      <c r="G214" s="42">
        <f>SUM(G215:G216)</f>
        <v>3119</v>
      </c>
      <c r="H214" s="34"/>
    </row>
    <row r="215" spans="1:8" ht="63">
      <c r="A215" s="48" t="s">
        <v>203</v>
      </c>
      <c r="B215" s="18"/>
      <c r="C215" s="25" t="s">
        <v>139</v>
      </c>
      <c r="D215" s="25" t="s">
        <v>147</v>
      </c>
      <c r="E215" s="18" t="s">
        <v>341</v>
      </c>
      <c r="F215" s="18">
        <v>100</v>
      </c>
      <c r="G215" s="42">
        <v>2719</v>
      </c>
      <c r="H215" s="34"/>
    </row>
    <row r="216" spans="1:8" ht="31.5">
      <c r="A216" s="63" t="s">
        <v>556</v>
      </c>
      <c r="B216" s="18"/>
      <c r="C216" s="25" t="s">
        <v>139</v>
      </c>
      <c r="D216" s="25" t="s">
        <v>147</v>
      </c>
      <c r="E216" s="18" t="s">
        <v>341</v>
      </c>
      <c r="F216" s="18">
        <v>200</v>
      </c>
      <c r="G216" s="42">
        <v>400</v>
      </c>
      <c r="H216" s="34"/>
    </row>
    <row r="217" spans="1:8" ht="18.75">
      <c r="A217" s="33" t="s">
        <v>721</v>
      </c>
      <c r="B217" s="17"/>
      <c r="C217" s="25" t="s">
        <v>139</v>
      </c>
      <c r="D217" s="25" t="s">
        <v>147</v>
      </c>
      <c r="E217" s="17" t="s">
        <v>342</v>
      </c>
      <c r="F217" s="61"/>
      <c r="G217" s="42">
        <f>SUM(G218)</f>
        <v>2299.5</v>
      </c>
      <c r="H217" s="34"/>
    </row>
    <row r="218" spans="1:8" ht="63">
      <c r="A218" s="48" t="s">
        <v>203</v>
      </c>
      <c r="B218" s="17"/>
      <c r="C218" s="25" t="s">
        <v>139</v>
      </c>
      <c r="D218" s="25" t="s">
        <v>147</v>
      </c>
      <c r="E218" s="17" t="s">
        <v>342</v>
      </c>
      <c r="F218" s="17">
        <v>100</v>
      </c>
      <c r="G218" s="42">
        <v>2299.5</v>
      </c>
      <c r="H218" s="34"/>
    </row>
    <row r="219" spans="1:8" ht="15.75">
      <c r="A219" s="36" t="s">
        <v>92</v>
      </c>
      <c r="B219" s="51"/>
      <c r="C219" s="171" t="s">
        <v>139</v>
      </c>
      <c r="D219" s="171">
        <v>11</v>
      </c>
      <c r="E219" s="172"/>
      <c r="F219" s="172"/>
      <c r="G219" s="16">
        <f>SUM(G220,G224)</f>
        <v>6353.9</v>
      </c>
      <c r="H219" s="34"/>
    </row>
    <row r="220" spans="1:8" ht="31.5">
      <c r="A220" s="33" t="s">
        <v>263</v>
      </c>
      <c r="B220" s="17"/>
      <c r="C220" s="25" t="s">
        <v>139</v>
      </c>
      <c r="D220" s="25" t="s">
        <v>445</v>
      </c>
      <c r="E220" s="17" t="s">
        <v>261</v>
      </c>
      <c r="F220" s="43"/>
      <c r="G220" s="42">
        <f>SUM(G221)</f>
        <v>1991.9</v>
      </c>
      <c r="H220" s="34"/>
    </row>
    <row r="221" spans="1:8" ht="31.5">
      <c r="A221" s="33" t="s">
        <v>264</v>
      </c>
      <c r="B221" s="17"/>
      <c r="C221" s="25" t="s">
        <v>139</v>
      </c>
      <c r="D221" s="25" t="s">
        <v>445</v>
      </c>
      <c r="E221" s="17" t="s">
        <v>262</v>
      </c>
      <c r="F221" s="43"/>
      <c r="G221" s="42">
        <f>SUM(G222)</f>
        <v>1991.9</v>
      </c>
      <c r="H221" s="34"/>
    </row>
    <row r="222" spans="1:8" ht="18.75">
      <c r="A222" s="33" t="s">
        <v>723</v>
      </c>
      <c r="B222" s="17"/>
      <c r="C222" s="25" t="s">
        <v>139</v>
      </c>
      <c r="D222" s="25" t="s">
        <v>445</v>
      </c>
      <c r="E222" s="17" t="s">
        <v>343</v>
      </c>
      <c r="F222" s="61"/>
      <c r="G222" s="42">
        <f>SUM(G223)</f>
        <v>1991.9</v>
      </c>
      <c r="H222" s="34"/>
    </row>
    <row r="223" spans="1:8" ht="15.75">
      <c r="A223" s="33" t="s">
        <v>200</v>
      </c>
      <c r="B223" s="17"/>
      <c r="C223" s="25" t="s">
        <v>139</v>
      </c>
      <c r="D223" s="25" t="s">
        <v>445</v>
      </c>
      <c r="E223" s="17" t="s">
        <v>343</v>
      </c>
      <c r="F223" s="17">
        <v>800</v>
      </c>
      <c r="G223" s="42">
        <v>1991.9</v>
      </c>
      <c r="H223" s="34"/>
    </row>
    <row r="224" spans="1:8" ht="15.75">
      <c r="A224" s="65" t="s">
        <v>268</v>
      </c>
      <c r="B224" s="18"/>
      <c r="C224" s="25" t="s">
        <v>139</v>
      </c>
      <c r="D224" s="25" t="s">
        <v>445</v>
      </c>
      <c r="E224" s="18" t="s">
        <v>267</v>
      </c>
      <c r="F224" s="18"/>
      <c r="G224" s="42">
        <f>SUM(G225)</f>
        <v>4362</v>
      </c>
      <c r="H224" s="34"/>
    </row>
    <row r="225" spans="1:8" ht="15.75">
      <c r="A225" s="65" t="s">
        <v>270</v>
      </c>
      <c r="B225" s="18"/>
      <c r="C225" s="25" t="s">
        <v>139</v>
      </c>
      <c r="D225" s="25" t="s">
        <v>445</v>
      </c>
      <c r="E225" s="18" t="s">
        <v>269</v>
      </c>
      <c r="F225" s="18"/>
      <c r="G225" s="42">
        <f>SUM(G226)</f>
        <v>4362</v>
      </c>
      <c r="H225" s="34"/>
    </row>
    <row r="226" spans="1:8" ht="18.75">
      <c r="A226" s="33" t="s">
        <v>344</v>
      </c>
      <c r="B226" s="17"/>
      <c r="C226" s="25" t="s">
        <v>139</v>
      </c>
      <c r="D226" s="25" t="s">
        <v>445</v>
      </c>
      <c r="E226" s="17" t="s">
        <v>345</v>
      </c>
      <c r="F226" s="61"/>
      <c r="G226" s="42">
        <f>SUM(G227)</f>
        <v>4362</v>
      </c>
      <c r="H226" s="34"/>
    </row>
    <row r="227" spans="1:8" ht="15.75">
      <c r="A227" s="33" t="s">
        <v>200</v>
      </c>
      <c r="B227" s="17"/>
      <c r="C227" s="25" t="s">
        <v>139</v>
      </c>
      <c r="D227" s="25" t="s">
        <v>445</v>
      </c>
      <c r="E227" s="17" t="s">
        <v>345</v>
      </c>
      <c r="F227" s="17">
        <v>800</v>
      </c>
      <c r="G227" s="42">
        <v>4362</v>
      </c>
      <c r="H227" s="34"/>
    </row>
    <row r="228" spans="1:8" ht="15.75">
      <c r="A228" s="36" t="s">
        <v>97</v>
      </c>
      <c r="B228" s="51"/>
      <c r="C228" s="171" t="s">
        <v>142</v>
      </c>
      <c r="D228" s="171" t="s">
        <v>146</v>
      </c>
      <c r="E228" s="170"/>
      <c r="F228" s="170"/>
      <c r="G228" s="16">
        <f>SUM(G229)</f>
        <v>52925.3</v>
      </c>
      <c r="H228" s="34"/>
    </row>
    <row r="229" spans="1:8" ht="15.75">
      <c r="A229" s="36" t="s">
        <v>105</v>
      </c>
      <c r="B229" s="51"/>
      <c r="C229" s="171" t="s">
        <v>142</v>
      </c>
      <c r="D229" s="171">
        <v>12</v>
      </c>
      <c r="E229" s="172"/>
      <c r="F229" s="172"/>
      <c r="G229" s="16">
        <f>SUM(G230,G235,G254)</f>
        <v>52925.3</v>
      </c>
      <c r="H229" s="34"/>
    </row>
    <row r="230" spans="1:8" ht="50.25" customHeight="1">
      <c r="A230" s="33" t="s">
        <v>346</v>
      </c>
      <c r="B230" s="51"/>
      <c r="C230" s="25" t="s">
        <v>142</v>
      </c>
      <c r="D230" s="25">
        <v>12</v>
      </c>
      <c r="E230" s="17" t="s">
        <v>347</v>
      </c>
      <c r="F230" s="52"/>
      <c r="G230" s="42">
        <f>SUM(G231)</f>
        <v>100</v>
      </c>
      <c r="H230" s="34"/>
    </row>
    <row r="231" spans="1:8" ht="31.5">
      <c r="A231" s="33" t="s">
        <v>106</v>
      </c>
      <c r="B231" s="51"/>
      <c r="C231" s="25" t="s">
        <v>142</v>
      </c>
      <c r="D231" s="25">
        <v>12</v>
      </c>
      <c r="E231" s="17" t="s">
        <v>348</v>
      </c>
      <c r="F231" s="52"/>
      <c r="G231" s="42">
        <f>SUM(G233)</f>
        <v>100</v>
      </c>
      <c r="H231" s="34"/>
    </row>
    <row r="232" spans="1:8" ht="31.5">
      <c r="A232" s="65" t="s">
        <v>349</v>
      </c>
      <c r="B232" s="18"/>
      <c r="C232" s="19" t="s">
        <v>142</v>
      </c>
      <c r="D232" s="25">
        <v>12</v>
      </c>
      <c r="E232" s="17" t="s">
        <v>350</v>
      </c>
      <c r="F232" s="18"/>
      <c r="G232" s="42">
        <f>SUM(G234)</f>
        <v>100</v>
      </c>
      <c r="H232" s="34"/>
    </row>
    <row r="233" spans="1:8" ht="31.5">
      <c r="A233" s="48" t="s">
        <v>351</v>
      </c>
      <c r="B233" s="51"/>
      <c r="C233" s="25" t="s">
        <v>142</v>
      </c>
      <c r="D233" s="25">
        <v>12</v>
      </c>
      <c r="E233" s="17" t="s">
        <v>352</v>
      </c>
      <c r="F233" s="52"/>
      <c r="G233" s="42">
        <f>SUM(G234)</f>
        <v>100</v>
      </c>
      <c r="H233" s="34"/>
    </row>
    <row r="234" spans="1:8" ht="15.75">
      <c r="A234" s="33" t="s">
        <v>200</v>
      </c>
      <c r="B234" s="51"/>
      <c r="C234" s="25" t="s">
        <v>142</v>
      </c>
      <c r="D234" s="25">
        <v>12</v>
      </c>
      <c r="E234" s="17" t="s">
        <v>352</v>
      </c>
      <c r="F234" s="17">
        <v>800</v>
      </c>
      <c r="G234" s="42">
        <v>100</v>
      </c>
      <c r="H234" s="34"/>
    </row>
    <row r="235" spans="1:8" ht="47.25">
      <c r="A235" s="33" t="s">
        <v>354</v>
      </c>
      <c r="B235" s="51"/>
      <c r="C235" s="25" t="s">
        <v>142</v>
      </c>
      <c r="D235" s="25">
        <v>12</v>
      </c>
      <c r="E235" s="17" t="s">
        <v>353</v>
      </c>
      <c r="F235" s="52"/>
      <c r="G235" s="42">
        <f>SUM(G236,G242,G248)</f>
        <v>42540.4</v>
      </c>
      <c r="H235" s="34"/>
    </row>
    <row r="236" spans="1:8" ht="31.5">
      <c r="A236" s="33" t="s">
        <v>358</v>
      </c>
      <c r="B236" s="51"/>
      <c r="C236" s="25" t="s">
        <v>142</v>
      </c>
      <c r="D236" s="25">
        <v>12</v>
      </c>
      <c r="E236" s="17" t="s">
        <v>355</v>
      </c>
      <c r="F236" s="52"/>
      <c r="G236" s="42">
        <f>SUM(G237)</f>
        <v>11382.400000000001</v>
      </c>
      <c r="H236" s="34"/>
    </row>
    <row r="237" spans="1:8" ht="31.5">
      <c r="A237" s="65" t="s">
        <v>360</v>
      </c>
      <c r="B237" s="18"/>
      <c r="C237" s="19" t="s">
        <v>142</v>
      </c>
      <c r="D237" s="25">
        <v>12</v>
      </c>
      <c r="E237" s="17" t="s">
        <v>359</v>
      </c>
      <c r="F237" s="18"/>
      <c r="G237" s="42">
        <f>SUM(G238,G240)</f>
        <v>11382.400000000001</v>
      </c>
      <c r="H237" s="34"/>
    </row>
    <row r="238" spans="1:8" s="32" customFormat="1" ht="31.5">
      <c r="A238" s="33" t="s">
        <v>640</v>
      </c>
      <c r="B238" s="51"/>
      <c r="C238" s="25" t="s">
        <v>142</v>
      </c>
      <c r="D238" s="25">
        <v>12</v>
      </c>
      <c r="E238" s="17" t="s">
        <v>639</v>
      </c>
      <c r="F238" s="52"/>
      <c r="G238" s="42">
        <f>SUM(G239)</f>
        <v>11255.7</v>
      </c>
      <c r="H238" s="71"/>
    </row>
    <row r="239" spans="1:8" ht="15.75">
      <c r="A239" s="33" t="s">
        <v>200</v>
      </c>
      <c r="B239" s="51"/>
      <c r="C239" s="25" t="s">
        <v>142</v>
      </c>
      <c r="D239" s="25">
        <v>12</v>
      </c>
      <c r="E239" s="17" t="s">
        <v>639</v>
      </c>
      <c r="F239" s="17">
        <v>800</v>
      </c>
      <c r="G239" s="42">
        <v>11255.7</v>
      </c>
      <c r="H239" s="34"/>
    </row>
    <row r="240" spans="1:8" ht="48.75" customHeight="1">
      <c r="A240" s="33" t="s">
        <v>642</v>
      </c>
      <c r="B240" s="51"/>
      <c r="C240" s="25" t="s">
        <v>142</v>
      </c>
      <c r="D240" s="25">
        <v>12</v>
      </c>
      <c r="E240" s="17" t="s">
        <v>641</v>
      </c>
      <c r="F240" s="52"/>
      <c r="G240" s="42">
        <f>SUM(G241)</f>
        <v>126.7</v>
      </c>
      <c r="H240" s="34"/>
    </row>
    <row r="241" spans="1:8" ht="15.75">
      <c r="A241" s="33" t="s">
        <v>200</v>
      </c>
      <c r="B241" s="51"/>
      <c r="C241" s="25" t="s">
        <v>142</v>
      </c>
      <c r="D241" s="25">
        <v>12</v>
      </c>
      <c r="E241" s="17" t="s">
        <v>641</v>
      </c>
      <c r="F241" s="17">
        <v>800</v>
      </c>
      <c r="G241" s="42">
        <v>126.7</v>
      </c>
      <c r="H241" s="34"/>
    </row>
    <row r="242" spans="1:8" ht="47.25">
      <c r="A242" s="33" t="s">
        <v>863</v>
      </c>
      <c r="B242" s="51"/>
      <c r="C242" s="25" t="s">
        <v>142</v>
      </c>
      <c r="D242" s="25">
        <v>12</v>
      </c>
      <c r="E242" s="17" t="s">
        <v>361</v>
      </c>
      <c r="F242" s="52"/>
      <c r="G242" s="42">
        <f>SUM(G243)</f>
        <v>31039.899999999998</v>
      </c>
      <c r="H242" s="34"/>
    </row>
    <row r="243" spans="1:8" ht="47.25">
      <c r="A243" s="65" t="s">
        <v>868</v>
      </c>
      <c r="B243" s="18"/>
      <c r="C243" s="19" t="s">
        <v>142</v>
      </c>
      <c r="D243" s="25">
        <v>12</v>
      </c>
      <c r="E243" s="17" t="s">
        <v>363</v>
      </c>
      <c r="F243" s="18"/>
      <c r="G243" s="42">
        <f>SUM(G244,G246)</f>
        <v>31039.899999999998</v>
      </c>
      <c r="H243" s="34"/>
    </row>
    <row r="244" spans="1:8" s="32" customFormat="1" ht="31.5">
      <c r="A244" s="65" t="s">
        <v>724</v>
      </c>
      <c r="B244" s="18"/>
      <c r="C244" s="19" t="s">
        <v>142</v>
      </c>
      <c r="D244" s="25">
        <v>12</v>
      </c>
      <c r="E244" s="17" t="s">
        <v>364</v>
      </c>
      <c r="F244" s="18"/>
      <c r="G244" s="42">
        <f>SUM(G245)</f>
        <v>30728.6</v>
      </c>
      <c r="H244" s="71"/>
    </row>
    <row r="245" spans="1:8" s="32" customFormat="1" ht="15.75">
      <c r="A245" s="33" t="s">
        <v>200</v>
      </c>
      <c r="B245" s="51"/>
      <c r="C245" s="25" t="s">
        <v>142</v>
      </c>
      <c r="D245" s="25">
        <v>12</v>
      </c>
      <c r="E245" s="17" t="s">
        <v>364</v>
      </c>
      <c r="F245" s="17">
        <v>800</v>
      </c>
      <c r="G245" s="42">
        <v>30728.6</v>
      </c>
      <c r="H245" s="71"/>
    </row>
    <row r="246" spans="1:8" ht="47.25" customHeight="1">
      <c r="A246" s="65" t="s">
        <v>616</v>
      </c>
      <c r="B246" s="18"/>
      <c r="C246" s="19" t="s">
        <v>142</v>
      </c>
      <c r="D246" s="25">
        <v>12</v>
      </c>
      <c r="E246" s="17" t="s">
        <v>615</v>
      </c>
      <c r="F246" s="18"/>
      <c r="G246" s="42">
        <f>SUM(G247)</f>
        <v>311.3</v>
      </c>
      <c r="H246" s="34"/>
    </row>
    <row r="247" spans="1:8" ht="15.75">
      <c r="A247" s="33" t="s">
        <v>200</v>
      </c>
      <c r="B247" s="51"/>
      <c r="C247" s="25" t="s">
        <v>142</v>
      </c>
      <c r="D247" s="25">
        <v>12</v>
      </c>
      <c r="E247" s="17" t="s">
        <v>615</v>
      </c>
      <c r="F247" s="17">
        <v>800</v>
      </c>
      <c r="G247" s="42">
        <v>311.3</v>
      </c>
      <c r="H247" s="34"/>
    </row>
    <row r="248" spans="1:8" ht="31.5">
      <c r="A248" s="33" t="s">
        <v>668</v>
      </c>
      <c r="B248" s="51"/>
      <c r="C248" s="25" t="s">
        <v>142</v>
      </c>
      <c r="D248" s="25">
        <v>12</v>
      </c>
      <c r="E248" s="17" t="s">
        <v>667</v>
      </c>
      <c r="F248" s="52"/>
      <c r="G248" s="42">
        <f>SUM(G249)</f>
        <v>118.10000000000001</v>
      </c>
      <c r="H248" s="34"/>
    </row>
    <row r="249" spans="1:8" s="32" customFormat="1" ht="31.5">
      <c r="A249" s="65" t="s">
        <v>669</v>
      </c>
      <c r="B249" s="18"/>
      <c r="C249" s="19" t="s">
        <v>142</v>
      </c>
      <c r="D249" s="25">
        <v>12</v>
      </c>
      <c r="E249" s="17" t="s">
        <v>671</v>
      </c>
      <c r="F249" s="18"/>
      <c r="G249" s="42">
        <f>SUM(G250,G252)</f>
        <v>118.10000000000001</v>
      </c>
      <c r="H249" s="71"/>
    </row>
    <row r="250" spans="1:8" ht="31.5">
      <c r="A250" s="65" t="s">
        <v>670</v>
      </c>
      <c r="B250" s="18"/>
      <c r="C250" s="19" t="s">
        <v>142</v>
      </c>
      <c r="D250" s="25">
        <v>12</v>
      </c>
      <c r="E250" s="17" t="s">
        <v>672</v>
      </c>
      <c r="F250" s="18"/>
      <c r="G250" s="42">
        <f>SUM(G251)</f>
        <v>116.2</v>
      </c>
      <c r="H250" s="34"/>
    </row>
    <row r="251" spans="1:8" ht="15.75">
      <c r="A251" s="33" t="s">
        <v>200</v>
      </c>
      <c r="B251" s="51"/>
      <c r="C251" s="25" t="s">
        <v>142</v>
      </c>
      <c r="D251" s="25">
        <v>12</v>
      </c>
      <c r="E251" s="17" t="s">
        <v>672</v>
      </c>
      <c r="F251" s="17">
        <v>800</v>
      </c>
      <c r="G251" s="42">
        <v>116.2</v>
      </c>
      <c r="H251" s="34"/>
    </row>
    <row r="252" spans="1:8" ht="47.25">
      <c r="A252" s="65" t="s">
        <v>674</v>
      </c>
      <c r="B252" s="18"/>
      <c r="C252" s="19" t="s">
        <v>142</v>
      </c>
      <c r="D252" s="25">
        <v>12</v>
      </c>
      <c r="E252" s="17" t="s">
        <v>673</v>
      </c>
      <c r="F252" s="18"/>
      <c r="G252" s="42">
        <f>SUM(G253)</f>
        <v>1.9</v>
      </c>
      <c r="H252" s="34"/>
    </row>
    <row r="253" spans="1:8" ht="15.75">
      <c r="A253" s="33" t="s">
        <v>200</v>
      </c>
      <c r="B253" s="51"/>
      <c r="C253" s="25" t="s">
        <v>142</v>
      </c>
      <c r="D253" s="25">
        <v>12</v>
      </c>
      <c r="E253" s="17" t="s">
        <v>673</v>
      </c>
      <c r="F253" s="17">
        <v>800</v>
      </c>
      <c r="G253" s="42">
        <v>1.9</v>
      </c>
      <c r="H253" s="34"/>
    </row>
    <row r="254" spans="1:8" ht="15.75">
      <c r="A254" s="65" t="s">
        <v>268</v>
      </c>
      <c r="B254" s="18"/>
      <c r="C254" s="25" t="s">
        <v>142</v>
      </c>
      <c r="D254" s="25">
        <v>12</v>
      </c>
      <c r="E254" s="18" t="s">
        <v>267</v>
      </c>
      <c r="F254" s="18"/>
      <c r="G254" s="42">
        <f>SUM(G255)</f>
        <v>10284.9</v>
      </c>
      <c r="H254" s="34"/>
    </row>
    <row r="255" spans="1:8" ht="15.75">
      <c r="A255" s="65" t="s">
        <v>270</v>
      </c>
      <c r="B255" s="18"/>
      <c r="C255" s="25" t="s">
        <v>142</v>
      </c>
      <c r="D255" s="25">
        <v>12</v>
      </c>
      <c r="E255" s="18" t="s">
        <v>269</v>
      </c>
      <c r="F255" s="18"/>
      <c r="G255" s="42">
        <f>SUM(G256,G258)</f>
        <v>10284.9</v>
      </c>
      <c r="H255" s="34"/>
    </row>
    <row r="256" spans="1:8" ht="47.25">
      <c r="A256" s="33" t="s">
        <v>644</v>
      </c>
      <c r="B256" s="17"/>
      <c r="C256" s="25" t="s">
        <v>142</v>
      </c>
      <c r="D256" s="25">
        <v>12</v>
      </c>
      <c r="E256" s="17" t="s">
        <v>643</v>
      </c>
      <c r="F256" s="61"/>
      <c r="G256" s="42">
        <f>SUM(G257)</f>
        <v>10273.799999999999</v>
      </c>
      <c r="H256" s="34"/>
    </row>
    <row r="257" spans="1:8" ht="15.75">
      <c r="A257" s="33" t="s">
        <v>200</v>
      </c>
      <c r="B257" s="17"/>
      <c r="C257" s="25" t="s">
        <v>142</v>
      </c>
      <c r="D257" s="25">
        <v>12</v>
      </c>
      <c r="E257" s="17" t="s">
        <v>643</v>
      </c>
      <c r="F257" s="17">
        <v>800</v>
      </c>
      <c r="G257" s="42">
        <v>10273.799999999999</v>
      </c>
      <c r="H257" s="34"/>
    </row>
    <row r="258" spans="1:8" ht="63.75" customHeight="1">
      <c r="A258" s="33" t="s">
        <v>902</v>
      </c>
      <c r="B258" s="17"/>
      <c r="C258" s="25" t="s">
        <v>142</v>
      </c>
      <c r="D258" s="25">
        <v>12</v>
      </c>
      <c r="E258" s="17" t="s">
        <v>645</v>
      </c>
      <c r="F258" s="61"/>
      <c r="G258" s="42">
        <f>SUM(G259)</f>
        <v>11.1</v>
      </c>
      <c r="H258" s="34"/>
    </row>
    <row r="259" spans="1:8" ht="15.75">
      <c r="A259" s="33" t="s">
        <v>200</v>
      </c>
      <c r="B259" s="17"/>
      <c r="C259" s="25" t="s">
        <v>142</v>
      </c>
      <c r="D259" s="25">
        <v>12</v>
      </c>
      <c r="E259" s="17" t="s">
        <v>645</v>
      </c>
      <c r="F259" s="17">
        <v>800</v>
      </c>
      <c r="G259" s="42">
        <v>11.1</v>
      </c>
      <c r="H259" s="34"/>
    </row>
    <row r="260" spans="1:8" ht="15.75">
      <c r="A260" s="36" t="s">
        <v>126</v>
      </c>
      <c r="B260" s="51"/>
      <c r="C260" s="171">
        <v>10</v>
      </c>
      <c r="D260" s="171" t="s">
        <v>146</v>
      </c>
      <c r="E260" s="170"/>
      <c r="F260" s="170"/>
      <c r="G260" s="16">
        <f>SUM(G261)</f>
        <v>9416</v>
      </c>
      <c r="H260" s="34"/>
    </row>
    <row r="261" spans="1:8" ht="15.75">
      <c r="A261" s="36" t="s">
        <v>127</v>
      </c>
      <c r="B261" s="185"/>
      <c r="C261" s="171">
        <v>10</v>
      </c>
      <c r="D261" s="171" t="s">
        <v>139</v>
      </c>
      <c r="E261" s="170"/>
      <c r="F261" s="170"/>
      <c r="G261" s="16">
        <f>SUM(G262)</f>
        <v>9416</v>
      </c>
      <c r="H261" s="34"/>
    </row>
    <row r="262" spans="1:8" ht="15.75">
      <c r="A262" s="65" t="s">
        <v>268</v>
      </c>
      <c r="B262" s="18"/>
      <c r="C262" s="25">
        <v>10</v>
      </c>
      <c r="D262" s="25" t="s">
        <v>139</v>
      </c>
      <c r="E262" s="18" t="s">
        <v>267</v>
      </c>
      <c r="F262" s="18"/>
      <c r="G262" s="42">
        <f>SUM(G264)</f>
        <v>9416</v>
      </c>
      <c r="H262" s="34"/>
    </row>
    <row r="263" spans="1:8" ht="15.75">
      <c r="A263" s="65" t="s">
        <v>538</v>
      </c>
      <c r="B263" s="18"/>
      <c r="C263" s="25" t="s">
        <v>4</v>
      </c>
      <c r="D263" s="25" t="s">
        <v>139</v>
      </c>
      <c r="E263" s="18" t="s">
        <v>537</v>
      </c>
      <c r="F263" s="18"/>
      <c r="G263" s="42">
        <f>G264</f>
        <v>9416</v>
      </c>
      <c r="H263" s="34"/>
    </row>
    <row r="264" spans="1:8" ht="31.5">
      <c r="A264" s="33" t="s">
        <v>357</v>
      </c>
      <c r="B264" s="185"/>
      <c r="C264" s="25">
        <v>10</v>
      </c>
      <c r="D264" s="25" t="s">
        <v>139</v>
      </c>
      <c r="E264" s="17" t="s">
        <v>356</v>
      </c>
      <c r="F264" s="170"/>
      <c r="G264" s="42">
        <f>SUM(G265)</f>
        <v>9416</v>
      </c>
      <c r="H264" s="34"/>
    </row>
    <row r="265" spans="1:8" ht="15.75">
      <c r="A265" s="48" t="s">
        <v>202</v>
      </c>
      <c r="B265" s="51"/>
      <c r="C265" s="25">
        <v>10</v>
      </c>
      <c r="D265" s="25" t="s">
        <v>139</v>
      </c>
      <c r="E265" s="17" t="s">
        <v>356</v>
      </c>
      <c r="F265" s="17">
        <v>300</v>
      </c>
      <c r="G265" s="42">
        <v>9416</v>
      </c>
      <c r="H265" s="34"/>
    </row>
    <row r="266" spans="1:8" ht="31.5">
      <c r="A266" s="36" t="s">
        <v>430</v>
      </c>
      <c r="B266" s="199">
        <v>803</v>
      </c>
      <c r="C266" s="25"/>
      <c r="D266" s="25"/>
      <c r="E266" s="17"/>
      <c r="F266" s="17"/>
      <c r="G266" s="16">
        <f>SUM(G267,G274,G380,G414,G445)</f>
        <v>760606.30000000016</v>
      </c>
      <c r="H266" s="34"/>
    </row>
    <row r="267" spans="1:8" ht="15.75">
      <c r="A267" s="200" t="s">
        <v>88</v>
      </c>
      <c r="B267" s="51"/>
      <c r="C267" s="171" t="s">
        <v>139</v>
      </c>
      <c r="D267" s="171" t="s">
        <v>146</v>
      </c>
      <c r="E267" s="170"/>
      <c r="F267" s="17"/>
      <c r="G267" s="40">
        <f>SUM(G268)</f>
        <v>1482.3</v>
      </c>
      <c r="H267" s="34"/>
    </row>
    <row r="268" spans="1:8" ht="47.25">
      <c r="A268" s="201" t="s">
        <v>582</v>
      </c>
      <c r="B268" s="174"/>
      <c r="C268" s="60" t="s">
        <v>139</v>
      </c>
      <c r="D268" s="60" t="s">
        <v>142</v>
      </c>
      <c r="E268" s="50"/>
      <c r="F268" s="50"/>
      <c r="G268" s="16">
        <f>SUM(G269)</f>
        <v>1482.3</v>
      </c>
      <c r="H268" s="34"/>
    </row>
    <row r="269" spans="1:8" ht="31.5">
      <c r="A269" s="33" t="s">
        <v>263</v>
      </c>
      <c r="B269" s="17"/>
      <c r="C269" s="19" t="s">
        <v>139</v>
      </c>
      <c r="D269" s="19" t="s">
        <v>142</v>
      </c>
      <c r="E269" s="17" t="s">
        <v>261</v>
      </c>
      <c r="F269" s="43"/>
      <c r="G269" s="42">
        <f>SUM(G270)</f>
        <v>1482.3</v>
      </c>
      <c r="H269" s="34"/>
    </row>
    <row r="270" spans="1:8" ht="31.5">
      <c r="A270" s="33" t="s">
        <v>264</v>
      </c>
      <c r="B270" s="17"/>
      <c r="C270" s="19" t="s">
        <v>139</v>
      </c>
      <c r="D270" s="19" t="s">
        <v>142</v>
      </c>
      <c r="E270" s="17" t="s">
        <v>262</v>
      </c>
      <c r="F270" s="43"/>
      <c r="G270" s="42">
        <f>SUM(G271)</f>
        <v>1482.3</v>
      </c>
      <c r="H270" s="34"/>
    </row>
    <row r="271" spans="1:8" ht="18" customHeight="1">
      <c r="A271" s="48" t="s">
        <v>366</v>
      </c>
      <c r="B271" s="17"/>
      <c r="C271" s="19" t="s">
        <v>139</v>
      </c>
      <c r="D271" s="19" t="s">
        <v>142</v>
      </c>
      <c r="E271" s="17" t="s">
        <v>365</v>
      </c>
      <c r="F271" s="43"/>
      <c r="G271" s="42">
        <f>SUM(G272:G273)</f>
        <v>1482.3</v>
      </c>
      <c r="H271" s="34"/>
    </row>
    <row r="272" spans="1:8" ht="63">
      <c r="A272" s="48" t="s">
        <v>203</v>
      </c>
      <c r="B272" s="17"/>
      <c r="C272" s="19" t="s">
        <v>139</v>
      </c>
      <c r="D272" s="19" t="s">
        <v>142</v>
      </c>
      <c r="E272" s="17" t="s">
        <v>365</v>
      </c>
      <c r="F272" s="17">
        <v>100</v>
      </c>
      <c r="G272" s="42">
        <v>1471.3</v>
      </c>
      <c r="H272" s="34"/>
    </row>
    <row r="273" spans="1:9" ht="31.5">
      <c r="A273" s="33" t="s">
        <v>556</v>
      </c>
      <c r="B273" s="174"/>
      <c r="C273" s="19" t="s">
        <v>139</v>
      </c>
      <c r="D273" s="19" t="s">
        <v>142</v>
      </c>
      <c r="E273" s="17" t="s">
        <v>365</v>
      </c>
      <c r="F273" s="18">
        <v>200</v>
      </c>
      <c r="G273" s="42">
        <v>11</v>
      </c>
      <c r="H273" s="34"/>
    </row>
    <row r="274" spans="1:9" ht="15.75">
      <c r="A274" s="36" t="s">
        <v>115</v>
      </c>
      <c r="B274" s="170"/>
      <c r="C274" s="171" t="s">
        <v>144</v>
      </c>
      <c r="D274" s="171" t="s">
        <v>146</v>
      </c>
      <c r="E274" s="170"/>
      <c r="F274" s="170"/>
      <c r="G274" s="16">
        <f>SUM(G275,G294,G324,G343,G357)</f>
        <v>599587.4</v>
      </c>
      <c r="H274" s="34"/>
    </row>
    <row r="275" spans="1:9" ht="15.75">
      <c r="A275" s="36" t="s">
        <v>116</v>
      </c>
      <c r="B275" s="170"/>
      <c r="C275" s="171" t="s">
        <v>144</v>
      </c>
      <c r="D275" s="171" t="s">
        <v>139</v>
      </c>
      <c r="E275" s="170"/>
      <c r="F275" s="170"/>
      <c r="G275" s="16">
        <f>SUM(G276,G290)</f>
        <v>61096.600000000006</v>
      </c>
      <c r="H275" s="34"/>
      <c r="I275" s="49"/>
    </row>
    <row r="276" spans="1:9" ht="47.25">
      <c r="A276" s="33" t="s">
        <v>368</v>
      </c>
      <c r="B276" s="17"/>
      <c r="C276" s="25" t="s">
        <v>144</v>
      </c>
      <c r="D276" s="25" t="s">
        <v>139</v>
      </c>
      <c r="E276" s="17" t="s">
        <v>367</v>
      </c>
      <c r="F276" s="17"/>
      <c r="G276" s="42">
        <f>SUM(G277,G287)</f>
        <v>61089.000000000007</v>
      </c>
      <c r="H276" s="34"/>
    </row>
    <row r="277" spans="1:9" ht="47.25">
      <c r="A277" s="33" t="s">
        <v>117</v>
      </c>
      <c r="B277" s="17"/>
      <c r="C277" s="25" t="s">
        <v>144</v>
      </c>
      <c r="D277" s="25" t="s">
        <v>139</v>
      </c>
      <c r="E277" s="17" t="s">
        <v>369</v>
      </c>
      <c r="F277" s="17"/>
      <c r="G277" s="42">
        <f>SUM(G278,G281,G284)</f>
        <v>47490.500000000007</v>
      </c>
      <c r="H277" s="34"/>
    </row>
    <row r="278" spans="1:9" ht="126.75" customHeight="1">
      <c r="A278" s="65" t="s">
        <v>371</v>
      </c>
      <c r="B278" s="18"/>
      <c r="C278" s="25" t="s">
        <v>144</v>
      </c>
      <c r="D278" s="25" t="s">
        <v>139</v>
      </c>
      <c r="E278" s="17" t="s">
        <v>370</v>
      </c>
      <c r="F278" s="18"/>
      <c r="G278" s="42">
        <f>SUM(G279)</f>
        <v>44726.8</v>
      </c>
      <c r="H278" s="34"/>
    </row>
    <row r="279" spans="1:9" ht="31.5">
      <c r="A279" s="33" t="s">
        <v>726</v>
      </c>
      <c r="B279" s="17"/>
      <c r="C279" s="25" t="s">
        <v>144</v>
      </c>
      <c r="D279" s="25" t="s">
        <v>139</v>
      </c>
      <c r="E279" s="17" t="s">
        <v>725</v>
      </c>
      <c r="F279" s="17"/>
      <c r="G279" s="42">
        <f>SUM(G280)</f>
        <v>44726.8</v>
      </c>
      <c r="H279" s="34"/>
    </row>
    <row r="280" spans="1:9" ht="31.5">
      <c r="A280" s="48" t="s">
        <v>201</v>
      </c>
      <c r="B280" s="17"/>
      <c r="C280" s="25" t="s">
        <v>144</v>
      </c>
      <c r="D280" s="25" t="s">
        <v>139</v>
      </c>
      <c r="E280" s="17" t="s">
        <v>725</v>
      </c>
      <c r="F280" s="17">
        <v>600</v>
      </c>
      <c r="G280" s="42">
        <v>44726.8</v>
      </c>
      <c r="H280" s="34"/>
    </row>
    <row r="281" spans="1:9" ht="47.25">
      <c r="A281" s="65" t="s">
        <v>432</v>
      </c>
      <c r="B281" s="18"/>
      <c r="C281" s="25" t="s">
        <v>144</v>
      </c>
      <c r="D281" s="25" t="s">
        <v>139</v>
      </c>
      <c r="E281" s="17" t="s">
        <v>373</v>
      </c>
      <c r="F281" s="18"/>
      <c r="G281" s="42">
        <f>SUM(G282)</f>
        <v>2091.4</v>
      </c>
      <c r="H281" s="34"/>
    </row>
    <row r="282" spans="1:9" ht="18.75">
      <c r="A282" s="33" t="s">
        <v>721</v>
      </c>
      <c r="B282" s="17"/>
      <c r="C282" s="25" t="s">
        <v>144</v>
      </c>
      <c r="D282" s="25" t="s">
        <v>139</v>
      </c>
      <c r="E282" s="17" t="s">
        <v>372</v>
      </c>
      <c r="F282" s="61"/>
      <c r="G282" s="42">
        <f>SUM(G283)</f>
        <v>2091.4</v>
      </c>
      <c r="H282" s="34"/>
    </row>
    <row r="283" spans="1:9" ht="31.5">
      <c r="A283" s="48" t="s">
        <v>201</v>
      </c>
      <c r="B283" s="17"/>
      <c r="C283" s="25" t="s">
        <v>144</v>
      </c>
      <c r="D283" s="25" t="s">
        <v>139</v>
      </c>
      <c r="E283" s="17" t="s">
        <v>372</v>
      </c>
      <c r="F283" s="17">
        <v>600</v>
      </c>
      <c r="G283" s="42">
        <v>2091.4</v>
      </c>
      <c r="H283" s="34"/>
    </row>
    <row r="284" spans="1:9" ht="31.5">
      <c r="A284" s="33" t="s">
        <v>596</v>
      </c>
      <c r="B284" s="68"/>
      <c r="C284" s="25" t="s">
        <v>144</v>
      </c>
      <c r="D284" s="25" t="s">
        <v>139</v>
      </c>
      <c r="E284" s="25" t="s">
        <v>594</v>
      </c>
      <c r="F284" s="70"/>
      <c r="G284" s="42">
        <f>G285</f>
        <v>672.3</v>
      </c>
      <c r="H284" s="34"/>
    </row>
    <row r="285" spans="1:9" ht="15.75">
      <c r="A285" s="33" t="s">
        <v>723</v>
      </c>
      <c r="B285" s="68"/>
      <c r="C285" s="25" t="s">
        <v>144</v>
      </c>
      <c r="D285" s="25" t="s">
        <v>139</v>
      </c>
      <c r="E285" s="25" t="s">
        <v>597</v>
      </c>
      <c r="F285" s="69"/>
      <c r="G285" s="42">
        <f>G286</f>
        <v>672.3</v>
      </c>
      <c r="H285" s="34"/>
    </row>
    <row r="286" spans="1:9" ht="31.5">
      <c r="A286" s="33" t="s">
        <v>201</v>
      </c>
      <c r="B286" s="68"/>
      <c r="C286" s="25" t="s">
        <v>144</v>
      </c>
      <c r="D286" s="25" t="s">
        <v>139</v>
      </c>
      <c r="E286" s="25" t="s">
        <v>597</v>
      </c>
      <c r="F286" s="68">
        <v>600</v>
      </c>
      <c r="G286" s="42">
        <v>672.3</v>
      </c>
      <c r="H286" s="34"/>
    </row>
    <row r="287" spans="1:9" ht="34.5" customHeight="1">
      <c r="A287" s="33" t="s">
        <v>118</v>
      </c>
      <c r="B287" s="17"/>
      <c r="C287" s="25" t="s">
        <v>144</v>
      </c>
      <c r="D287" s="25" t="s">
        <v>139</v>
      </c>
      <c r="E287" s="17" t="s">
        <v>374</v>
      </c>
      <c r="F287" s="17"/>
      <c r="G287" s="42">
        <f>SUM(G288)</f>
        <v>13598.5</v>
      </c>
      <c r="H287" s="34"/>
      <c r="I287" s="47"/>
    </row>
    <row r="288" spans="1:9" ht="31.5">
      <c r="A288" s="48" t="s">
        <v>206</v>
      </c>
      <c r="B288" s="17"/>
      <c r="C288" s="25" t="s">
        <v>144</v>
      </c>
      <c r="D288" s="25" t="s">
        <v>139</v>
      </c>
      <c r="E288" s="17" t="s">
        <v>727</v>
      </c>
      <c r="F288" s="17"/>
      <c r="G288" s="42">
        <f>SUM(G289)</f>
        <v>13598.5</v>
      </c>
      <c r="H288" s="34"/>
    </row>
    <row r="289" spans="1:8" ht="31.5">
      <c r="A289" s="48" t="s">
        <v>201</v>
      </c>
      <c r="B289" s="17"/>
      <c r="C289" s="25" t="s">
        <v>144</v>
      </c>
      <c r="D289" s="25" t="s">
        <v>139</v>
      </c>
      <c r="E289" s="17" t="s">
        <v>727</v>
      </c>
      <c r="F289" s="17">
        <v>600</v>
      </c>
      <c r="G289" s="42">
        <v>13598.5</v>
      </c>
      <c r="H289" s="34"/>
    </row>
    <row r="290" spans="1:8" ht="15.75">
      <c r="A290" s="65" t="s">
        <v>268</v>
      </c>
      <c r="B290" s="18"/>
      <c r="C290" s="179" t="s">
        <v>144</v>
      </c>
      <c r="D290" s="179" t="s">
        <v>139</v>
      </c>
      <c r="E290" s="179" t="s">
        <v>267</v>
      </c>
      <c r="F290" s="180"/>
      <c r="G290" s="117">
        <f>G291</f>
        <v>7.6</v>
      </c>
      <c r="H290" s="34"/>
    </row>
    <row r="291" spans="1:8" ht="15.75">
      <c r="A291" s="65" t="s">
        <v>270</v>
      </c>
      <c r="B291" s="18"/>
      <c r="C291" s="179" t="s">
        <v>144</v>
      </c>
      <c r="D291" s="179" t="s">
        <v>139</v>
      </c>
      <c r="E291" s="179" t="s">
        <v>269</v>
      </c>
      <c r="F291" s="180"/>
      <c r="G291" s="117">
        <f>G292</f>
        <v>7.6</v>
      </c>
      <c r="H291" s="34"/>
    </row>
    <row r="292" spans="1:8" ht="15.75">
      <c r="A292" s="65" t="s">
        <v>344</v>
      </c>
      <c r="B292" s="18"/>
      <c r="C292" s="179" t="s">
        <v>144</v>
      </c>
      <c r="D292" s="179" t="s">
        <v>139</v>
      </c>
      <c r="E292" s="179" t="s">
        <v>345</v>
      </c>
      <c r="F292" s="180"/>
      <c r="G292" s="117">
        <f>SUM(G293)</f>
        <v>7.6</v>
      </c>
      <c r="H292" s="34"/>
    </row>
    <row r="293" spans="1:8" ht="31.5">
      <c r="A293" s="48" t="s">
        <v>201</v>
      </c>
      <c r="B293" s="17"/>
      <c r="C293" s="179" t="s">
        <v>144</v>
      </c>
      <c r="D293" s="179" t="s">
        <v>139</v>
      </c>
      <c r="E293" s="179" t="s">
        <v>345</v>
      </c>
      <c r="F293" s="17">
        <v>600</v>
      </c>
      <c r="G293" s="117">
        <v>7.6</v>
      </c>
      <c r="H293" s="34"/>
    </row>
    <row r="294" spans="1:8" ht="15.75">
      <c r="A294" s="36" t="s">
        <v>119</v>
      </c>
      <c r="B294" s="170"/>
      <c r="C294" s="171" t="s">
        <v>144</v>
      </c>
      <c r="D294" s="171" t="s">
        <v>140</v>
      </c>
      <c r="E294" s="170"/>
      <c r="F294" s="170"/>
      <c r="G294" s="16">
        <f>SUM(G295,G318)</f>
        <v>447450.2</v>
      </c>
      <c r="H294" s="34"/>
    </row>
    <row r="295" spans="1:8" ht="47.25">
      <c r="A295" s="33" t="s">
        <v>368</v>
      </c>
      <c r="B295" s="17"/>
      <c r="C295" s="25" t="s">
        <v>144</v>
      </c>
      <c r="D295" s="25" t="s">
        <v>140</v>
      </c>
      <c r="E295" s="17" t="s">
        <v>367</v>
      </c>
      <c r="F295" s="17"/>
      <c r="G295" s="42">
        <f>SUM(G296,G313)</f>
        <v>438008.8</v>
      </c>
      <c r="H295" s="34"/>
    </row>
    <row r="296" spans="1:8" ht="47.25">
      <c r="A296" s="33" t="s">
        <v>117</v>
      </c>
      <c r="B296" s="17"/>
      <c r="C296" s="25" t="s">
        <v>144</v>
      </c>
      <c r="D296" s="25" t="s">
        <v>140</v>
      </c>
      <c r="E296" s="17" t="s">
        <v>369</v>
      </c>
      <c r="F296" s="17"/>
      <c r="G296" s="42">
        <f>SUM(G297,G302,G305,G308)</f>
        <v>322448.5</v>
      </c>
      <c r="H296" s="34"/>
    </row>
    <row r="297" spans="1:8" ht="127.5" customHeight="1">
      <c r="A297" s="65" t="s">
        <v>371</v>
      </c>
      <c r="B297" s="18"/>
      <c r="C297" s="25" t="s">
        <v>144</v>
      </c>
      <c r="D297" s="25" t="s">
        <v>140</v>
      </c>
      <c r="E297" s="17" t="s">
        <v>370</v>
      </c>
      <c r="F297" s="18"/>
      <c r="G297" s="42">
        <f>SUM(G298,G300)</f>
        <v>304893</v>
      </c>
      <c r="H297" s="34"/>
    </row>
    <row r="298" spans="1:8" ht="47.25">
      <c r="A298" s="33" t="s">
        <v>729</v>
      </c>
      <c r="B298" s="17"/>
      <c r="C298" s="25" t="s">
        <v>144</v>
      </c>
      <c r="D298" s="25" t="s">
        <v>140</v>
      </c>
      <c r="E298" s="17" t="s">
        <v>728</v>
      </c>
      <c r="F298" s="17"/>
      <c r="G298" s="42">
        <f>SUM(G299)</f>
        <v>263943.7</v>
      </c>
      <c r="H298" s="34"/>
    </row>
    <row r="299" spans="1:8" ht="31.5">
      <c r="A299" s="48" t="s">
        <v>201</v>
      </c>
      <c r="B299" s="17"/>
      <c r="C299" s="25" t="s">
        <v>144</v>
      </c>
      <c r="D299" s="25" t="s">
        <v>140</v>
      </c>
      <c r="E299" s="17" t="s">
        <v>728</v>
      </c>
      <c r="F299" s="17">
        <v>600</v>
      </c>
      <c r="G299" s="42">
        <v>263943.7</v>
      </c>
      <c r="H299" s="34"/>
    </row>
    <row r="300" spans="1:8" ht="47.25">
      <c r="A300" s="33" t="s">
        <v>731</v>
      </c>
      <c r="B300" s="17"/>
      <c r="C300" s="25" t="s">
        <v>144</v>
      </c>
      <c r="D300" s="25" t="s">
        <v>140</v>
      </c>
      <c r="E300" s="17" t="s">
        <v>730</v>
      </c>
      <c r="F300" s="17"/>
      <c r="G300" s="42">
        <f>SUM(G301)</f>
        <v>40949.300000000003</v>
      </c>
      <c r="H300" s="34"/>
    </row>
    <row r="301" spans="1:8" ht="31.5">
      <c r="A301" s="48" t="s">
        <v>201</v>
      </c>
      <c r="B301" s="17"/>
      <c r="C301" s="25" t="s">
        <v>144</v>
      </c>
      <c r="D301" s="25" t="s">
        <v>140</v>
      </c>
      <c r="E301" s="17" t="s">
        <v>730</v>
      </c>
      <c r="F301" s="17">
        <v>600</v>
      </c>
      <c r="G301" s="42">
        <v>40949.300000000003</v>
      </c>
      <c r="H301" s="34"/>
    </row>
    <row r="302" spans="1:8" ht="47.25">
      <c r="A302" s="65" t="s">
        <v>432</v>
      </c>
      <c r="B302" s="18"/>
      <c r="C302" s="25" t="s">
        <v>144</v>
      </c>
      <c r="D302" s="25" t="s">
        <v>140</v>
      </c>
      <c r="E302" s="17" t="s">
        <v>373</v>
      </c>
      <c r="F302" s="18"/>
      <c r="G302" s="42">
        <f>SUM(G303)</f>
        <v>13459.8</v>
      </c>
      <c r="H302" s="34"/>
    </row>
    <row r="303" spans="1:8" ht="18.75">
      <c r="A303" s="33" t="s">
        <v>721</v>
      </c>
      <c r="B303" s="17"/>
      <c r="C303" s="25" t="s">
        <v>144</v>
      </c>
      <c r="D303" s="25" t="s">
        <v>140</v>
      </c>
      <c r="E303" s="17" t="s">
        <v>372</v>
      </c>
      <c r="F303" s="61"/>
      <c r="G303" s="42">
        <f>SUM(G304)</f>
        <v>13459.8</v>
      </c>
      <c r="H303" s="34"/>
    </row>
    <row r="304" spans="1:8" ht="31.5">
      <c r="A304" s="48" t="s">
        <v>201</v>
      </c>
      <c r="B304" s="17"/>
      <c r="C304" s="25" t="s">
        <v>144</v>
      </c>
      <c r="D304" s="25" t="s">
        <v>140</v>
      </c>
      <c r="E304" s="17" t="s">
        <v>372</v>
      </c>
      <c r="F304" s="17">
        <v>600</v>
      </c>
      <c r="G304" s="42">
        <v>13459.8</v>
      </c>
      <c r="H304" s="34"/>
    </row>
    <row r="305" spans="1:8" ht="31.5">
      <c r="A305" s="48" t="s">
        <v>596</v>
      </c>
      <c r="B305" s="17"/>
      <c r="C305" s="25" t="s">
        <v>144</v>
      </c>
      <c r="D305" s="25" t="s">
        <v>140</v>
      </c>
      <c r="E305" s="17" t="s">
        <v>594</v>
      </c>
      <c r="F305" s="17"/>
      <c r="G305" s="42">
        <f>SUM(G306)</f>
        <v>560.70000000000005</v>
      </c>
      <c r="H305" s="34"/>
    </row>
    <row r="306" spans="1:8" ht="15.75">
      <c r="A306" s="48" t="s">
        <v>723</v>
      </c>
      <c r="B306" s="17"/>
      <c r="C306" s="25" t="s">
        <v>144</v>
      </c>
      <c r="D306" s="25" t="s">
        <v>140</v>
      </c>
      <c r="E306" s="17" t="s">
        <v>597</v>
      </c>
      <c r="F306" s="17"/>
      <c r="G306" s="42">
        <f>SUM(G307)</f>
        <v>560.70000000000005</v>
      </c>
      <c r="H306" s="34"/>
    </row>
    <row r="307" spans="1:8" ht="31.5">
      <c r="A307" s="48" t="s">
        <v>201</v>
      </c>
      <c r="B307" s="17"/>
      <c r="C307" s="25" t="s">
        <v>144</v>
      </c>
      <c r="D307" s="25" t="s">
        <v>140</v>
      </c>
      <c r="E307" s="17" t="s">
        <v>597</v>
      </c>
      <c r="F307" s="17">
        <v>600</v>
      </c>
      <c r="G307" s="42">
        <v>560.70000000000005</v>
      </c>
      <c r="H307" s="34"/>
    </row>
    <row r="308" spans="1:8" ht="48" customHeight="1">
      <c r="A308" s="48" t="s">
        <v>658</v>
      </c>
      <c r="B308" s="17"/>
      <c r="C308" s="25" t="s">
        <v>144</v>
      </c>
      <c r="D308" s="25" t="s">
        <v>140</v>
      </c>
      <c r="E308" s="17" t="s">
        <v>657</v>
      </c>
      <c r="F308" s="17"/>
      <c r="G308" s="42">
        <f>SUM(G309,G311)</f>
        <v>3535</v>
      </c>
      <c r="H308" s="34"/>
    </row>
    <row r="309" spans="1:8" ht="47.25" customHeight="1">
      <c r="A309" s="65" t="s">
        <v>813</v>
      </c>
      <c r="B309" s="17"/>
      <c r="C309" s="25" t="s">
        <v>144</v>
      </c>
      <c r="D309" s="25" t="s">
        <v>140</v>
      </c>
      <c r="E309" s="17" t="s">
        <v>815</v>
      </c>
      <c r="F309" s="17"/>
      <c r="G309" s="42">
        <f>SUM(G310)</f>
        <v>3500</v>
      </c>
      <c r="H309" s="34"/>
    </row>
    <row r="310" spans="1:8" ht="31.5">
      <c r="A310" s="48" t="s">
        <v>201</v>
      </c>
      <c r="B310" s="17"/>
      <c r="C310" s="25" t="s">
        <v>144</v>
      </c>
      <c r="D310" s="25" t="s">
        <v>140</v>
      </c>
      <c r="E310" s="17" t="s">
        <v>815</v>
      </c>
      <c r="F310" s="17">
        <v>600</v>
      </c>
      <c r="G310" s="42">
        <v>3500</v>
      </c>
      <c r="H310" s="34"/>
    </row>
    <row r="311" spans="1:8" ht="45.75" customHeight="1">
      <c r="A311" s="65" t="s">
        <v>814</v>
      </c>
      <c r="B311" s="17"/>
      <c r="C311" s="25" t="s">
        <v>144</v>
      </c>
      <c r="D311" s="25" t="s">
        <v>140</v>
      </c>
      <c r="E311" s="17" t="s">
        <v>816</v>
      </c>
      <c r="F311" s="17"/>
      <c r="G311" s="42">
        <f>SUM(G312)</f>
        <v>35</v>
      </c>
      <c r="H311" s="34"/>
    </row>
    <row r="312" spans="1:8" ht="31.5">
      <c r="A312" s="48" t="s">
        <v>201</v>
      </c>
      <c r="B312" s="17"/>
      <c r="C312" s="25" t="s">
        <v>144</v>
      </c>
      <c r="D312" s="25" t="s">
        <v>140</v>
      </c>
      <c r="E312" s="17" t="s">
        <v>816</v>
      </c>
      <c r="F312" s="17">
        <v>600</v>
      </c>
      <c r="G312" s="42">
        <v>35</v>
      </c>
      <c r="H312" s="34"/>
    </row>
    <row r="313" spans="1:8" ht="30.75" customHeight="1">
      <c r="A313" s="33" t="s">
        <v>118</v>
      </c>
      <c r="B313" s="17"/>
      <c r="C313" s="25" t="s">
        <v>144</v>
      </c>
      <c r="D313" s="25" t="s">
        <v>140</v>
      </c>
      <c r="E313" s="17" t="s">
        <v>374</v>
      </c>
      <c r="F313" s="17"/>
      <c r="G313" s="42">
        <f>SUM(G314,G316)</f>
        <v>115560.3</v>
      </c>
      <c r="H313" s="34"/>
    </row>
    <row r="314" spans="1:8" ht="31.5">
      <c r="A314" s="48" t="s">
        <v>733</v>
      </c>
      <c r="B314" s="17"/>
      <c r="C314" s="25" t="s">
        <v>144</v>
      </c>
      <c r="D314" s="25" t="s">
        <v>140</v>
      </c>
      <c r="E314" s="17" t="s">
        <v>732</v>
      </c>
      <c r="F314" s="17"/>
      <c r="G314" s="42">
        <f>SUM(G315:G315)</f>
        <v>104556.2</v>
      </c>
      <c r="H314" s="34"/>
    </row>
    <row r="315" spans="1:8" ht="31.5">
      <c r="A315" s="48" t="s">
        <v>201</v>
      </c>
      <c r="B315" s="17"/>
      <c r="C315" s="25" t="s">
        <v>144</v>
      </c>
      <c r="D315" s="25" t="s">
        <v>140</v>
      </c>
      <c r="E315" s="17" t="s">
        <v>732</v>
      </c>
      <c r="F315" s="17">
        <v>600</v>
      </c>
      <c r="G315" s="42">
        <v>104556.2</v>
      </c>
      <c r="H315" s="34"/>
    </row>
    <row r="316" spans="1:8" ht="31.5" customHeight="1">
      <c r="A316" s="48" t="s">
        <v>735</v>
      </c>
      <c r="B316" s="17"/>
      <c r="C316" s="25" t="s">
        <v>144</v>
      </c>
      <c r="D316" s="25" t="s">
        <v>140</v>
      </c>
      <c r="E316" s="17" t="s">
        <v>734</v>
      </c>
      <c r="F316" s="17"/>
      <c r="G316" s="42">
        <f>SUM(G317)</f>
        <v>11004.1</v>
      </c>
      <c r="H316" s="34"/>
    </row>
    <row r="317" spans="1:8" ht="31.5">
      <c r="A317" s="48" t="s">
        <v>201</v>
      </c>
      <c r="B317" s="17"/>
      <c r="C317" s="25" t="s">
        <v>144</v>
      </c>
      <c r="D317" s="25" t="s">
        <v>140</v>
      </c>
      <c r="E317" s="17" t="s">
        <v>734</v>
      </c>
      <c r="F317" s="17">
        <v>600</v>
      </c>
      <c r="G317" s="42">
        <v>11004.1</v>
      </c>
      <c r="H317" s="34"/>
    </row>
    <row r="318" spans="1:8" ht="15.75">
      <c r="A318" s="178" t="s">
        <v>268</v>
      </c>
      <c r="B318" s="181"/>
      <c r="C318" s="182" t="s">
        <v>144</v>
      </c>
      <c r="D318" s="182" t="s">
        <v>140</v>
      </c>
      <c r="E318" s="182" t="s">
        <v>267</v>
      </c>
      <c r="F318" s="183"/>
      <c r="G318" s="184">
        <f>G319</f>
        <v>9441.4</v>
      </c>
      <c r="H318" s="34"/>
    </row>
    <row r="319" spans="1:8" ht="15.75">
      <c r="A319" s="178" t="s">
        <v>270</v>
      </c>
      <c r="B319" s="181"/>
      <c r="C319" s="182" t="s">
        <v>144</v>
      </c>
      <c r="D319" s="182" t="s">
        <v>140</v>
      </c>
      <c r="E319" s="182" t="s">
        <v>269</v>
      </c>
      <c r="F319" s="183"/>
      <c r="G319" s="184">
        <f>G320+G322</f>
        <v>9441.4</v>
      </c>
      <c r="H319" s="34"/>
    </row>
    <row r="320" spans="1:8" ht="15.75">
      <c r="A320" s="178" t="s">
        <v>775</v>
      </c>
      <c r="B320" s="181"/>
      <c r="C320" s="182" t="s">
        <v>144</v>
      </c>
      <c r="D320" s="182" t="s">
        <v>140</v>
      </c>
      <c r="E320" s="182" t="s">
        <v>593</v>
      </c>
      <c r="F320" s="183"/>
      <c r="G320" s="184">
        <f>G321</f>
        <v>9391.4</v>
      </c>
      <c r="H320" s="34"/>
    </row>
    <row r="321" spans="1:8" ht="31.5">
      <c r="A321" s="48" t="s">
        <v>201</v>
      </c>
      <c r="B321" s="17"/>
      <c r="C321" s="182" t="s">
        <v>144</v>
      </c>
      <c r="D321" s="182" t="s">
        <v>140</v>
      </c>
      <c r="E321" s="182" t="s">
        <v>593</v>
      </c>
      <c r="F321" s="17">
        <v>600</v>
      </c>
      <c r="G321" s="42">
        <v>9391.4</v>
      </c>
      <c r="H321" s="34"/>
    </row>
    <row r="322" spans="1:8" ht="15.75">
      <c r="A322" s="65" t="s">
        <v>344</v>
      </c>
      <c r="B322" s="18"/>
      <c r="C322" s="179" t="s">
        <v>144</v>
      </c>
      <c r="D322" s="179" t="s">
        <v>140</v>
      </c>
      <c r="E322" s="179" t="s">
        <v>345</v>
      </c>
      <c r="F322" s="180"/>
      <c r="G322" s="117">
        <f>SUM(G323)</f>
        <v>50</v>
      </c>
      <c r="H322" s="34"/>
    </row>
    <row r="323" spans="1:8" ht="31.5">
      <c r="A323" s="48" t="s">
        <v>201</v>
      </c>
      <c r="B323" s="17"/>
      <c r="C323" s="179" t="s">
        <v>144</v>
      </c>
      <c r="D323" s="179" t="s">
        <v>140</v>
      </c>
      <c r="E323" s="179" t="s">
        <v>345</v>
      </c>
      <c r="F323" s="17">
        <v>600</v>
      </c>
      <c r="G323" s="117">
        <v>50</v>
      </c>
      <c r="H323" s="34"/>
    </row>
    <row r="324" spans="1:8" ht="15.75">
      <c r="A324" s="36" t="s">
        <v>718</v>
      </c>
      <c r="B324" s="170"/>
      <c r="C324" s="171" t="s">
        <v>144</v>
      </c>
      <c r="D324" s="171" t="s">
        <v>141</v>
      </c>
      <c r="E324" s="170"/>
      <c r="F324" s="170"/>
      <c r="G324" s="16">
        <f>SUM(G325,G339)</f>
        <v>74391.400000000009</v>
      </c>
      <c r="H324" s="34"/>
    </row>
    <row r="325" spans="1:8" ht="47.25">
      <c r="A325" s="33" t="s">
        <v>368</v>
      </c>
      <c r="B325" s="17"/>
      <c r="C325" s="25" t="s">
        <v>144</v>
      </c>
      <c r="D325" s="25" t="s">
        <v>141</v>
      </c>
      <c r="E325" s="17" t="s">
        <v>367</v>
      </c>
      <c r="F325" s="17"/>
      <c r="G325" s="42">
        <f>SUM(G326,G336)</f>
        <v>74214.3</v>
      </c>
      <c r="H325" s="34"/>
    </row>
    <row r="326" spans="1:8" ht="47.25">
      <c r="A326" s="33" t="s">
        <v>117</v>
      </c>
      <c r="B326" s="17"/>
      <c r="C326" s="25" t="s">
        <v>144</v>
      </c>
      <c r="D326" s="25" t="s">
        <v>141</v>
      </c>
      <c r="E326" s="17" t="s">
        <v>369</v>
      </c>
      <c r="F326" s="17"/>
      <c r="G326" s="42">
        <f>SUM(G327,G330,G333)</f>
        <v>62088.2</v>
      </c>
      <c r="H326" s="34"/>
    </row>
    <row r="327" spans="1:8" ht="132" customHeight="1">
      <c r="A327" s="65" t="s">
        <v>371</v>
      </c>
      <c r="B327" s="18"/>
      <c r="C327" s="25" t="s">
        <v>144</v>
      </c>
      <c r="D327" s="25" t="s">
        <v>141</v>
      </c>
      <c r="E327" s="17" t="s">
        <v>370</v>
      </c>
      <c r="F327" s="18"/>
      <c r="G327" s="42">
        <f>SUM(G328)</f>
        <v>59688.2</v>
      </c>
      <c r="H327" s="34"/>
    </row>
    <row r="328" spans="1:8" ht="31.5" customHeight="1">
      <c r="A328" s="33" t="s">
        <v>737</v>
      </c>
      <c r="B328" s="17"/>
      <c r="C328" s="25" t="s">
        <v>144</v>
      </c>
      <c r="D328" s="25" t="s">
        <v>141</v>
      </c>
      <c r="E328" s="17" t="s">
        <v>736</v>
      </c>
      <c r="F328" s="17"/>
      <c r="G328" s="42">
        <f>SUM(G329)</f>
        <v>59688.2</v>
      </c>
      <c r="H328" s="34"/>
    </row>
    <row r="329" spans="1:8" ht="31.5">
      <c r="A329" s="48" t="s">
        <v>201</v>
      </c>
      <c r="B329" s="17"/>
      <c r="C329" s="25" t="s">
        <v>144</v>
      </c>
      <c r="D329" s="25" t="s">
        <v>141</v>
      </c>
      <c r="E329" s="17" t="s">
        <v>736</v>
      </c>
      <c r="F329" s="17">
        <v>600</v>
      </c>
      <c r="G329" s="42">
        <v>59688.2</v>
      </c>
      <c r="H329" s="34"/>
    </row>
    <row r="330" spans="1:8" ht="47.25">
      <c r="A330" s="65" t="s">
        <v>432</v>
      </c>
      <c r="B330" s="18"/>
      <c r="C330" s="25" t="s">
        <v>144</v>
      </c>
      <c r="D330" s="25" t="s">
        <v>141</v>
      </c>
      <c r="E330" s="17" t="s">
        <v>373</v>
      </c>
      <c r="F330" s="18"/>
      <c r="G330" s="42">
        <f>SUM(G331)</f>
        <v>2139.5</v>
      </c>
      <c r="H330" s="34"/>
    </row>
    <row r="331" spans="1:8" ht="18.75">
      <c r="A331" s="33" t="s">
        <v>721</v>
      </c>
      <c r="B331" s="17"/>
      <c r="C331" s="25" t="s">
        <v>144</v>
      </c>
      <c r="D331" s="25" t="s">
        <v>141</v>
      </c>
      <c r="E331" s="17" t="s">
        <v>372</v>
      </c>
      <c r="F331" s="61"/>
      <c r="G331" s="42">
        <f>SUM(G332)</f>
        <v>2139.5</v>
      </c>
      <c r="H331" s="34"/>
    </row>
    <row r="332" spans="1:8" ht="31.5">
      <c r="A332" s="48" t="s">
        <v>201</v>
      </c>
      <c r="B332" s="17"/>
      <c r="C332" s="25" t="s">
        <v>144</v>
      </c>
      <c r="D332" s="25" t="s">
        <v>141</v>
      </c>
      <c r="E332" s="17" t="s">
        <v>372</v>
      </c>
      <c r="F332" s="17">
        <v>600</v>
      </c>
      <c r="G332" s="42">
        <v>2139.5</v>
      </c>
      <c r="H332" s="34"/>
    </row>
    <row r="333" spans="1:8" ht="31.5">
      <c r="A333" s="48" t="s">
        <v>596</v>
      </c>
      <c r="B333" s="17"/>
      <c r="C333" s="25" t="s">
        <v>144</v>
      </c>
      <c r="D333" s="25" t="s">
        <v>141</v>
      </c>
      <c r="E333" s="17" t="s">
        <v>594</v>
      </c>
      <c r="F333" s="17"/>
      <c r="G333" s="42">
        <f>SUM(G334)</f>
        <v>260.5</v>
      </c>
      <c r="H333" s="34"/>
    </row>
    <row r="334" spans="1:8" ht="15.75">
      <c r="A334" s="48" t="s">
        <v>723</v>
      </c>
      <c r="B334" s="17"/>
      <c r="C334" s="25" t="s">
        <v>144</v>
      </c>
      <c r="D334" s="25" t="s">
        <v>141</v>
      </c>
      <c r="E334" s="17" t="s">
        <v>597</v>
      </c>
      <c r="F334" s="17"/>
      <c r="G334" s="42">
        <f>SUM(G335)</f>
        <v>260.5</v>
      </c>
      <c r="H334" s="34"/>
    </row>
    <row r="335" spans="1:8" ht="31.5">
      <c r="A335" s="48" t="s">
        <v>201</v>
      </c>
      <c r="B335" s="17"/>
      <c r="C335" s="25" t="s">
        <v>144</v>
      </c>
      <c r="D335" s="25" t="s">
        <v>141</v>
      </c>
      <c r="E335" s="17" t="s">
        <v>597</v>
      </c>
      <c r="F335" s="17">
        <v>600</v>
      </c>
      <c r="G335" s="42">
        <v>260.5</v>
      </c>
      <c r="H335" s="34"/>
    </row>
    <row r="336" spans="1:8" ht="31.5" customHeight="1">
      <c r="A336" s="33" t="s">
        <v>118</v>
      </c>
      <c r="B336" s="17"/>
      <c r="C336" s="25" t="s">
        <v>144</v>
      </c>
      <c r="D336" s="25" t="s">
        <v>141</v>
      </c>
      <c r="E336" s="17" t="s">
        <v>374</v>
      </c>
      <c r="F336" s="17"/>
      <c r="G336" s="42">
        <f>SUM(G337)</f>
        <v>12126.1</v>
      </c>
      <c r="H336" s="34"/>
    </row>
    <row r="337" spans="1:8" ht="31.5">
      <c r="A337" s="48" t="s">
        <v>739</v>
      </c>
      <c r="B337" s="17"/>
      <c r="C337" s="25" t="s">
        <v>144</v>
      </c>
      <c r="D337" s="25" t="s">
        <v>141</v>
      </c>
      <c r="E337" s="17" t="s">
        <v>738</v>
      </c>
      <c r="F337" s="17"/>
      <c r="G337" s="42">
        <f>SUM(G338)</f>
        <v>12126.1</v>
      </c>
      <c r="H337" s="34"/>
    </row>
    <row r="338" spans="1:8" ht="31.5">
      <c r="A338" s="48" t="s">
        <v>201</v>
      </c>
      <c r="B338" s="17"/>
      <c r="C338" s="25" t="s">
        <v>144</v>
      </c>
      <c r="D338" s="25" t="s">
        <v>141</v>
      </c>
      <c r="E338" s="17" t="s">
        <v>738</v>
      </c>
      <c r="F338" s="17">
        <v>600</v>
      </c>
      <c r="G338" s="42">
        <v>12126.1</v>
      </c>
      <c r="H338" s="34"/>
    </row>
    <row r="339" spans="1:8" ht="15.75">
      <c r="A339" s="65" t="s">
        <v>268</v>
      </c>
      <c r="B339" s="18"/>
      <c r="C339" s="179" t="s">
        <v>144</v>
      </c>
      <c r="D339" s="179" t="s">
        <v>141</v>
      </c>
      <c r="E339" s="179" t="s">
        <v>267</v>
      </c>
      <c r="F339" s="180"/>
      <c r="G339" s="117">
        <f>G340</f>
        <v>177.1</v>
      </c>
      <c r="H339" s="34"/>
    </row>
    <row r="340" spans="1:8" ht="15.75">
      <c r="A340" s="65" t="s">
        <v>270</v>
      </c>
      <c r="B340" s="18"/>
      <c r="C340" s="179" t="s">
        <v>144</v>
      </c>
      <c r="D340" s="179" t="s">
        <v>141</v>
      </c>
      <c r="E340" s="179" t="s">
        <v>269</v>
      </c>
      <c r="F340" s="180"/>
      <c r="G340" s="117">
        <f>G341</f>
        <v>177.1</v>
      </c>
      <c r="H340" s="34"/>
    </row>
    <row r="341" spans="1:8" ht="15.75">
      <c r="A341" s="65" t="s">
        <v>344</v>
      </c>
      <c r="B341" s="18"/>
      <c r="C341" s="179" t="s">
        <v>144</v>
      </c>
      <c r="D341" s="179" t="s">
        <v>141</v>
      </c>
      <c r="E341" s="179" t="s">
        <v>345</v>
      </c>
      <c r="F341" s="180"/>
      <c r="G341" s="117">
        <f>SUM(G342)</f>
        <v>177.1</v>
      </c>
      <c r="H341" s="34"/>
    </row>
    <row r="342" spans="1:8" ht="31.5">
      <c r="A342" s="48" t="s">
        <v>201</v>
      </c>
      <c r="B342" s="18"/>
      <c r="C342" s="179" t="s">
        <v>144</v>
      </c>
      <c r="D342" s="179" t="s">
        <v>141</v>
      </c>
      <c r="E342" s="179" t="s">
        <v>345</v>
      </c>
      <c r="F342" s="17">
        <v>600</v>
      </c>
      <c r="G342" s="117">
        <v>177.1</v>
      </c>
      <c r="H342" s="34"/>
    </row>
    <row r="343" spans="1:8" ht="15.75">
      <c r="A343" s="36" t="s">
        <v>765</v>
      </c>
      <c r="B343" s="170"/>
      <c r="C343" s="171" t="s">
        <v>144</v>
      </c>
      <c r="D343" s="171" t="s">
        <v>144</v>
      </c>
      <c r="E343" s="170"/>
      <c r="F343" s="170"/>
      <c r="G343" s="16">
        <f>SUM(G344)</f>
        <v>10216.6</v>
      </c>
      <c r="H343" s="34"/>
    </row>
    <row r="344" spans="1:8" ht="47.25">
      <c r="A344" s="33" t="s">
        <v>368</v>
      </c>
      <c r="B344" s="17"/>
      <c r="C344" s="25" t="s">
        <v>144</v>
      </c>
      <c r="D344" s="25" t="s">
        <v>144</v>
      </c>
      <c r="E344" s="17" t="s">
        <v>367</v>
      </c>
      <c r="F344" s="17"/>
      <c r="G344" s="42">
        <f>SUM(G345)</f>
        <v>10216.6</v>
      </c>
      <c r="H344" s="34"/>
    </row>
    <row r="345" spans="1:8" ht="47.25">
      <c r="A345" s="33" t="s">
        <v>117</v>
      </c>
      <c r="B345" s="17"/>
      <c r="C345" s="25" t="s">
        <v>144</v>
      </c>
      <c r="D345" s="25" t="s">
        <v>144</v>
      </c>
      <c r="E345" s="17" t="s">
        <v>369</v>
      </c>
      <c r="F345" s="17"/>
      <c r="G345" s="42">
        <f>SUM(G346,G352)</f>
        <v>10216.6</v>
      </c>
      <c r="H345" s="34"/>
    </row>
    <row r="346" spans="1:8" ht="31.5">
      <c r="A346" s="65" t="s">
        <v>376</v>
      </c>
      <c r="B346" s="18"/>
      <c r="C346" s="25" t="s">
        <v>144</v>
      </c>
      <c r="D346" s="25" t="s">
        <v>144</v>
      </c>
      <c r="E346" s="17" t="s">
        <v>375</v>
      </c>
      <c r="F346" s="18"/>
      <c r="G346" s="42">
        <f>SUM(G347)</f>
        <v>6425.2</v>
      </c>
      <c r="H346" s="34"/>
    </row>
    <row r="347" spans="1:8" ht="31.5">
      <c r="A347" s="33" t="s">
        <v>377</v>
      </c>
      <c r="B347" s="17"/>
      <c r="C347" s="25" t="s">
        <v>144</v>
      </c>
      <c r="D347" s="25" t="s">
        <v>144</v>
      </c>
      <c r="E347" s="17" t="s">
        <v>378</v>
      </c>
      <c r="F347" s="17"/>
      <c r="G347" s="42">
        <f>SUM(G348:G351)</f>
        <v>6425.2</v>
      </c>
      <c r="H347" s="34"/>
    </row>
    <row r="348" spans="1:8" ht="63">
      <c r="A348" s="48" t="s">
        <v>203</v>
      </c>
      <c r="B348" s="17"/>
      <c r="C348" s="25" t="s">
        <v>144</v>
      </c>
      <c r="D348" s="25" t="s">
        <v>144</v>
      </c>
      <c r="E348" s="17" t="s">
        <v>378</v>
      </c>
      <c r="F348" s="17">
        <v>100</v>
      </c>
      <c r="G348" s="42">
        <v>60</v>
      </c>
      <c r="H348" s="34"/>
    </row>
    <row r="349" spans="1:8" ht="31.5">
      <c r="A349" s="63" t="s">
        <v>556</v>
      </c>
      <c r="B349" s="17"/>
      <c r="C349" s="25" t="s">
        <v>144</v>
      </c>
      <c r="D349" s="25" t="s">
        <v>144</v>
      </c>
      <c r="E349" s="17" t="s">
        <v>378</v>
      </c>
      <c r="F349" s="17">
        <v>200</v>
      </c>
      <c r="G349" s="42">
        <v>35</v>
      </c>
      <c r="H349" s="34"/>
    </row>
    <row r="350" spans="1:8" ht="15.75">
      <c r="A350" s="48" t="s">
        <v>202</v>
      </c>
      <c r="B350" s="17"/>
      <c r="C350" s="25" t="s">
        <v>144</v>
      </c>
      <c r="D350" s="25" t="s">
        <v>144</v>
      </c>
      <c r="E350" s="17" t="s">
        <v>378</v>
      </c>
      <c r="F350" s="17">
        <v>300</v>
      </c>
      <c r="G350" s="42">
        <v>175</v>
      </c>
      <c r="H350" s="34"/>
    </row>
    <row r="351" spans="1:8" ht="31.5">
      <c r="A351" s="48" t="s">
        <v>201</v>
      </c>
      <c r="B351" s="17"/>
      <c r="C351" s="25" t="s">
        <v>144</v>
      </c>
      <c r="D351" s="25" t="s">
        <v>144</v>
      </c>
      <c r="E351" s="17" t="s">
        <v>378</v>
      </c>
      <c r="F351" s="17">
        <v>600</v>
      </c>
      <c r="G351" s="42">
        <v>6155.2</v>
      </c>
      <c r="H351" s="34"/>
    </row>
    <row r="352" spans="1:8" ht="47.25">
      <c r="A352" s="65" t="s">
        <v>380</v>
      </c>
      <c r="B352" s="18"/>
      <c r="C352" s="25" t="s">
        <v>144</v>
      </c>
      <c r="D352" s="25" t="s">
        <v>144</v>
      </c>
      <c r="E352" s="17" t="s">
        <v>379</v>
      </c>
      <c r="F352" s="17"/>
      <c r="G352" s="42">
        <f>SUM(G353,G355)</f>
        <v>3791.4</v>
      </c>
      <c r="H352" s="34"/>
    </row>
    <row r="353" spans="1:8" ht="31.5">
      <c r="A353" s="33" t="s">
        <v>741</v>
      </c>
      <c r="B353" s="17"/>
      <c r="C353" s="25" t="s">
        <v>144</v>
      </c>
      <c r="D353" s="25" t="s">
        <v>144</v>
      </c>
      <c r="E353" s="17" t="s">
        <v>740</v>
      </c>
      <c r="F353" s="17"/>
      <c r="G353" s="42">
        <f>SUM(G354)</f>
        <v>3753.8</v>
      </c>
      <c r="H353" s="34"/>
    </row>
    <row r="354" spans="1:8" ht="31.5">
      <c r="A354" s="48" t="s">
        <v>201</v>
      </c>
      <c r="B354" s="17"/>
      <c r="C354" s="25" t="s">
        <v>144</v>
      </c>
      <c r="D354" s="25" t="s">
        <v>144</v>
      </c>
      <c r="E354" s="17" t="s">
        <v>740</v>
      </c>
      <c r="F354" s="17">
        <v>600</v>
      </c>
      <c r="G354" s="42">
        <v>3753.8</v>
      </c>
      <c r="H354" s="34"/>
    </row>
    <row r="355" spans="1:8" s="34" customFormat="1" ht="47.25">
      <c r="A355" s="33" t="s">
        <v>864</v>
      </c>
      <c r="B355" s="17"/>
      <c r="C355" s="25" t="s">
        <v>144</v>
      </c>
      <c r="D355" s="25" t="s">
        <v>144</v>
      </c>
      <c r="E355" s="17" t="s">
        <v>742</v>
      </c>
      <c r="F355" s="17"/>
      <c r="G355" s="42">
        <f>SUM(G356)</f>
        <v>37.6</v>
      </c>
    </row>
    <row r="356" spans="1:8" ht="31.5">
      <c r="A356" s="48" t="s">
        <v>201</v>
      </c>
      <c r="B356" s="17"/>
      <c r="C356" s="25" t="s">
        <v>144</v>
      </c>
      <c r="D356" s="25" t="s">
        <v>144</v>
      </c>
      <c r="E356" s="17" t="s">
        <v>742</v>
      </c>
      <c r="F356" s="17">
        <v>600</v>
      </c>
      <c r="G356" s="42">
        <v>37.6</v>
      </c>
      <c r="H356" s="34"/>
    </row>
    <row r="357" spans="1:8" ht="15.75">
      <c r="A357" s="36" t="s">
        <v>120</v>
      </c>
      <c r="B357" s="170"/>
      <c r="C357" s="171" t="s">
        <v>144</v>
      </c>
      <c r="D357" s="171" t="s">
        <v>148</v>
      </c>
      <c r="E357" s="170"/>
      <c r="F357" s="170"/>
      <c r="G357" s="16">
        <f>SUM(G358)</f>
        <v>6432.6</v>
      </c>
      <c r="H357" s="34"/>
    </row>
    <row r="358" spans="1:8" ht="47.25">
      <c r="A358" s="33" t="s">
        <v>368</v>
      </c>
      <c r="B358" s="17"/>
      <c r="C358" s="25" t="s">
        <v>144</v>
      </c>
      <c r="D358" s="25" t="s">
        <v>148</v>
      </c>
      <c r="E358" s="17" t="s">
        <v>367</v>
      </c>
      <c r="F358" s="17"/>
      <c r="G358" s="42">
        <f>SUM(G359)</f>
        <v>6432.6</v>
      </c>
      <c r="H358" s="34"/>
    </row>
    <row r="359" spans="1:8" ht="47.25">
      <c r="A359" s="33" t="s">
        <v>117</v>
      </c>
      <c r="B359" s="17"/>
      <c r="C359" s="25" t="s">
        <v>144</v>
      </c>
      <c r="D359" s="25" t="s">
        <v>148</v>
      </c>
      <c r="E359" s="17" t="s">
        <v>369</v>
      </c>
      <c r="F359" s="17"/>
      <c r="G359" s="42">
        <f>SUM(G360,G363,G366,G369,G372,G375)</f>
        <v>6432.6</v>
      </c>
      <c r="H359" s="34"/>
    </row>
    <row r="360" spans="1:8" ht="31.5">
      <c r="A360" s="65" t="s">
        <v>773</v>
      </c>
      <c r="B360" s="18"/>
      <c r="C360" s="25" t="s">
        <v>144</v>
      </c>
      <c r="D360" s="25" t="s">
        <v>148</v>
      </c>
      <c r="E360" s="17" t="s">
        <v>381</v>
      </c>
      <c r="F360" s="18"/>
      <c r="G360" s="42">
        <f>SUM(G361)</f>
        <v>50</v>
      </c>
      <c r="H360" s="34"/>
    </row>
    <row r="361" spans="1:8" ht="15.75">
      <c r="A361" s="33" t="s">
        <v>121</v>
      </c>
      <c r="B361" s="17"/>
      <c r="C361" s="25" t="s">
        <v>144</v>
      </c>
      <c r="D361" s="25" t="s">
        <v>148</v>
      </c>
      <c r="E361" s="17" t="s">
        <v>382</v>
      </c>
      <c r="F361" s="17"/>
      <c r="G361" s="42">
        <f>SUM(G362)</f>
        <v>50</v>
      </c>
      <c r="H361" s="34"/>
    </row>
    <row r="362" spans="1:8" ht="15.75">
      <c r="A362" s="48" t="s">
        <v>202</v>
      </c>
      <c r="B362" s="17"/>
      <c r="C362" s="25" t="s">
        <v>144</v>
      </c>
      <c r="D362" s="25" t="s">
        <v>148</v>
      </c>
      <c r="E362" s="17" t="s">
        <v>382</v>
      </c>
      <c r="F362" s="17">
        <v>300</v>
      </c>
      <c r="G362" s="42">
        <v>50</v>
      </c>
      <c r="H362" s="34"/>
    </row>
    <row r="363" spans="1:8" ht="31.5">
      <c r="A363" s="65" t="s">
        <v>865</v>
      </c>
      <c r="B363" s="18"/>
      <c r="C363" s="25" t="s">
        <v>144</v>
      </c>
      <c r="D363" s="25" t="s">
        <v>148</v>
      </c>
      <c r="E363" s="17" t="s">
        <v>383</v>
      </c>
      <c r="F363" s="18"/>
      <c r="G363" s="42">
        <f>SUM(G364)</f>
        <v>1510</v>
      </c>
      <c r="H363" s="34"/>
    </row>
    <row r="364" spans="1:8" ht="31.5">
      <c r="A364" s="33" t="s">
        <v>897</v>
      </c>
      <c r="B364" s="17"/>
      <c r="C364" s="25" t="s">
        <v>144</v>
      </c>
      <c r="D364" s="25" t="s">
        <v>148</v>
      </c>
      <c r="E364" s="17" t="s">
        <v>384</v>
      </c>
      <c r="F364" s="17"/>
      <c r="G364" s="42">
        <f>SUM(G365)</f>
        <v>1510</v>
      </c>
      <c r="H364" s="34"/>
    </row>
    <row r="365" spans="1:8" ht="31.5">
      <c r="A365" s="48" t="s">
        <v>201</v>
      </c>
      <c r="B365" s="17"/>
      <c r="C365" s="25" t="s">
        <v>144</v>
      </c>
      <c r="D365" s="25" t="s">
        <v>148</v>
      </c>
      <c r="E365" s="17" t="s">
        <v>384</v>
      </c>
      <c r="F365" s="17">
        <v>600</v>
      </c>
      <c r="G365" s="42">
        <v>1510</v>
      </c>
      <c r="H365" s="34"/>
    </row>
    <row r="366" spans="1:8" ht="31.5">
      <c r="A366" s="65" t="s">
        <v>388</v>
      </c>
      <c r="B366" s="18"/>
      <c r="C366" s="25" t="s">
        <v>144</v>
      </c>
      <c r="D366" s="25" t="s">
        <v>148</v>
      </c>
      <c r="E366" s="17" t="s">
        <v>385</v>
      </c>
      <c r="F366" s="18"/>
      <c r="G366" s="42">
        <f>SUM(G367)</f>
        <v>110</v>
      </c>
      <c r="H366" s="34"/>
    </row>
    <row r="367" spans="1:8" ht="15.75">
      <c r="A367" s="33" t="s">
        <v>122</v>
      </c>
      <c r="B367" s="17"/>
      <c r="C367" s="25" t="s">
        <v>144</v>
      </c>
      <c r="D367" s="25" t="s">
        <v>148</v>
      </c>
      <c r="E367" s="17" t="s">
        <v>387</v>
      </c>
      <c r="F367" s="17"/>
      <c r="G367" s="42">
        <f>SUM(G368)</f>
        <v>110</v>
      </c>
      <c r="H367" s="34"/>
    </row>
    <row r="368" spans="1:8" ht="31.5">
      <c r="A368" s="48" t="s">
        <v>201</v>
      </c>
      <c r="B368" s="17"/>
      <c r="C368" s="25" t="s">
        <v>144</v>
      </c>
      <c r="D368" s="25" t="s">
        <v>148</v>
      </c>
      <c r="E368" s="17" t="s">
        <v>387</v>
      </c>
      <c r="F368" s="17">
        <v>600</v>
      </c>
      <c r="G368" s="42">
        <v>110</v>
      </c>
      <c r="H368" s="34"/>
    </row>
    <row r="369" spans="1:14" ht="31.5">
      <c r="A369" s="65" t="s">
        <v>866</v>
      </c>
      <c r="B369" s="18"/>
      <c r="C369" s="25" t="s">
        <v>144</v>
      </c>
      <c r="D369" s="25" t="s">
        <v>148</v>
      </c>
      <c r="E369" s="17" t="s">
        <v>389</v>
      </c>
      <c r="F369" s="18"/>
      <c r="G369" s="42">
        <f>SUM(G370)</f>
        <v>240</v>
      </c>
      <c r="H369" s="34"/>
    </row>
    <row r="370" spans="1:14" ht="31.5">
      <c r="A370" s="33" t="s">
        <v>867</v>
      </c>
      <c r="B370" s="17"/>
      <c r="C370" s="25" t="s">
        <v>144</v>
      </c>
      <c r="D370" s="25" t="s">
        <v>148</v>
      </c>
      <c r="E370" s="17" t="s">
        <v>390</v>
      </c>
      <c r="F370" s="17"/>
      <c r="G370" s="42">
        <f>SUM(G371)</f>
        <v>240</v>
      </c>
      <c r="H370" s="34"/>
    </row>
    <row r="371" spans="1:14" ht="31.5">
      <c r="A371" s="48" t="s">
        <v>201</v>
      </c>
      <c r="B371" s="17"/>
      <c r="C371" s="25" t="s">
        <v>144</v>
      </c>
      <c r="D371" s="25" t="s">
        <v>148</v>
      </c>
      <c r="E371" s="17" t="s">
        <v>390</v>
      </c>
      <c r="F371" s="17">
        <v>600</v>
      </c>
      <c r="G371" s="42">
        <v>240</v>
      </c>
      <c r="H371" s="34"/>
    </row>
    <row r="372" spans="1:14" ht="78.75" customHeight="1">
      <c r="A372" s="33" t="s">
        <v>397</v>
      </c>
      <c r="B372" s="17"/>
      <c r="C372" s="25" t="s">
        <v>144</v>
      </c>
      <c r="D372" s="25" t="s">
        <v>148</v>
      </c>
      <c r="E372" s="17" t="s">
        <v>396</v>
      </c>
      <c r="F372" s="17"/>
      <c r="G372" s="42">
        <f>SUM(G373)</f>
        <v>4320.6000000000004</v>
      </c>
      <c r="H372" s="34"/>
    </row>
    <row r="373" spans="1:14" ht="111" customHeight="1">
      <c r="A373" s="33" t="s">
        <v>743</v>
      </c>
      <c r="B373" s="17"/>
      <c r="C373" s="25" t="s">
        <v>144</v>
      </c>
      <c r="D373" s="25" t="s">
        <v>148</v>
      </c>
      <c r="E373" s="17" t="s">
        <v>398</v>
      </c>
      <c r="F373" s="17"/>
      <c r="G373" s="42">
        <f>SUM(G374)</f>
        <v>4320.6000000000004</v>
      </c>
      <c r="H373" s="34"/>
    </row>
    <row r="374" spans="1:14" ht="31.5">
      <c r="A374" s="48" t="s">
        <v>201</v>
      </c>
      <c r="B374" s="17"/>
      <c r="C374" s="25" t="s">
        <v>144</v>
      </c>
      <c r="D374" s="25" t="s">
        <v>148</v>
      </c>
      <c r="E374" s="17" t="s">
        <v>398</v>
      </c>
      <c r="F374" s="17">
        <v>600</v>
      </c>
      <c r="G374" s="42">
        <v>4320.6000000000004</v>
      </c>
      <c r="H374" s="34"/>
    </row>
    <row r="375" spans="1:14" ht="47.25" customHeight="1">
      <c r="A375" s="132" t="s">
        <v>817</v>
      </c>
      <c r="B375" s="17"/>
      <c r="C375" s="25" t="s">
        <v>144</v>
      </c>
      <c r="D375" s="25" t="s">
        <v>148</v>
      </c>
      <c r="E375" s="17" t="s">
        <v>818</v>
      </c>
      <c r="F375" s="17"/>
      <c r="G375" s="42">
        <f>SUM(G376,G378)</f>
        <v>202</v>
      </c>
      <c r="H375" s="34"/>
    </row>
    <row r="376" spans="1:14" ht="47.25">
      <c r="A376" s="132" t="s">
        <v>819</v>
      </c>
      <c r="B376" s="17"/>
      <c r="C376" s="25" t="s">
        <v>144</v>
      </c>
      <c r="D376" s="25" t="s">
        <v>148</v>
      </c>
      <c r="E376" s="17" t="s">
        <v>820</v>
      </c>
      <c r="F376" s="17"/>
      <c r="G376" s="42">
        <f>SUM(G377:G377)</f>
        <v>200</v>
      </c>
      <c r="H376" s="34"/>
    </row>
    <row r="377" spans="1:14" ht="31.5">
      <c r="A377" s="48" t="s">
        <v>201</v>
      </c>
      <c r="B377" s="17"/>
      <c r="C377" s="25" t="s">
        <v>144</v>
      </c>
      <c r="D377" s="25" t="s">
        <v>148</v>
      </c>
      <c r="E377" s="17" t="s">
        <v>820</v>
      </c>
      <c r="F377" s="17">
        <v>600</v>
      </c>
      <c r="G377" s="42">
        <v>200</v>
      </c>
      <c r="H377" s="34"/>
    </row>
    <row r="378" spans="1:14" ht="50.25" customHeight="1">
      <c r="A378" s="132" t="s">
        <v>821</v>
      </c>
      <c r="B378" s="17"/>
      <c r="C378" s="25" t="s">
        <v>144</v>
      </c>
      <c r="D378" s="25" t="s">
        <v>148</v>
      </c>
      <c r="E378" s="17" t="s">
        <v>822</v>
      </c>
      <c r="F378" s="17"/>
      <c r="G378" s="42">
        <f>SUM(G379:G379)</f>
        <v>2</v>
      </c>
      <c r="H378" s="34"/>
    </row>
    <row r="379" spans="1:14" s="32" customFormat="1" ht="31.5">
      <c r="A379" s="48" t="s">
        <v>201</v>
      </c>
      <c r="B379" s="17"/>
      <c r="C379" s="25" t="s">
        <v>144</v>
      </c>
      <c r="D379" s="25" t="s">
        <v>148</v>
      </c>
      <c r="E379" s="17" t="s">
        <v>822</v>
      </c>
      <c r="F379" s="17">
        <v>600</v>
      </c>
      <c r="G379" s="42">
        <v>2</v>
      </c>
      <c r="H379" s="71"/>
    </row>
    <row r="380" spans="1:14" ht="15.75">
      <c r="A380" s="36" t="s">
        <v>585</v>
      </c>
      <c r="B380" s="170"/>
      <c r="C380" s="171" t="s">
        <v>145</v>
      </c>
      <c r="D380" s="171" t="s">
        <v>146</v>
      </c>
      <c r="E380" s="170"/>
      <c r="F380" s="170"/>
      <c r="G380" s="16">
        <f>SUM(G381)</f>
        <v>93284.3</v>
      </c>
      <c r="H380" s="34"/>
    </row>
    <row r="381" spans="1:14" ht="15.75">
      <c r="A381" s="36" t="s">
        <v>123</v>
      </c>
      <c r="B381" s="170"/>
      <c r="C381" s="171" t="s">
        <v>145</v>
      </c>
      <c r="D381" s="171" t="s">
        <v>139</v>
      </c>
      <c r="E381" s="170"/>
      <c r="F381" s="170"/>
      <c r="G381" s="16">
        <f>SUM(G382,G410)</f>
        <v>93284.3</v>
      </c>
      <c r="H381" s="34"/>
    </row>
    <row r="382" spans="1:14" ht="47.25">
      <c r="A382" s="33" t="s">
        <v>368</v>
      </c>
      <c r="B382" s="17"/>
      <c r="C382" s="25" t="s">
        <v>145</v>
      </c>
      <c r="D382" s="25" t="s">
        <v>139</v>
      </c>
      <c r="E382" s="17" t="s">
        <v>367</v>
      </c>
      <c r="F382" s="17"/>
      <c r="G382" s="42">
        <f>SUM(G383,G403)</f>
        <v>93103.8</v>
      </c>
      <c r="H382" s="34"/>
    </row>
    <row r="383" spans="1:14" ht="47.25">
      <c r="A383" s="33" t="s">
        <v>117</v>
      </c>
      <c r="B383" s="17"/>
      <c r="C383" s="25" t="s">
        <v>145</v>
      </c>
      <c r="D383" s="25" t="s">
        <v>139</v>
      </c>
      <c r="E383" s="17" t="s">
        <v>369</v>
      </c>
      <c r="F383" s="17"/>
      <c r="G383" s="42">
        <f>SUM(G384,G387,G390,G393,G398)</f>
        <v>4653.7000000000007</v>
      </c>
      <c r="H383" s="73"/>
      <c r="I383" s="1"/>
      <c r="J383" s="9"/>
      <c r="K383" s="8"/>
      <c r="L383" s="10"/>
      <c r="M383" s="10"/>
      <c r="N383" s="11"/>
    </row>
    <row r="384" spans="1:14" ht="31.5">
      <c r="A384" s="65" t="s">
        <v>386</v>
      </c>
      <c r="B384" s="18"/>
      <c r="C384" s="25" t="s">
        <v>145</v>
      </c>
      <c r="D384" s="25" t="s">
        <v>139</v>
      </c>
      <c r="E384" s="17" t="s">
        <v>391</v>
      </c>
      <c r="F384" s="18"/>
      <c r="G384" s="42">
        <f>SUM(G385)</f>
        <v>857.5</v>
      </c>
      <c r="H384" s="74"/>
      <c r="I384" s="2"/>
      <c r="J384" s="2"/>
      <c r="K384" s="2"/>
      <c r="L384" s="2"/>
      <c r="M384" s="2"/>
      <c r="N384" s="2"/>
    </row>
    <row r="385" spans="1:14" ht="15.75">
      <c r="A385" s="33" t="s">
        <v>124</v>
      </c>
      <c r="B385" s="17"/>
      <c r="C385" s="25" t="s">
        <v>145</v>
      </c>
      <c r="D385" s="25" t="s">
        <v>139</v>
      </c>
      <c r="E385" s="17" t="s">
        <v>392</v>
      </c>
      <c r="F385" s="17"/>
      <c r="G385" s="42">
        <f>SUM(G386:G386)</f>
        <v>857.5</v>
      </c>
      <c r="H385" s="74"/>
      <c r="I385" s="2"/>
      <c r="J385" s="2"/>
      <c r="K385" s="2"/>
      <c r="L385" s="2"/>
      <c r="M385" s="2"/>
      <c r="N385" s="2"/>
    </row>
    <row r="386" spans="1:14" ht="31.5">
      <c r="A386" s="48" t="s">
        <v>201</v>
      </c>
      <c r="B386" s="17"/>
      <c r="C386" s="25" t="s">
        <v>145</v>
      </c>
      <c r="D386" s="25" t="s">
        <v>139</v>
      </c>
      <c r="E386" s="17" t="s">
        <v>392</v>
      </c>
      <c r="F386" s="17">
        <v>600</v>
      </c>
      <c r="G386" s="42">
        <v>857.5</v>
      </c>
      <c r="H386" s="34"/>
    </row>
    <row r="387" spans="1:14" ht="31.5">
      <c r="A387" s="65" t="s">
        <v>394</v>
      </c>
      <c r="B387" s="18"/>
      <c r="C387" s="25" t="s">
        <v>145</v>
      </c>
      <c r="D387" s="25" t="s">
        <v>139</v>
      </c>
      <c r="E387" s="17" t="s">
        <v>393</v>
      </c>
      <c r="F387" s="18"/>
      <c r="G387" s="42">
        <f>SUM(G388)</f>
        <v>98.2</v>
      </c>
      <c r="H387" s="34"/>
    </row>
    <row r="388" spans="1:14" ht="15.75">
      <c r="A388" s="33" t="s">
        <v>125</v>
      </c>
      <c r="B388" s="17"/>
      <c r="C388" s="25" t="s">
        <v>145</v>
      </c>
      <c r="D388" s="25" t="s">
        <v>139</v>
      </c>
      <c r="E388" s="17" t="s">
        <v>395</v>
      </c>
      <c r="F388" s="17"/>
      <c r="G388" s="42">
        <f>SUM(G389)</f>
        <v>98.2</v>
      </c>
      <c r="H388" s="34"/>
    </row>
    <row r="389" spans="1:14" s="110" customFormat="1" ht="31.5">
      <c r="A389" s="48" t="s">
        <v>201</v>
      </c>
      <c r="B389" s="17"/>
      <c r="C389" s="25" t="s">
        <v>145</v>
      </c>
      <c r="D389" s="25" t="s">
        <v>139</v>
      </c>
      <c r="E389" s="17" t="s">
        <v>395</v>
      </c>
      <c r="F389" s="17">
        <v>600</v>
      </c>
      <c r="G389" s="42">
        <v>98.2</v>
      </c>
    </row>
    <row r="390" spans="1:14" s="110" customFormat="1" ht="78.75" customHeight="1">
      <c r="A390" s="48" t="s">
        <v>397</v>
      </c>
      <c r="B390" s="17"/>
      <c r="C390" s="25" t="s">
        <v>145</v>
      </c>
      <c r="D390" s="25" t="s">
        <v>139</v>
      </c>
      <c r="E390" s="17" t="s">
        <v>396</v>
      </c>
      <c r="F390" s="17"/>
      <c r="G390" s="42">
        <f>SUM(G391)</f>
        <v>1728.6</v>
      </c>
    </row>
    <row r="391" spans="1:14" s="110" customFormat="1" ht="111" customHeight="1">
      <c r="A391" s="33" t="s">
        <v>743</v>
      </c>
      <c r="B391" s="17"/>
      <c r="C391" s="25" t="s">
        <v>145</v>
      </c>
      <c r="D391" s="25" t="s">
        <v>139</v>
      </c>
      <c r="E391" s="17" t="s">
        <v>398</v>
      </c>
      <c r="F391" s="17"/>
      <c r="G391" s="42">
        <f>SUM(G392)</f>
        <v>1728.6</v>
      </c>
    </row>
    <row r="392" spans="1:14" s="110" customFormat="1" ht="31.5">
      <c r="A392" s="48" t="s">
        <v>201</v>
      </c>
      <c r="B392" s="17"/>
      <c r="C392" s="25" t="s">
        <v>145</v>
      </c>
      <c r="D392" s="25" t="s">
        <v>139</v>
      </c>
      <c r="E392" s="17" t="s">
        <v>398</v>
      </c>
      <c r="F392" s="17">
        <v>600</v>
      </c>
      <c r="G392" s="42">
        <v>1728.6</v>
      </c>
      <c r="H392" s="111"/>
    </row>
    <row r="393" spans="1:14" s="110" customFormat="1" ht="47.25">
      <c r="A393" s="65" t="s">
        <v>432</v>
      </c>
      <c r="B393" s="18"/>
      <c r="C393" s="25" t="s">
        <v>145</v>
      </c>
      <c r="D393" s="25" t="s">
        <v>139</v>
      </c>
      <c r="E393" s="17" t="s">
        <v>373</v>
      </c>
      <c r="F393" s="18"/>
      <c r="G393" s="42">
        <f>SUM(G394,G396)</f>
        <v>1666.4</v>
      </c>
    </row>
    <row r="394" spans="1:14" ht="18.75">
      <c r="A394" s="33" t="s">
        <v>721</v>
      </c>
      <c r="B394" s="17"/>
      <c r="C394" s="25" t="s">
        <v>145</v>
      </c>
      <c r="D394" s="25" t="s">
        <v>139</v>
      </c>
      <c r="E394" s="17" t="s">
        <v>372</v>
      </c>
      <c r="F394" s="61"/>
      <c r="G394" s="42">
        <f>SUM(G395)</f>
        <v>1568.4</v>
      </c>
      <c r="H394" s="34"/>
    </row>
    <row r="395" spans="1:14" ht="31.5">
      <c r="A395" s="48" t="s">
        <v>201</v>
      </c>
      <c r="B395" s="17"/>
      <c r="C395" s="25" t="s">
        <v>145</v>
      </c>
      <c r="D395" s="25" t="s">
        <v>139</v>
      </c>
      <c r="E395" s="17" t="s">
        <v>372</v>
      </c>
      <c r="F395" s="17">
        <v>600</v>
      </c>
      <c r="G395" s="42">
        <v>1568.4</v>
      </c>
      <c r="H395" s="34"/>
    </row>
    <row r="396" spans="1:14" ht="18.75">
      <c r="A396" s="48" t="s">
        <v>723</v>
      </c>
      <c r="B396" s="17"/>
      <c r="C396" s="25" t="s">
        <v>145</v>
      </c>
      <c r="D396" s="25" t="s">
        <v>139</v>
      </c>
      <c r="E396" s="17" t="s">
        <v>879</v>
      </c>
      <c r="F396" s="43"/>
      <c r="G396" s="42">
        <f>SUM(G397)</f>
        <v>98</v>
      </c>
      <c r="H396" s="34"/>
    </row>
    <row r="397" spans="1:14" ht="31.5">
      <c r="A397" s="48" t="s">
        <v>201</v>
      </c>
      <c r="B397" s="17"/>
      <c r="C397" s="25" t="s">
        <v>145</v>
      </c>
      <c r="D397" s="25" t="s">
        <v>139</v>
      </c>
      <c r="E397" s="17" t="s">
        <v>879</v>
      </c>
      <c r="F397" s="17">
        <v>600</v>
      </c>
      <c r="G397" s="42">
        <v>98</v>
      </c>
      <c r="H397" s="34"/>
    </row>
    <row r="398" spans="1:14" ht="47.25">
      <c r="A398" s="132" t="s">
        <v>817</v>
      </c>
      <c r="B398" s="17"/>
      <c r="C398" s="25" t="s">
        <v>145</v>
      </c>
      <c r="D398" s="25" t="s">
        <v>139</v>
      </c>
      <c r="E398" s="17" t="s">
        <v>818</v>
      </c>
      <c r="F398" s="17"/>
      <c r="G398" s="42">
        <f>SUM(G399,G401)</f>
        <v>303</v>
      </c>
      <c r="H398" s="34"/>
    </row>
    <row r="399" spans="1:14" ht="47.25">
      <c r="A399" s="132" t="s">
        <v>819</v>
      </c>
      <c r="B399" s="17"/>
      <c r="C399" s="25" t="s">
        <v>145</v>
      </c>
      <c r="D399" s="25" t="s">
        <v>139</v>
      </c>
      <c r="E399" s="17" t="s">
        <v>820</v>
      </c>
      <c r="F399" s="17"/>
      <c r="G399" s="42">
        <f>SUM(G400:G400)</f>
        <v>300</v>
      </c>
      <c r="H399" s="34"/>
    </row>
    <row r="400" spans="1:14" ht="31.5">
      <c r="A400" s="48" t="s">
        <v>201</v>
      </c>
      <c r="B400" s="17"/>
      <c r="C400" s="25" t="s">
        <v>145</v>
      </c>
      <c r="D400" s="25" t="s">
        <v>139</v>
      </c>
      <c r="E400" s="17" t="s">
        <v>820</v>
      </c>
      <c r="F400" s="17">
        <v>600</v>
      </c>
      <c r="G400" s="42">
        <v>300</v>
      </c>
      <c r="H400" s="34"/>
    </row>
    <row r="401" spans="1:8" ht="50.25" customHeight="1">
      <c r="A401" s="132" t="s">
        <v>821</v>
      </c>
      <c r="B401" s="17"/>
      <c r="C401" s="25" t="s">
        <v>145</v>
      </c>
      <c r="D401" s="25" t="s">
        <v>139</v>
      </c>
      <c r="E401" s="17" t="s">
        <v>822</v>
      </c>
      <c r="F401" s="17"/>
      <c r="G401" s="42">
        <f>SUM(G402:G402)</f>
        <v>3</v>
      </c>
      <c r="H401" s="34"/>
    </row>
    <row r="402" spans="1:8" ht="31.5">
      <c r="A402" s="48" t="s">
        <v>201</v>
      </c>
      <c r="B402" s="17"/>
      <c r="C402" s="25" t="s">
        <v>145</v>
      </c>
      <c r="D402" s="25" t="s">
        <v>139</v>
      </c>
      <c r="E402" s="17" t="s">
        <v>822</v>
      </c>
      <c r="F402" s="17">
        <v>600</v>
      </c>
      <c r="G402" s="42">
        <v>3</v>
      </c>
      <c r="H402" s="34"/>
    </row>
    <row r="403" spans="1:8" s="34" customFormat="1" ht="33" customHeight="1">
      <c r="A403" s="33" t="s">
        <v>118</v>
      </c>
      <c r="B403" s="17"/>
      <c r="C403" s="25" t="s">
        <v>145</v>
      </c>
      <c r="D403" s="25" t="s">
        <v>139</v>
      </c>
      <c r="E403" s="17" t="s">
        <v>374</v>
      </c>
      <c r="F403" s="17"/>
      <c r="G403" s="42">
        <f>SUM(G404,G406,G408)</f>
        <v>88450.1</v>
      </c>
    </row>
    <row r="404" spans="1:8" ht="31.5">
      <c r="A404" s="48" t="s">
        <v>207</v>
      </c>
      <c r="B404" s="17"/>
      <c r="C404" s="25" t="s">
        <v>145</v>
      </c>
      <c r="D404" s="25" t="s">
        <v>139</v>
      </c>
      <c r="E404" s="17" t="s">
        <v>744</v>
      </c>
      <c r="F404" s="17"/>
      <c r="G404" s="42">
        <f>SUM(G405:G405)</f>
        <v>56922.8</v>
      </c>
      <c r="H404" s="34"/>
    </row>
    <row r="405" spans="1:8" ht="31.5">
      <c r="A405" s="48" t="s">
        <v>201</v>
      </c>
      <c r="B405" s="17"/>
      <c r="C405" s="25" t="s">
        <v>145</v>
      </c>
      <c r="D405" s="25" t="s">
        <v>139</v>
      </c>
      <c r="E405" s="17" t="s">
        <v>744</v>
      </c>
      <c r="F405" s="17">
        <v>600</v>
      </c>
      <c r="G405" s="42">
        <v>56922.8</v>
      </c>
      <c r="H405" s="34"/>
    </row>
    <row r="406" spans="1:8" ht="31.5">
      <c r="A406" s="48" t="s">
        <v>208</v>
      </c>
      <c r="B406" s="17"/>
      <c r="C406" s="25" t="s">
        <v>145</v>
      </c>
      <c r="D406" s="25" t="s">
        <v>139</v>
      </c>
      <c r="E406" s="17" t="s">
        <v>745</v>
      </c>
      <c r="F406" s="17"/>
      <c r="G406" s="42">
        <f>SUM(G407)</f>
        <v>10796.7</v>
      </c>
      <c r="H406" s="34"/>
    </row>
    <row r="407" spans="1:8" ht="31.5">
      <c r="A407" s="48" t="s">
        <v>201</v>
      </c>
      <c r="B407" s="17"/>
      <c r="C407" s="25" t="s">
        <v>145</v>
      </c>
      <c r="D407" s="25" t="s">
        <v>139</v>
      </c>
      <c r="E407" s="17" t="s">
        <v>745</v>
      </c>
      <c r="F407" s="17">
        <v>600</v>
      </c>
      <c r="G407" s="42">
        <v>10796.7</v>
      </c>
      <c r="H407" s="34"/>
    </row>
    <row r="408" spans="1:8" ht="17.25" customHeight="1">
      <c r="A408" s="48" t="s">
        <v>209</v>
      </c>
      <c r="B408" s="17"/>
      <c r="C408" s="25" t="s">
        <v>145</v>
      </c>
      <c r="D408" s="25" t="s">
        <v>139</v>
      </c>
      <c r="E408" s="17" t="s">
        <v>746</v>
      </c>
      <c r="F408" s="17"/>
      <c r="G408" s="42">
        <f>SUM(G409)</f>
        <v>20730.599999999999</v>
      </c>
      <c r="H408" s="34"/>
    </row>
    <row r="409" spans="1:8" ht="31.5">
      <c r="A409" s="48" t="s">
        <v>201</v>
      </c>
      <c r="B409" s="17"/>
      <c r="C409" s="25" t="s">
        <v>145</v>
      </c>
      <c r="D409" s="25" t="s">
        <v>139</v>
      </c>
      <c r="E409" s="17" t="s">
        <v>746</v>
      </c>
      <c r="F409" s="17">
        <v>600</v>
      </c>
      <c r="G409" s="42">
        <v>20730.599999999999</v>
      </c>
      <c r="H409" s="34"/>
    </row>
    <row r="410" spans="1:8" ht="15.75">
      <c r="A410" s="48" t="s">
        <v>268</v>
      </c>
      <c r="B410" s="17"/>
      <c r="C410" s="25" t="s">
        <v>145</v>
      </c>
      <c r="D410" s="25" t="s">
        <v>139</v>
      </c>
      <c r="E410" s="17" t="s">
        <v>267</v>
      </c>
      <c r="F410" s="17"/>
      <c r="G410" s="14">
        <f>SUM(G411)</f>
        <v>180.5</v>
      </c>
      <c r="H410" s="34"/>
    </row>
    <row r="411" spans="1:8" ht="15.75">
      <c r="A411" s="48" t="s">
        <v>270</v>
      </c>
      <c r="B411" s="17"/>
      <c r="C411" s="25" t="s">
        <v>145</v>
      </c>
      <c r="D411" s="25" t="s">
        <v>139</v>
      </c>
      <c r="E411" s="17" t="s">
        <v>269</v>
      </c>
      <c r="F411" s="17"/>
      <c r="G411" s="14">
        <f>SUM(G412)</f>
        <v>180.5</v>
      </c>
      <c r="H411" s="34"/>
    </row>
    <row r="412" spans="1:8" ht="15.75">
      <c r="A412" s="48" t="s">
        <v>344</v>
      </c>
      <c r="B412" s="17"/>
      <c r="C412" s="25" t="s">
        <v>145</v>
      </c>
      <c r="D412" s="25" t="s">
        <v>139</v>
      </c>
      <c r="E412" s="17" t="s">
        <v>345</v>
      </c>
      <c r="F412" s="17"/>
      <c r="G412" s="14">
        <f>SUM(G413)</f>
        <v>180.5</v>
      </c>
      <c r="H412" s="34"/>
    </row>
    <row r="413" spans="1:8" ht="31.5">
      <c r="A413" s="48" t="s">
        <v>201</v>
      </c>
      <c r="B413" s="17"/>
      <c r="C413" s="25" t="s">
        <v>145</v>
      </c>
      <c r="D413" s="25" t="s">
        <v>139</v>
      </c>
      <c r="E413" s="17" t="s">
        <v>345</v>
      </c>
      <c r="F413" s="17">
        <v>600</v>
      </c>
      <c r="G413" s="14">
        <v>180.5</v>
      </c>
      <c r="H413" s="34"/>
    </row>
    <row r="414" spans="1:8" ht="15.75">
      <c r="A414" s="36" t="s">
        <v>126</v>
      </c>
      <c r="B414" s="170"/>
      <c r="C414" s="171">
        <v>10</v>
      </c>
      <c r="D414" s="171" t="s">
        <v>146</v>
      </c>
      <c r="E414" s="170"/>
      <c r="F414" s="170"/>
      <c r="G414" s="16">
        <f>SUM(G415,G421)</f>
        <v>44998.799999999996</v>
      </c>
      <c r="H414" s="34"/>
    </row>
    <row r="415" spans="1:8" ht="15.75">
      <c r="A415" s="64" t="s">
        <v>129</v>
      </c>
      <c r="B415" s="50"/>
      <c r="C415" s="60">
        <v>10</v>
      </c>
      <c r="D415" s="60" t="s">
        <v>142</v>
      </c>
      <c r="E415" s="50"/>
      <c r="F415" s="50"/>
      <c r="G415" s="16">
        <f>SUM(G416)</f>
        <v>1414.6</v>
      </c>
      <c r="H415" s="34"/>
    </row>
    <row r="416" spans="1:8" ht="47.25">
      <c r="A416" s="33" t="s">
        <v>368</v>
      </c>
      <c r="B416" s="17"/>
      <c r="C416" s="19">
        <v>10</v>
      </c>
      <c r="D416" s="19" t="s">
        <v>142</v>
      </c>
      <c r="E416" s="17" t="s">
        <v>367</v>
      </c>
      <c r="F416" s="17"/>
      <c r="G416" s="42">
        <f>SUM(G417)</f>
        <v>1414.6</v>
      </c>
      <c r="H416" s="34"/>
    </row>
    <row r="417" spans="1:8" ht="47.25">
      <c r="A417" s="33" t="s">
        <v>117</v>
      </c>
      <c r="B417" s="17"/>
      <c r="C417" s="19">
        <v>10</v>
      </c>
      <c r="D417" s="19" t="s">
        <v>142</v>
      </c>
      <c r="E417" s="17" t="s">
        <v>369</v>
      </c>
      <c r="F417" s="17"/>
      <c r="G417" s="42">
        <f>SUM(G418)</f>
        <v>1414.6</v>
      </c>
      <c r="H417" s="34"/>
    </row>
    <row r="418" spans="1:8" ht="80.25" customHeight="1">
      <c r="A418" s="65" t="s">
        <v>898</v>
      </c>
      <c r="B418" s="18"/>
      <c r="C418" s="19">
        <v>10</v>
      </c>
      <c r="D418" s="19" t="s">
        <v>142</v>
      </c>
      <c r="E418" s="17" t="s">
        <v>399</v>
      </c>
      <c r="F418" s="18"/>
      <c r="G418" s="42">
        <f>SUM(G419)</f>
        <v>1414.6</v>
      </c>
      <c r="H418" s="34"/>
    </row>
    <row r="419" spans="1:8" ht="78.75">
      <c r="A419" s="65" t="s">
        <v>899</v>
      </c>
      <c r="B419" s="18"/>
      <c r="C419" s="19">
        <v>10</v>
      </c>
      <c r="D419" s="19" t="s">
        <v>142</v>
      </c>
      <c r="E419" s="17" t="s">
        <v>747</v>
      </c>
      <c r="F419" s="18"/>
      <c r="G419" s="42">
        <f>SUM(G420)</f>
        <v>1414.6</v>
      </c>
      <c r="H419" s="34"/>
    </row>
    <row r="420" spans="1:8" ht="31.5">
      <c r="A420" s="48" t="s">
        <v>201</v>
      </c>
      <c r="B420" s="18"/>
      <c r="C420" s="19">
        <v>10</v>
      </c>
      <c r="D420" s="19" t="s">
        <v>142</v>
      </c>
      <c r="E420" s="17" t="s">
        <v>747</v>
      </c>
      <c r="F420" s="18">
        <v>600</v>
      </c>
      <c r="G420" s="14">
        <v>1414.6</v>
      </c>
      <c r="H420" s="34"/>
    </row>
    <row r="421" spans="1:8" ht="15.75">
      <c r="A421" s="36" t="s">
        <v>130</v>
      </c>
      <c r="B421" s="170"/>
      <c r="C421" s="171">
        <v>10</v>
      </c>
      <c r="D421" s="171" t="s">
        <v>147</v>
      </c>
      <c r="E421" s="170"/>
      <c r="F421" s="170"/>
      <c r="G421" s="16">
        <f>SUM(G422,G441)</f>
        <v>43584.2</v>
      </c>
      <c r="H421" s="34"/>
    </row>
    <row r="422" spans="1:8" ht="31.5">
      <c r="A422" s="33" t="s">
        <v>263</v>
      </c>
      <c r="B422" s="17"/>
      <c r="C422" s="25">
        <v>10</v>
      </c>
      <c r="D422" s="25" t="s">
        <v>147</v>
      </c>
      <c r="E422" s="17" t="s">
        <v>261</v>
      </c>
      <c r="F422" s="43"/>
      <c r="G422" s="42">
        <f>SUM(G423,G432)</f>
        <v>43490.6</v>
      </c>
      <c r="H422" s="34"/>
    </row>
    <row r="423" spans="1:8" ht="31.5">
      <c r="A423" s="33" t="s">
        <v>264</v>
      </c>
      <c r="B423" s="17"/>
      <c r="C423" s="25">
        <v>10</v>
      </c>
      <c r="D423" s="25" t="s">
        <v>147</v>
      </c>
      <c r="E423" s="17" t="s">
        <v>262</v>
      </c>
      <c r="F423" s="43"/>
      <c r="G423" s="42">
        <f>SUM(G424,G427,G430)</f>
        <v>15543.999999999998</v>
      </c>
      <c r="H423" s="34"/>
    </row>
    <row r="424" spans="1:8" ht="31.5">
      <c r="A424" s="48" t="s">
        <v>340</v>
      </c>
      <c r="B424" s="17"/>
      <c r="C424" s="25">
        <v>10</v>
      </c>
      <c r="D424" s="25" t="s">
        <v>147</v>
      </c>
      <c r="E424" s="17" t="s">
        <v>339</v>
      </c>
      <c r="F424" s="43"/>
      <c r="G424" s="42">
        <f>SUM(G425:G426)</f>
        <v>12599.099999999999</v>
      </c>
      <c r="H424" s="34"/>
    </row>
    <row r="425" spans="1:8" ht="63">
      <c r="A425" s="48" t="s">
        <v>203</v>
      </c>
      <c r="B425" s="17"/>
      <c r="C425" s="25">
        <v>10</v>
      </c>
      <c r="D425" s="25" t="s">
        <v>147</v>
      </c>
      <c r="E425" s="17" t="s">
        <v>339</v>
      </c>
      <c r="F425" s="17">
        <v>100</v>
      </c>
      <c r="G425" s="42">
        <v>10447.299999999999</v>
      </c>
      <c r="H425" s="34"/>
    </row>
    <row r="426" spans="1:8" ht="31.5">
      <c r="A426" s="63" t="s">
        <v>556</v>
      </c>
      <c r="B426" s="173"/>
      <c r="C426" s="25">
        <v>10</v>
      </c>
      <c r="D426" s="25" t="s">
        <v>147</v>
      </c>
      <c r="E426" s="17" t="s">
        <v>339</v>
      </c>
      <c r="F426" s="173">
        <v>200</v>
      </c>
      <c r="G426" s="42">
        <v>2151.8000000000002</v>
      </c>
      <c r="H426" s="34"/>
    </row>
    <row r="427" spans="1:8" ht="63">
      <c r="A427" s="63" t="s">
        <v>862</v>
      </c>
      <c r="B427" s="18"/>
      <c r="C427" s="25" t="s">
        <v>4</v>
      </c>
      <c r="D427" s="25" t="s">
        <v>147</v>
      </c>
      <c r="E427" s="17" t="s">
        <v>341</v>
      </c>
      <c r="F427" s="18"/>
      <c r="G427" s="42">
        <f>SUM(G428:G429)</f>
        <v>2435.6</v>
      </c>
      <c r="H427" s="34"/>
    </row>
    <row r="428" spans="1:8" ht="63">
      <c r="A428" s="48" t="s">
        <v>203</v>
      </c>
      <c r="B428" s="18"/>
      <c r="C428" s="25" t="s">
        <v>4</v>
      </c>
      <c r="D428" s="25" t="s">
        <v>147</v>
      </c>
      <c r="E428" s="17" t="s">
        <v>341</v>
      </c>
      <c r="F428" s="18">
        <v>100</v>
      </c>
      <c r="G428" s="42">
        <v>2114</v>
      </c>
      <c r="H428" s="34"/>
    </row>
    <row r="429" spans="1:8" ht="31.5">
      <c r="A429" s="63" t="s">
        <v>556</v>
      </c>
      <c r="B429" s="173"/>
      <c r="C429" s="25" t="s">
        <v>4</v>
      </c>
      <c r="D429" s="25" t="s">
        <v>147</v>
      </c>
      <c r="E429" s="17" t="s">
        <v>341</v>
      </c>
      <c r="F429" s="173">
        <v>200</v>
      </c>
      <c r="G429" s="42">
        <v>321.60000000000002</v>
      </c>
      <c r="H429" s="34"/>
    </row>
    <row r="430" spans="1:8" ht="18.75">
      <c r="A430" s="33" t="s">
        <v>721</v>
      </c>
      <c r="B430" s="17"/>
      <c r="C430" s="25">
        <v>10</v>
      </c>
      <c r="D430" s="25" t="s">
        <v>147</v>
      </c>
      <c r="E430" s="17" t="s">
        <v>342</v>
      </c>
      <c r="F430" s="61"/>
      <c r="G430" s="42">
        <f>SUM(G431)</f>
        <v>509.3</v>
      </c>
      <c r="H430" s="34"/>
    </row>
    <row r="431" spans="1:8" ht="63">
      <c r="A431" s="48" t="s">
        <v>203</v>
      </c>
      <c r="B431" s="17"/>
      <c r="C431" s="25">
        <v>10</v>
      </c>
      <c r="D431" s="25" t="s">
        <v>147</v>
      </c>
      <c r="E431" s="17" t="s">
        <v>342</v>
      </c>
      <c r="F431" s="17">
        <v>100</v>
      </c>
      <c r="G431" s="42">
        <v>509.3</v>
      </c>
      <c r="H431" s="34"/>
    </row>
    <row r="432" spans="1:8" ht="31.5">
      <c r="A432" s="33" t="s">
        <v>401</v>
      </c>
      <c r="B432" s="17"/>
      <c r="C432" s="25">
        <v>10</v>
      </c>
      <c r="D432" s="25" t="s">
        <v>147</v>
      </c>
      <c r="E432" s="17" t="s">
        <v>400</v>
      </c>
      <c r="F432" s="43"/>
      <c r="G432" s="42">
        <f>SUM(G433,G435,G437)</f>
        <v>27946.600000000002</v>
      </c>
      <c r="H432" s="34"/>
    </row>
    <row r="433" spans="1:8" ht="18.75">
      <c r="A433" s="48" t="s">
        <v>721</v>
      </c>
      <c r="B433" s="17"/>
      <c r="C433" s="25" t="s">
        <v>4</v>
      </c>
      <c r="D433" s="25" t="s">
        <v>147</v>
      </c>
      <c r="E433" s="17" t="s">
        <v>595</v>
      </c>
      <c r="F433" s="43"/>
      <c r="G433" s="42">
        <f>SUM(G434)</f>
        <v>1903</v>
      </c>
      <c r="H433" s="34"/>
    </row>
    <row r="434" spans="1:8" ht="63">
      <c r="A434" s="48" t="s">
        <v>203</v>
      </c>
      <c r="B434" s="17"/>
      <c r="C434" s="25" t="s">
        <v>4</v>
      </c>
      <c r="D434" s="25" t="s">
        <v>147</v>
      </c>
      <c r="E434" s="17" t="s">
        <v>595</v>
      </c>
      <c r="F434" s="17">
        <v>100</v>
      </c>
      <c r="G434" s="42">
        <v>1903</v>
      </c>
      <c r="H434" s="34"/>
    </row>
    <row r="435" spans="1:8" ht="18.75">
      <c r="A435" s="48" t="s">
        <v>723</v>
      </c>
      <c r="B435" s="17"/>
      <c r="C435" s="25" t="s">
        <v>4</v>
      </c>
      <c r="D435" s="25" t="s">
        <v>147</v>
      </c>
      <c r="E435" s="17" t="s">
        <v>878</v>
      </c>
      <c r="F435" s="43"/>
      <c r="G435" s="42">
        <f>SUM(G436)</f>
        <v>18.899999999999999</v>
      </c>
      <c r="H435" s="34"/>
    </row>
    <row r="436" spans="1:8" ht="63">
      <c r="A436" s="48" t="s">
        <v>203</v>
      </c>
      <c r="B436" s="17"/>
      <c r="C436" s="25" t="s">
        <v>4</v>
      </c>
      <c r="D436" s="25" t="s">
        <v>147</v>
      </c>
      <c r="E436" s="17" t="s">
        <v>878</v>
      </c>
      <c r="F436" s="17">
        <v>100</v>
      </c>
      <c r="G436" s="42">
        <v>18.899999999999999</v>
      </c>
      <c r="H436" s="34"/>
    </row>
    <row r="437" spans="1:8" ht="47.25">
      <c r="A437" s="48" t="s">
        <v>210</v>
      </c>
      <c r="B437" s="17"/>
      <c r="C437" s="25">
        <v>10</v>
      </c>
      <c r="D437" s="25" t="s">
        <v>147</v>
      </c>
      <c r="E437" s="17" t="s">
        <v>588</v>
      </c>
      <c r="F437" s="17"/>
      <c r="G437" s="42">
        <f>SUM(G438:G440)</f>
        <v>26024.7</v>
      </c>
      <c r="H437" s="34"/>
    </row>
    <row r="438" spans="1:8" ht="63">
      <c r="A438" s="48" t="s">
        <v>203</v>
      </c>
      <c r="B438" s="17"/>
      <c r="C438" s="25">
        <v>10</v>
      </c>
      <c r="D438" s="25" t="s">
        <v>147</v>
      </c>
      <c r="E438" s="17" t="s">
        <v>588</v>
      </c>
      <c r="F438" s="17">
        <v>100</v>
      </c>
      <c r="G438" s="14">
        <v>20002.8</v>
      </c>
      <c r="H438" s="34"/>
    </row>
    <row r="439" spans="1:8" ht="31.5">
      <c r="A439" s="48" t="s">
        <v>556</v>
      </c>
      <c r="B439" s="17"/>
      <c r="C439" s="25">
        <v>10</v>
      </c>
      <c r="D439" s="25" t="s">
        <v>147</v>
      </c>
      <c r="E439" s="17" t="s">
        <v>588</v>
      </c>
      <c r="F439" s="17">
        <v>200</v>
      </c>
      <c r="G439" s="14">
        <v>5756</v>
      </c>
      <c r="H439" s="34"/>
    </row>
    <row r="440" spans="1:8" ht="15.75">
      <c r="A440" s="48" t="s">
        <v>200</v>
      </c>
      <c r="B440" s="17"/>
      <c r="C440" s="25">
        <v>10</v>
      </c>
      <c r="D440" s="25" t="s">
        <v>147</v>
      </c>
      <c r="E440" s="17" t="s">
        <v>588</v>
      </c>
      <c r="F440" s="17">
        <v>800</v>
      </c>
      <c r="G440" s="14">
        <v>265.89999999999998</v>
      </c>
      <c r="H440" s="34"/>
    </row>
    <row r="441" spans="1:8" ht="15.75">
      <c r="A441" s="48" t="s">
        <v>268</v>
      </c>
      <c r="B441" s="17"/>
      <c r="C441" s="25" t="s">
        <v>4</v>
      </c>
      <c r="D441" s="25" t="s">
        <v>147</v>
      </c>
      <c r="E441" s="17" t="s">
        <v>267</v>
      </c>
      <c r="F441" s="17"/>
      <c r="G441" s="14">
        <f>SUM(G442)</f>
        <v>93.6</v>
      </c>
      <c r="H441" s="34"/>
    </row>
    <row r="442" spans="1:8" ht="15.75">
      <c r="A442" s="48" t="s">
        <v>270</v>
      </c>
      <c r="B442" s="17"/>
      <c r="C442" s="25" t="s">
        <v>4</v>
      </c>
      <c r="D442" s="25" t="s">
        <v>147</v>
      </c>
      <c r="E442" s="17" t="s">
        <v>269</v>
      </c>
      <c r="F442" s="17"/>
      <c r="G442" s="14">
        <f>SUM(G443)</f>
        <v>93.6</v>
      </c>
      <c r="H442" s="34"/>
    </row>
    <row r="443" spans="1:8" ht="15.75">
      <c r="A443" s="48" t="s">
        <v>344</v>
      </c>
      <c r="B443" s="17"/>
      <c r="C443" s="25" t="s">
        <v>4</v>
      </c>
      <c r="D443" s="25" t="s">
        <v>147</v>
      </c>
      <c r="E443" s="17" t="s">
        <v>345</v>
      </c>
      <c r="F443" s="17"/>
      <c r="G443" s="14">
        <f>SUM(G444:G444)</f>
        <v>93.6</v>
      </c>
      <c r="H443" s="34"/>
    </row>
    <row r="444" spans="1:8" ht="63">
      <c r="A444" s="48" t="s">
        <v>203</v>
      </c>
      <c r="B444" s="17"/>
      <c r="C444" s="25" t="s">
        <v>4</v>
      </c>
      <c r="D444" s="25" t="s">
        <v>147</v>
      </c>
      <c r="E444" s="17" t="s">
        <v>345</v>
      </c>
      <c r="F444" s="17">
        <v>100</v>
      </c>
      <c r="G444" s="14">
        <v>93.6</v>
      </c>
    </row>
    <row r="445" spans="1:8" ht="15.75">
      <c r="A445" s="36" t="s">
        <v>131</v>
      </c>
      <c r="B445" s="170"/>
      <c r="C445" s="171">
        <v>11</v>
      </c>
      <c r="D445" s="171" t="s">
        <v>146</v>
      </c>
      <c r="E445" s="172"/>
      <c r="F445" s="172"/>
      <c r="G445" s="16">
        <f>G446+G455</f>
        <v>21253.5</v>
      </c>
    </row>
    <row r="446" spans="1:8" ht="15.75">
      <c r="A446" s="36" t="s">
        <v>132</v>
      </c>
      <c r="B446" s="170"/>
      <c r="C446" s="171">
        <v>11</v>
      </c>
      <c r="D446" s="171" t="s">
        <v>139</v>
      </c>
      <c r="E446" s="172"/>
      <c r="F446" s="172"/>
      <c r="G446" s="16">
        <f>SUM(G447)</f>
        <v>19311.400000000001</v>
      </c>
    </row>
    <row r="447" spans="1:8" ht="31.5">
      <c r="A447" s="33" t="s">
        <v>403</v>
      </c>
      <c r="B447" s="17"/>
      <c r="C447" s="25">
        <v>11</v>
      </c>
      <c r="D447" s="25" t="s">
        <v>139</v>
      </c>
      <c r="E447" s="17" t="s">
        <v>404</v>
      </c>
      <c r="F447" s="52"/>
      <c r="G447" s="42">
        <f>SUM(G448,G452)</f>
        <v>19311.400000000001</v>
      </c>
    </row>
    <row r="448" spans="1:8" ht="15.75">
      <c r="A448" s="33" t="s">
        <v>133</v>
      </c>
      <c r="B448" s="17"/>
      <c r="C448" s="25">
        <v>11</v>
      </c>
      <c r="D448" s="25" t="s">
        <v>139</v>
      </c>
      <c r="E448" s="17" t="s">
        <v>405</v>
      </c>
      <c r="F448" s="52"/>
      <c r="G448" s="42">
        <f>SUM(G449)</f>
        <v>600</v>
      </c>
    </row>
    <row r="449" spans="1:9" ht="47.25">
      <c r="A449" s="65" t="s">
        <v>432</v>
      </c>
      <c r="B449" s="18"/>
      <c r="C449" s="25">
        <v>11</v>
      </c>
      <c r="D449" s="25" t="s">
        <v>139</v>
      </c>
      <c r="E449" s="17" t="s">
        <v>406</v>
      </c>
      <c r="F449" s="18"/>
      <c r="G449" s="42">
        <f>SUM(G450)</f>
        <v>600</v>
      </c>
    </row>
    <row r="450" spans="1:9" ht="18.75">
      <c r="A450" s="33" t="s">
        <v>721</v>
      </c>
      <c r="B450" s="17"/>
      <c r="C450" s="25">
        <v>11</v>
      </c>
      <c r="D450" s="25" t="s">
        <v>139</v>
      </c>
      <c r="E450" s="17" t="s">
        <v>407</v>
      </c>
      <c r="F450" s="61"/>
      <c r="G450" s="42">
        <f>SUM(G451)</f>
        <v>600</v>
      </c>
    </row>
    <row r="451" spans="1:9" ht="31.5">
      <c r="A451" s="48" t="s">
        <v>201</v>
      </c>
      <c r="B451" s="17"/>
      <c r="C451" s="25">
        <v>11</v>
      </c>
      <c r="D451" s="25" t="s">
        <v>139</v>
      </c>
      <c r="E451" s="17" t="s">
        <v>407</v>
      </c>
      <c r="F451" s="17">
        <v>600</v>
      </c>
      <c r="G451" s="42">
        <v>600</v>
      </c>
    </row>
    <row r="452" spans="1:9" ht="31.5">
      <c r="A452" s="33" t="s">
        <v>134</v>
      </c>
      <c r="B452" s="17"/>
      <c r="C452" s="25">
        <v>11</v>
      </c>
      <c r="D452" s="25" t="s">
        <v>139</v>
      </c>
      <c r="E452" s="17" t="s">
        <v>408</v>
      </c>
      <c r="F452" s="52"/>
      <c r="G452" s="42">
        <f>SUM(G453)</f>
        <v>18711.400000000001</v>
      </c>
    </row>
    <row r="453" spans="1:9" ht="47.25">
      <c r="A453" s="48" t="s">
        <v>211</v>
      </c>
      <c r="B453" s="17"/>
      <c r="C453" s="25">
        <v>11</v>
      </c>
      <c r="D453" s="25" t="s">
        <v>139</v>
      </c>
      <c r="E453" s="17" t="s">
        <v>589</v>
      </c>
      <c r="F453" s="52"/>
      <c r="G453" s="42">
        <f>SUM(G454)</f>
        <v>18711.400000000001</v>
      </c>
    </row>
    <row r="454" spans="1:9" s="110" customFormat="1" ht="31.5">
      <c r="A454" s="48" t="s">
        <v>201</v>
      </c>
      <c r="B454" s="17"/>
      <c r="C454" s="25">
        <v>11</v>
      </c>
      <c r="D454" s="25" t="s">
        <v>139</v>
      </c>
      <c r="E454" s="17" t="s">
        <v>589</v>
      </c>
      <c r="F454" s="17">
        <v>600</v>
      </c>
      <c r="G454" s="42">
        <v>18711.400000000001</v>
      </c>
      <c r="H454" s="112"/>
      <c r="I454" s="112"/>
    </row>
    <row r="455" spans="1:9" s="110" customFormat="1" ht="15.75">
      <c r="A455" s="36" t="s">
        <v>135</v>
      </c>
      <c r="B455" s="170"/>
      <c r="C455" s="171">
        <v>11</v>
      </c>
      <c r="D455" s="171" t="s">
        <v>140</v>
      </c>
      <c r="E455" s="170"/>
      <c r="F455" s="170"/>
      <c r="G455" s="16">
        <f>SUM(G456,G461)</f>
        <v>1942.1</v>
      </c>
      <c r="H455" s="112"/>
      <c r="I455" s="112"/>
    </row>
    <row r="456" spans="1:9" s="110" customFormat="1" ht="31.5">
      <c r="A456" s="33" t="s">
        <v>403</v>
      </c>
      <c r="B456" s="17"/>
      <c r="C456" s="25">
        <v>11</v>
      </c>
      <c r="D456" s="25" t="s">
        <v>140</v>
      </c>
      <c r="E456" s="17" t="s">
        <v>404</v>
      </c>
      <c r="F456" s="17"/>
      <c r="G456" s="42">
        <f>SUM(G457)</f>
        <v>1157.5999999999999</v>
      </c>
      <c r="H456" s="112"/>
      <c r="I456" s="112"/>
    </row>
    <row r="457" spans="1:9" s="110" customFormat="1" ht="15.75">
      <c r="A457" s="33" t="s">
        <v>133</v>
      </c>
      <c r="B457" s="17"/>
      <c r="C457" s="25">
        <v>11</v>
      </c>
      <c r="D457" s="25" t="s">
        <v>140</v>
      </c>
      <c r="E457" s="17" t="s">
        <v>405</v>
      </c>
      <c r="F457" s="17"/>
      <c r="G457" s="42">
        <f>SUM(G458)</f>
        <v>1157.5999999999999</v>
      </c>
    </row>
    <row r="458" spans="1:9" ht="31.5">
      <c r="A458" s="65" t="s">
        <v>411</v>
      </c>
      <c r="B458" s="18"/>
      <c r="C458" s="25">
        <v>11</v>
      </c>
      <c r="D458" s="25" t="s">
        <v>140</v>
      </c>
      <c r="E458" s="17" t="s">
        <v>410</v>
      </c>
      <c r="F458" s="18"/>
      <c r="G458" s="42">
        <f>SUM(G459)</f>
        <v>1157.5999999999999</v>
      </c>
    </row>
    <row r="459" spans="1:9" ht="15.75">
      <c r="A459" s="33" t="s">
        <v>136</v>
      </c>
      <c r="B459" s="17"/>
      <c r="C459" s="25">
        <v>11</v>
      </c>
      <c r="D459" s="25" t="s">
        <v>140</v>
      </c>
      <c r="E459" s="17" t="s">
        <v>409</v>
      </c>
      <c r="F459" s="17"/>
      <c r="G459" s="42">
        <f>SUM(G460:G460)</f>
        <v>1157.5999999999999</v>
      </c>
    </row>
    <row r="460" spans="1:9" ht="31.5">
      <c r="A460" s="48" t="s">
        <v>201</v>
      </c>
      <c r="B460" s="191"/>
      <c r="C460" s="192">
        <v>11</v>
      </c>
      <c r="D460" s="192" t="s">
        <v>140</v>
      </c>
      <c r="E460" s="17" t="s">
        <v>409</v>
      </c>
      <c r="F460" s="191">
        <v>600</v>
      </c>
      <c r="G460" s="15">
        <v>1157.5999999999999</v>
      </c>
    </row>
    <row r="461" spans="1:9" ht="15.75">
      <c r="A461" s="21" t="s">
        <v>268</v>
      </c>
      <c r="B461" s="191"/>
      <c r="C461" s="25">
        <v>11</v>
      </c>
      <c r="D461" s="25" t="s">
        <v>140</v>
      </c>
      <c r="E461" s="18" t="s">
        <v>267</v>
      </c>
      <c r="F461" s="18"/>
      <c r="G461" s="42">
        <f>SUM(G462)</f>
        <v>784.5</v>
      </c>
    </row>
    <row r="462" spans="1:9" ht="15.75">
      <c r="A462" s="21" t="s">
        <v>270</v>
      </c>
      <c r="B462" s="191"/>
      <c r="C462" s="25">
        <v>11</v>
      </c>
      <c r="D462" s="25" t="s">
        <v>140</v>
      </c>
      <c r="E462" s="18" t="s">
        <v>269</v>
      </c>
      <c r="F462" s="18"/>
      <c r="G462" s="42">
        <f>SUM(G463)</f>
        <v>784.5</v>
      </c>
    </row>
    <row r="463" spans="1:9" ht="15.75">
      <c r="A463" s="132" t="s">
        <v>344</v>
      </c>
      <c r="B463" s="191"/>
      <c r="C463" s="25">
        <v>11</v>
      </c>
      <c r="D463" s="25" t="s">
        <v>140</v>
      </c>
      <c r="E463" s="17" t="s">
        <v>345</v>
      </c>
      <c r="F463" s="17"/>
      <c r="G463" s="42">
        <f>G464</f>
        <v>784.5</v>
      </c>
    </row>
    <row r="464" spans="1:9" ht="31.5">
      <c r="A464" s="48" t="s">
        <v>201</v>
      </c>
      <c r="B464" s="191"/>
      <c r="C464" s="25">
        <v>11</v>
      </c>
      <c r="D464" s="25" t="s">
        <v>140</v>
      </c>
      <c r="E464" s="17" t="s">
        <v>345</v>
      </c>
      <c r="F464" s="191">
        <v>600</v>
      </c>
      <c r="G464" s="42">
        <v>784.5</v>
      </c>
    </row>
    <row r="465" spans="1:7" ht="15.75">
      <c r="A465" s="202" t="s">
        <v>416</v>
      </c>
      <c r="B465" s="170">
        <v>805</v>
      </c>
      <c r="C465" s="203"/>
      <c r="D465" s="203"/>
      <c r="E465" s="204"/>
      <c r="F465" s="204"/>
      <c r="G465" s="16">
        <f>SUM(G466)</f>
        <v>2846.4</v>
      </c>
    </row>
    <row r="466" spans="1:7" ht="15.75">
      <c r="A466" s="36" t="s">
        <v>88</v>
      </c>
      <c r="B466" s="175"/>
      <c r="C466" s="171" t="s">
        <v>139</v>
      </c>
      <c r="D466" s="171" t="s">
        <v>146</v>
      </c>
      <c r="E466" s="170"/>
      <c r="F466" s="204"/>
      <c r="G466" s="16">
        <f>SUM(G467)</f>
        <v>2846.4</v>
      </c>
    </row>
    <row r="467" spans="1:7" ht="15.75">
      <c r="A467" s="36" t="s">
        <v>91</v>
      </c>
      <c r="B467" s="175"/>
      <c r="C467" s="171" t="s">
        <v>139</v>
      </c>
      <c r="D467" s="171" t="s">
        <v>144</v>
      </c>
      <c r="E467" s="170"/>
      <c r="F467" s="170"/>
      <c r="G467" s="16">
        <f>SUM(G468)</f>
        <v>2846.4</v>
      </c>
    </row>
    <row r="468" spans="1:7" ht="15.75">
      <c r="A468" s="33" t="s">
        <v>416</v>
      </c>
      <c r="B468" s="51"/>
      <c r="C468" s="25" t="s">
        <v>139</v>
      </c>
      <c r="D468" s="25" t="s">
        <v>144</v>
      </c>
      <c r="E468" s="17" t="s">
        <v>418</v>
      </c>
      <c r="F468" s="17"/>
      <c r="G468" s="42">
        <f>SUM(G469)</f>
        <v>2846.4</v>
      </c>
    </row>
    <row r="469" spans="1:7" ht="31.5">
      <c r="A469" s="33" t="s">
        <v>417</v>
      </c>
      <c r="B469" s="51"/>
      <c r="C469" s="25" t="s">
        <v>139</v>
      </c>
      <c r="D469" s="25" t="s">
        <v>144</v>
      </c>
      <c r="E469" s="17" t="s">
        <v>419</v>
      </c>
      <c r="F469" s="17"/>
      <c r="G469" s="42">
        <f>SUM(G470,G472)</f>
        <v>2846.4</v>
      </c>
    </row>
    <row r="470" spans="1:7" ht="31.5">
      <c r="A470" s="48" t="s">
        <v>869</v>
      </c>
      <c r="B470" s="175"/>
      <c r="C470" s="25" t="s">
        <v>139</v>
      </c>
      <c r="D470" s="25" t="s">
        <v>144</v>
      </c>
      <c r="E470" s="17" t="s">
        <v>420</v>
      </c>
      <c r="F470" s="17"/>
      <c r="G470" s="42">
        <f>SUM(G471:G471)</f>
        <v>2746.4</v>
      </c>
    </row>
    <row r="471" spans="1:7" ht="63">
      <c r="A471" s="48" t="s">
        <v>203</v>
      </c>
      <c r="B471" s="175"/>
      <c r="C471" s="25" t="s">
        <v>139</v>
      </c>
      <c r="D471" s="25" t="s">
        <v>144</v>
      </c>
      <c r="E471" s="17" t="s">
        <v>420</v>
      </c>
      <c r="F471" s="17">
        <v>100</v>
      </c>
      <c r="G471" s="42">
        <v>2746.4</v>
      </c>
    </row>
    <row r="472" spans="1:7" ht="18.75">
      <c r="A472" s="33" t="s">
        <v>721</v>
      </c>
      <c r="B472" s="17"/>
      <c r="C472" s="25" t="s">
        <v>139</v>
      </c>
      <c r="D472" s="25" t="s">
        <v>144</v>
      </c>
      <c r="E472" s="17" t="s">
        <v>421</v>
      </c>
      <c r="F472" s="61"/>
      <c r="G472" s="42">
        <f>SUM(G473)</f>
        <v>100</v>
      </c>
    </row>
    <row r="473" spans="1:7" ht="63">
      <c r="A473" s="48" t="s">
        <v>203</v>
      </c>
      <c r="B473" s="17"/>
      <c r="C473" s="25" t="s">
        <v>139</v>
      </c>
      <c r="D473" s="25" t="s">
        <v>144</v>
      </c>
      <c r="E473" s="17" t="s">
        <v>421</v>
      </c>
      <c r="F473" s="17">
        <v>100</v>
      </c>
      <c r="G473" s="42">
        <v>100</v>
      </c>
    </row>
    <row r="474" spans="1:7" ht="15.75">
      <c r="A474" s="36" t="s">
        <v>427</v>
      </c>
      <c r="B474" s="199">
        <v>806</v>
      </c>
      <c r="C474" s="205"/>
      <c r="D474" s="205"/>
      <c r="E474" s="205"/>
      <c r="F474" s="205"/>
      <c r="G474" s="16">
        <f>SUM(G475)</f>
        <v>1920.5</v>
      </c>
    </row>
    <row r="475" spans="1:7" ht="15.75">
      <c r="A475" s="36" t="s">
        <v>88</v>
      </c>
      <c r="B475" s="175"/>
      <c r="C475" s="171" t="s">
        <v>139</v>
      </c>
      <c r="D475" s="171" t="s">
        <v>146</v>
      </c>
      <c r="E475" s="205"/>
      <c r="F475" s="205"/>
      <c r="G475" s="16">
        <f>SUM(G476)</f>
        <v>1920.5</v>
      </c>
    </row>
    <row r="476" spans="1:7" ht="47.25">
      <c r="A476" s="36" t="s">
        <v>90</v>
      </c>
      <c r="B476" s="175"/>
      <c r="C476" s="171" t="s">
        <v>139</v>
      </c>
      <c r="D476" s="171" t="s">
        <v>147</v>
      </c>
      <c r="E476" s="172"/>
      <c r="F476" s="172"/>
      <c r="G476" s="16">
        <f>SUM(G477)</f>
        <v>1920.5</v>
      </c>
    </row>
    <row r="477" spans="1:7" ht="15.75">
      <c r="A477" s="33" t="s">
        <v>427</v>
      </c>
      <c r="B477" s="51"/>
      <c r="C477" s="25" t="s">
        <v>139</v>
      </c>
      <c r="D477" s="25" t="s">
        <v>147</v>
      </c>
      <c r="E477" s="17" t="s">
        <v>424</v>
      </c>
      <c r="F477" s="17"/>
      <c r="G477" s="42">
        <f>SUM(G478)</f>
        <v>1920.5</v>
      </c>
    </row>
    <row r="478" spans="1:7" ht="31.5">
      <c r="A478" s="33" t="s">
        <v>426</v>
      </c>
      <c r="B478" s="51"/>
      <c r="C478" s="25" t="s">
        <v>139</v>
      </c>
      <c r="D478" s="25" t="s">
        <v>147</v>
      </c>
      <c r="E478" s="17" t="s">
        <v>425</v>
      </c>
      <c r="F478" s="17"/>
      <c r="G478" s="42">
        <f>SUM(G479,G482)</f>
        <v>1920.5</v>
      </c>
    </row>
    <row r="479" spans="1:7" ht="31.5">
      <c r="A479" s="48" t="s">
        <v>340</v>
      </c>
      <c r="B479" s="175"/>
      <c r="C479" s="25" t="s">
        <v>139</v>
      </c>
      <c r="D479" s="25" t="s">
        <v>147</v>
      </c>
      <c r="E479" s="17" t="s">
        <v>428</v>
      </c>
      <c r="F479" s="17"/>
      <c r="G479" s="42">
        <f>SUM(G480:G481)</f>
        <v>1787</v>
      </c>
    </row>
    <row r="480" spans="1:7" ht="63">
      <c r="A480" s="48" t="s">
        <v>203</v>
      </c>
      <c r="B480" s="175"/>
      <c r="C480" s="25" t="s">
        <v>139</v>
      </c>
      <c r="D480" s="25" t="s">
        <v>147</v>
      </c>
      <c r="E480" s="17" t="s">
        <v>428</v>
      </c>
      <c r="F480" s="17">
        <v>100</v>
      </c>
      <c r="G480" s="42">
        <v>1714.4</v>
      </c>
    </row>
    <row r="481" spans="1:7" ht="31.5">
      <c r="A481" s="48" t="s">
        <v>556</v>
      </c>
      <c r="B481" s="175"/>
      <c r="C481" s="25" t="s">
        <v>139</v>
      </c>
      <c r="D481" s="25" t="s">
        <v>147</v>
      </c>
      <c r="E481" s="17" t="s">
        <v>428</v>
      </c>
      <c r="F481" s="17">
        <v>200</v>
      </c>
      <c r="G481" s="42">
        <v>72.599999999999994</v>
      </c>
    </row>
    <row r="482" spans="1:7" ht="18.75">
      <c r="A482" s="33" t="s">
        <v>721</v>
      </c>
      <c r="B482" s="17"/>
      <c r="C482" s="25" t="s">
        <v>139</v>
      </c>
      <c r="D482" s="25" t="s">
        <v>147</v>
      </c>
      <c r="E482" s="17" t="s">
        <v>429</v>
      </c>
      <c r="F482" s="61"/>
      <c r="G482" s="42">
        <f>SUM(G483)</f>
        <v>133.5</v>
      </c>
    </row>
    <row r="483" spans="1:7" ht="63">
      <c r="A483" s="48" t="s">
        <v>203</v>
      </c>
      <c r="B483" s="17"/>
      <c r="C483" s="25" t="s">
        <v>139</v>
      </c>
      <c r="D483" s="25" t="s">
        <v>147</v>
      </c>
      <c r="E483" s="17" t="s">
        <v>429</v>
      </c>
      <c r="F483" s="17">
        <v>100</v>
      </c>
      <c r="G483" s="42">
        <v>133.5</v>
      </c>
    </row>
    <row r="484" spans="1:7" ht="15.75">
      <c r="A484" s="206" t="s">
        <v>138</v>
      </c>
      <c r="B484" s="199"/>
      <c r="C484" s="199"/>
      <c r="D484" s="199"/>
      <c r="E484" s="199"/>
      <c r="F484" s="199"/>
      <c r="G484" s="16">
        <f>SUM(G17,G205,G266,G465,G474)</f>
        <v>1352741.2000000002</v>
      </c>
    </row>
    <row r="485" spans="1:7" ht="15.75">
      <c r="A485" s="230"/>
      <c r="B485" s="231"/>
      <c r="C485" s="204"/>
      <c r="D485" s="204"/>
      <c r="E485" s="204"/>
      <c r="F485" s="204"/>
      <c r="G485" s="204" t="s">
        <v>903</v>
      </c>
    </row>
    <row r="486" spans="1:7" ht="15.75">
      <c r="A486" s="207"/>
      <c r="B486" s="208"/>
      <c r="C486" s="209"/>
      <c r="D486" s="209"/>
      <c r="E486" s="209"/>
      <c r="F486" s="209"/>
      <c r="G486" s="209"/>
    </row>
    <row r="487" spans="1:7" ht="15.75">
      <c r="A487" s="207"/>
      <c r="B487" s="208"/>
      <c r="C487" s="209"/>
      <c r="D487" s="209"/>
      <c r="E487" s="209"/>
      <c r="F487" s="209"/>
      <c r="G487" s="210"/>
    </row>
    <row r="488" spans="1:7" ht="15.75">
      <c r="A488" s="207"/>
      <c r="B488" s="208"/>
      <c r="C488" s="209"/>
      <c r="D488" s="209"/>
      <c r="E488" s="209"/>
      <c r="F488" s="209"/>
      <c r="G488" s="209"/>
    </row>
    <row r="489" spans="1:7" ht="15.75">
      <c r="A489" s="207"/>
      <c r="B489" s="208"/>
      <c r="C489" s="209"/>
      <c r="D489" s="209"/>
      <c r="E489" s="209"/>
      <c r="F489" s="209"/>
      <c r="G489" s="209"/>
    </row>
    <row r="490" spans="1:7" ht="15.75">
      <c r="A490" s="207"/>
      <c r="B490" s="208"/>
      <c r="C490" s="209"/>
      <c r="D490" s="209"/>
      <c r="E490" s="209"/>
      <c r="F490" s="209"/>
      <c r="G490" s="209"/>
    </row>
    <row r="491" spans="1:7" ht="15.75">
      <c r="A491" s="207"/>
      <c r="B491" s="208"/>
      <c r="C491" s="209"/>
      <c r="D491" s="209"/>
      <c r="E491" s="209"/>
      <c r="F491" s="209"/>
      <c r="G491" s="209"/>
    </row>
    <row r="492" spans="1:7" ht="15.75">
      <c r="A492" s="207"/>
      <c r="B492" s="208"/>
      <c r="C492" s="209"/>
      <c r="D492" s="209"/>
      <c r="E492" s="209"/>
      <c r="F492" s="209"/>
      <c r="G492" s="209"/>
    </row>
    <row r="493" spans="1:7" ht="15.75">
      <c r="A493" s="207"/>
      <c r="B493" s="208"/>
      <c r="C493" s="209"/>
      <c r="D493" s="209"/>
      <c r="E493" s="209"/>
      <c r="F493" s="209"/>
      <c r="G493" s="209"/>
    </row>
    <row r="494" spans="1:7" ht="15.75">
      <c r="A494" s="207"/>
      <c r="B494" s="208"/>
      <c r="C494" s="209"/>
      <c r="D494" s="209"/>
      <c r="E494" s="209"/>
      <c r="F494" s="209"/>
      <c r="G494" s="209"/>
    </row>
    <row r="495" spans="1:7" ht="15.75">
      <c r="A495" s="207"/>
      <c r="B495" s="208"/>
      <c r="C495" s="209"/>
      <c r="D495" s="209"/>
      <c r="E495" s="209"/>
      <c r="F495" s="209"/>
      <c r="G495" s="209"/>
    </row>
    <row r="496" spans="1:7" ht="15.75">
      <c r="A496" s="207"/>
      <c r="B496" s="208"/>
      <c r="C496" s="209"/>
      <c r="D496" s="209"/>
      <c r="E496" s="209"/>
      <c r="F496" s="209"/>
      <c r="G496" s="209"/>
    </row>
    <row r="497" spans="1:7" ht="15.75">
      <c r="A497" s="207"/>
      <c r="B497" s="208"/>
      <c r="C497" s="209"/>
      <c r="D497" s="209"/>
      <c r="E497" s="209"/>
      <c r="F497" s="209"/>
      <c r="G497" s="209"/>
    </row>
    <row r="498" spans="1:7" ht="15.75">
      <c r="A498" s="207"/>
      <c r="B498" s="208"/>
      <c r="C498" s="209"/>
      <c r="D498" s="209"/>
      <c r="E498" s="209"/>
      <c r="F498" s="209"/>
      <c r="G498" s="209"/>
    </row>
    <row r="499" spans="1:7" ht="15.75">
      <c r="A499" s="207"/>
      <c r="B499" s="208"/>
      <c r="C499" s="209"/>
      <c r="D499" s="209"/>
      <c r="E499" s="209"/>
      <c r="F499" s="209"/>
      <c r="G499" s="209"/>
    </row>
    <row r="500" spans="1:7" ht="15.75">
      <c r="A500" s="207"/>
      <c r="B500" s="208"/>
      <c r="C500" s="209"/>
      <c r="D500" s="209"/>
      <c r="E500" s="209"/>
      <c r="F500" s="209"/>
      <c r="G500" s="209"/>
    </row>
    <row r="501" spans="1:7" ht="15.75">
      <c r="A501" s="207"/>
      <c r="B501" s="208"/>
      <c r="C501" s="209"/>
      <c r="D501" s="209"/>
      <c r="E501" s="209"/>
      <c r="F501" s="209"/>
      <c r="G501" s="209"/>
    </row>
    <row r="502" spans="1:7" ht="15.75">
      <c r="A502" s="207"/>
      <c r="B502" s="208"/>
      <c r="C502" s="209"/>
      <c r="D502" s="209"/>
      <c r="E502" s="209"/>
      <c r="F502" s="209"/>
      <c r="G502" s="209"/>
    </row>
    <row r="503" spans="1:7" ht="15.75">
      <c r="A503" s="207"/>
      <c r="B503" s="208"/>
      <c r="C503" s="209"/>
      <c r="D503" s="209"/>
      <c r="E503" s="209"/>
      <c r="F503" s="209"/>
      <c r="G503" s="209"/>
    </row>
    <row r="504" spans="1:7" ht="15.75">
      <c r="A504" s="207"/>
      <c r="B504" s="208"/>
      <c r="C504" s="209"/>
      <c r="D504" s="209"/>
      <c r="E504" s="209"/>
      <c r="F504" s="209"/>
      <c r="G504" s="209"/>
    </row>
    <row r="505" spans="1:7" ht="15.75">
      <c r="A505" s="207"/>
      <c r="B505" s="208"/>
      <c r="C505" s="209"/>
      <c r="D505" s="209"/>
      <c r="E505" s="209"/>
      <c r="F505" s="209"/>
      <c r="G505" s="209"/>
    </row>
    <row r="506" spans="1:7" ht="15.75">
      <c r="A506" s="207"/>
      <c r="B506" s="208"/>
      <c r="C506" s="209"/>
      <c r="D506" s="209"/>
      <c r="E506" s="209"/>
      <c r="F506" s="209"/>
      <c r="G506" s="209"/>
    </row>
    <row r="507" spans="1:7">
      <c r="A507" s="211"/>
      <c r="B507" s="212"/>
      <c r="C507" s="213"/>
      <c r="D507" s="213"/>
      <c r="E507" s="213"/>
      <c r="F507" s="213"/>
      <c r="G507" s="213"/>
    </row>
    <row r="508" spans="1:7">
      <c r="A508" s="211"/>
      <c r="B508" s="212"/>
      <c r="C508" s="213"/>
      <c r="D508" s="213"/>
      <c r="E508" s="213"/>
      <c r="F508" s="213"/>
      <c r="G508" s="213"/>
    </row>
    <row r="509" spans="1:7">
      <c r="A509" s="211"/>
      <c r="B509" s="212"/>
      <c r="C509" s="213"/>
      <c r="D509" s="213"/>
      <c r="E509" s="213"/>
      <c r="F509" s="213"/>
      <c r="G509" s="213"/>
    </row>
    <row r="510" spans="1:7">
      <c r="A510" s="211"/>
      <c r="B510" s="212"/>
      <c r="C510" s="213"/>
      <c r="D510" s="213"/>
      <c r="E510" s="213"/>
      <c r="F510" s="213"/>
      <c r="G510" s="213"/>
    </row>
    <row r="511" spans="1:7">
      <c r="A511" s="211"/>
      <c r="B511" s="212"/>
      <c r="C511" s="213"/>
      <c r="D511" s="213"/>
      <c r="E511" s="213"/>
      <c r="F511" s="213"/>
      <c r="G511" s="213"/>
    </row>
    <row r="512" spans="1:7">
      <c r="A512" s="211"/>
      <c r="B512" s="212"/>
      <c r="C512" s="213"/>
      <c r="D512" s="213"/>
      <c r="E512" s="213"/>
      <c r="F512" s="213"/>
      <c r="G512" s="213"/>
    </row>
    <row r="513" spans="1:7">
      <c r="A513" s="211"/>
      <c r="B513" s="212"/>
      <c r="C513" s="213"/>
      <c r="D513" s="213"/>
      <c r="E513" s="213"/>
      <c r="F513" s="213"/>
      <c r="G513" s="213"/>
    </row>
    <row r="514" spans="1:7">
      <c r="A514" s="211"/>
      <c r="B514" s="212"/>
      <c r="C514" s="213"/>
      <c r="D514" s="213"/>
      <c r="E514" s="213"/>
      <c r="F514" s="213"/>
      <c r="G514" s="213"/>
    </row>
    <row r="515" spans="1:7">
      <c r="A515" s="211"/>
      <c r="B515" s="212"/>
      <c r="C515" s="213"/>
      <c r="D515" s="213"/>
      <c r="E515" s="213"/>
      <c r="F515" s="213"/>
      <c r="G515" s="213"/>
    </row>
    <row r="516" spans="1:7">
      <c r="A516" s="211"/>
      <c r="B516" s="212"/>
      <c r="C516" s="213"/>
      <c r="D516" s="213"/>
      <c r="E516" s="213"/>
      <c r="F516" s="213"/>
      <c r="G516" s="213"/>
    </row>
    <row r="517" spans="1:7">
      <c r="A517" s="211"/>
      <c r="B517" s="212"/>
      <c r="C517" s="213"/>
      <c r="D517" s="213"/>
      <c r="E517" s="213"/>
      <c r="F517" s="213"/>
      <c r="G517" s="213"/>
    </row>
    <row r="518" spans="1:7">
      <c r="A518" s="211"/>
      <c r="B518" s="212"/>
      <c r="C518" s="213"/>
      <c r="D518" s="213"/>
      <c r="E518" s="213"/>
      <c r="F518" s="213"/>
      <c r="G518" s="213"/>
    </row>
    <row r="519" spans="1:7">
      <c r="A519" s="211"/>
      <c r="B519" s="212"/>
      <c r="C519" s="213"/>
      <c r="D519" s="213"/>
      <c r="E519" s="213"/>
      <c r="F519" s="213"/>
      <c r="G519" s="213"/>
    </row>
    <row r="520" spans="1:7">
      <c r="A520" s="211"/>
      <c r="B520" s="212"/>
      <c r="C520" s="213"/>
      <c r="D520" s="213"/>
      <c r="E520" s="213"/>
      <c r="F520" s="213"/>
      <c r="G520" s="213"/>
    </row>
    <row r="521" spans="1:7">
      <c r="A521" s="211"/>
      <c r="B521" s="212"/>
      <c r="C521" s="213"/>
      <c r="D521" s="213"/>
      <c r="E521" s="213"/>
      <c r="F521" s="213"/>
      <c r="G521" s="213"/>
    </row>
    <row r="522" spans="1:7">
      <c r="A522" s="211"/>
      <c r="B522" s="212"/>
      <c r="C522" s="213"/>
      <c r="D522" s="213"/>
      <c r="E522" s="213"/>
      <c r="F522" s="213"/>
      <c r="G522" s="213"/>
    </row>
    <row r="523" spans="1:7">
      <c r="A523" s="211"/>
      <c r="B523" s="212"/>
      <c r="C523" s="213"/>
      <c r="D523" s="213"/>
      <c r="E523" s="213"/>
      <c r="F523" s="213"/>
      <c r="G523" s="213"/>
    </row>
    <row r="524" spans="1:7">
      <c r="A524" s="211"/>
      <c r="B524" s="212"/>
      <c r="C524" s="213"/>
      <c r="D524" s="213"/>
      <c r="E524" s="213"/>
      <c r="F524" s="213"/>
      <c r="G524" s="213"/>
    </row>
    <row r="525" spans="1:7">
      <c r="A525" s="211"/>
      <c r="B525" s="212"/>
      <c r="C525" s="213"/>
      <c r="D525" s="213"/>
      <c r="E525" s="213"/>
      <c r="F525" s="213"/>
      <c r="G525" s="213"/>
    </row>
    <row r="526" spans="1:7">
      <c r="A526" s="211"/>
      <c r="B526" s="212"/>
      <c r="C526" s="213"/>
      <c r="D526" s="213"/>
      <c r="E526" s="213"/>
      <c r="F526" s="213"/>
      <c r="G526" s="213"/>
    </row>
    <row r="527" spans="1:7">
      <c r="A527" s="211"/>
      <c r="B527" s="212"/>
      <c r="C527" s="213"/>
      <c r="D527" s="213"/>
      <c r="E527" s="213"/>
      <c r="F527" s="213"/>
      <c r="G527" s="213"/>
    </row>
    <row r="528" spans="1:7">
      <c r="A528" s="211"/>
      <c r="B528" s="212"/>
      <c r="C528" s="213"/>
      <c r="D528" s="213"/>
      <c r="E528" s="213"/>
      <c r="F528" s="213"/>
      <c r="G528" s="213"/>
    </row>
    <row r="529" spans="1:7">
      <c r="A529" s="211"/>
      <c r="B529" s="212"/>
      <c r="C529" s="213"/>
      <c r="D529" s="213"/>
      <c r="E529" s="213"/>
      <c r="F529" s="213"/>
      <c r="G529" s="213"/>
    </row>
    <row r="530" spans="1:7">
      <c r="A530" s="211"/>
      <c r="B530" s="212"/>
      <c r="C530" s="213"/>
      <c r="D530" s="213"/>
      <c r="E530" s="213"/>
      <c r="F530" s="213"/>
      <c r="G530" s="213"/>
    </row>
    <row r="531" spans="1:7">
      <c r="A531" s="211"/>
      <c r="B531" s="212"/>
      <c r="C531" s="213"/>
      <c r="D531" s="213"/>
      <c r="E531" s="213"/>
      <c r="F531" s="213"/>
      <c r="G531" s="213"/>
    </row>
    <row r="532" spans="1:7">
      <c r="A532" s="211"/>
      <c r="B532" s="212"/>
      <c r="C532" s="213"/>
      <c r="D532" s="213"/>
      <c r="E532" s="213"/>
      <c r="F532" s="213"/>
      <c r="G532" s="213"/>
    </row>
    <row r="533" spans="1:7">
      <c r="A533" s="211"/>
      <c r="B533" s="212"/>
      <c r="C533" s="213"/>
      <c r="D533" s="213"/>
      <c r="E533" s="213"/>
      <c r="F533" s="213"/>
      <c r="G533" s="213"/>
    </row>
    <row r="534" spans="1:7">
      <c r="A534" s="211"/>
      <c r="B534" s="212"/>
      <c r="C534" s="213"/>
      <c r="D534" s="213"/>
      <c r="E534" s="213"/>
      <c r="F534" s="213"/>
      <c r="G534" s="213"/>
    </row>
    <row r="535" spans="1:7">
      <c r="A535" s="211"/>
      <c r="B535" s="212"/>
      <c r="C535" s="213"/>
      <c r="D535" s="213"/>
      <c r="E535" s="213"/>
      <c r="F535" s="213"/>
      <c r="G535" s="213"/>
    </row>
    <row r="536" spans="1:7">
      <c r="A536" s="211"/>
      <c r="B536" s="212"/>
      <c r="C536" s="213"/>
      <c r="D536" s="213"/>
      <c r="E536" s="213"/>
      <c r="F536" s="213"/>
      <c r="G536" s="213"/>
    </row>
    <row r="537" spans="1:7">
      <c r="A537" s="211"/>
      <c r="B537" s="212"/>
      <c r="C537" s="213"/>
      <c r="D537" s="213"/>
      <c r="E537" s="213"/>
      <c r="F537" s="213"/>
      <c r="G537" s="213"/>
    </row>
    <row r="538" spans="1:7">
      <c r="A538" s="211"/>
      <c r="B538" s="212"/>
      <c r="C538" s="213"/>
      <c r="D538" s="213"/>
      <c r="E538" s="213"/>
      <c r="F538" s="213"/>
      <c r="G538" s="213"/>
    </row>
    <row r="539" spans="1:7">
      <c r="A539" s="211"/>
      <c r="B539" s="212"/>
      <c r="C539" s="213"/>
      <c r="D539" s="213"/>
      <c r="E539" s="213"/>
      <c r="F539" s="213"/>
      <c r="G539" s="213"/>
    </row>
    <row r="540" spans="1:7">
      <c r="A540" s="211"/>
      <c r="B540" s="212"/>
      <c r="C540" s="213"/>
      <c r="D540" s="213"/>
      <c r="E540" s="213"/>
      <c r="F540" s="213"/>
      <c r="G540" s="213"/>
    </row>
    <row r="541" spans="1:7">
      <c r="A541" s="211"/>
      <c r="B541" s="212"/>
      <c r="C541" s="213"/>
      <c r="D541" s="213"/>
      <c r="E541" s="213"/>
      <c r="F541" s="213"/>
      <c r="G541" s="213"/>
    </row>
  </sheetData>
  <autoFilter ref="A16:N484"/>
  <mergeCells count="6">
    <mergeCell ref="A12:G12"/>
    <mergeCell ref="A6:G6"/>
    <mergeCell ref="A7:G7"/>
    <mergeCell ref="A8:G8"/>
    <mergeCell ref="A9:G9"/>
    <mergeCell ref="A10:G10"/>
  </mergeCells>
  <phoneticPr fontId="13" type="noConversion"/>
  <pageMargins left="0.70866141732283472" right="0.43307086614173229" top="0.48" bottom="0.45" header="0.31496062992125984" footer="0.31496062992125984"/>
  <pageSetup paperSize="9" scale="81" fitToHeight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showZeros="0" zoomScale="80" zoomScaleNormal="80" workbookViewId="0">
      <pane ySplit="15" topLeftCell="A16" activePane="bottomLeft" state="frozen"/>
      <selection pane="bottomLeft" activeCell="M13" sqref="M13"/>
    </sheetView>
  </sheetViews>
  <sheetFormatPr defaultRowHeight="15"/>
  <cols>
    <col min="1" max="1" width="90" style="34" customWidth="1"/>
    <col min="2" max="2" width="16.140625" style="124" customWidth="1"/>
    <col min="3" max="3" width="4.42578125" style="124" customWidth="1"/>
    <col min="4" max="4" width="3.42578125" style="124" bestFit="1" customWidth="1"/>
    <col min="5" max="5" width="3.85546875" style="124" bestFit="1" customWidth="1"/>
    <col min="6" max="6" width="14.7109375" style="128" customWidth="1"/>
    <col min="7" max="7" width="14.42578125" style="128" customWidth="1"/>
    <col min="8" max="8" width="15.85546875" style="128" customWidth="1"/>
    <col min="9" max="9" width="17.28515625" style="128" customWidth="1"/>
    <col min="10" max="16384" width="9.140625" style="34"/>
  </cols>
  <sheetData>
    <row r="1" spans="1:9" ht="15.75">
      <c r="A1" s="74"/>
      <c r="B1" s="251"/>
      <c r="C1" s="251"/>
      <c r="D1" s="251"/>
      <c r="E1" s="251"/>
      <c r="F1" s="209"/>
      <c r="G1" s="209"/>
      <c r="H1" s="209"/>
      <c r="I1" s="155" t="s">
        <v>883</v>
      </c>
    </row>
    <row r="2" spans="1:9" ht="15.75">
      <c r="A2" s="74"/>
      <c r="B2" s="251"/>
      <c r="C2" s="251"/>
      <c r="D2" s="251"/>
      <c r="E2" s="251"/>
      <c r="F2" s="209"/>
      <c r="G2" s="209"/>
      <c r="H2" s="209"/>
      <c r="I2" s="155" t="s">
        <v>5</v>
      </c>
    </row>
    <row r="3" spans="1:9" ht="15.75">
      <c r="A3" s="74"/>
      <c r="B3" s="251"/>
      <c r="C3" s="251"/>
      <c r="D3" s="251"/>
      <c r="E3" s="251"/>
      <c r="F3" s="209"/>
      <c r="G3" s="209"/>
      <c r="H3" s="209"/>
      <c r="I3" s="155" t="s">
        <v>606</v>
      </c>
    </row>
    <row r="4" spans="1:9" ht="15.75">
      <c r="A4" s="74"/>
      <c r="B4" s="251"/>
      <c r="C4" s="251"/>
      <c r="D4" s="208"/>
      <c r="E4" s="208"/>
      <c r="F4" s="209"/>
      <c r="G4" s="209"/>
      <c r="H4" s="209"/>
      <c r="I4" s="155" t="s">
        <v>921</v>
      </c>
    </row>
    <row r="5" spans="1:9" ht="15.75">
      <c r="A5" s="252"/>
      <c r="B5" s="253"/>
      <c r="C5" s="253"/>
      <c r="D5" s="252"/>
      <c r="E5" s="252"/>
      <c r="F5" s="252"/>
      <c r="G5" s="252"/>
      <c r="H5" s="252"/>
      <c r="I5" s="155"/>
    </row>
    <row r="6" spans="1:9" ht="15.75">
      <c r="A6" s="252"/>
      <c r="B6" s="253"/>
      <c r="C6" s="253"/>
      <c r="D6" s="252"/>
      <c r="E6" s="252"/>
      <c r="F6" s="254" t="s">
        <v>904</v>
      </c>
      <c r="G6" s="254"/>
      <c r="H6" s="254"/>
      <c r="I6" s="254"/>
    </row>
    <row r="7" spans="1:9" ht="15.75">
      <c r="A7" s="252"/>
      <c r="B7" s="253"/>
      <c r="C7" s="253"/>
      <c r="D7" s="252"/>
      <c r="E7" s="252"/>
      <c r="F7" s="255" t="s">
        <v>5</v>
      </c>
      <c r="G7" s="255"/>
      <c r="H7" s="255"/>
      <c r="I7" s="255"/>
    </row>
    <row r="8" spans="1:9" ht="15.75">
      <c r="A8" s="252"/>
      <c r="B8" s="253"/>
      <c r="C8" s="253"/>
      <c r="D8" s="252"/>
      <c r="E8" s="252"/>
      <c r="F8" s="255" t="s">
        <v>606</v>
      </c>
      <c r="G8" s="255"/>
      <c r="H8" s="255"/>
      <c r="I8" s="255"/>
    </row>
    <row r="9" spans="1:9" ht="15.75">
      <c r="A9" s="252"/>
      <c r="B9" s="253"/>
      <c r="C9" s="253"/>
      <c r="D9" s="252"/>
      <c r="E9" s="252"/>
      <c r="F9" s="254" t="s">
        <v>860</v>
      </c>
      <c r="G9" s="254"/>
      <c r="H9" s="254"/>
      <c r="I9" s="254"/>
    </row>
    <row r="10" spans="1:9" ht="15.75">
      <c r="A10" s="252"/>
      <c r="B10" s="253"/>
      <c r="C10" s="253"/>
      <c r="D10" s="252"/>
      <c r="E10" s="252"/>
      <c r="F10" s="254" t="s">
        <v>856</v>
      </c>
      <c r="G10" s="254"/>
      <c r="H10" s="254"/>
      <c r="I10" s="254"/>
    </row>
    <row r="11" spans="1:9">
      <c r="A11" s="74"/>
      <c r="B11" s="251"/>
      <c r="C11" s="251"/>
      <c r="D11" s="251"/>
      <c r="E11" s="251"/>
      <c r="F11" s="213"/>
      <c r="G11" s="213"/>
      <c r="H11" s="213"/>
      <c r="I11" s="213"/>
    </row>
    <row r="12" spans="1:9" ht="54" customHeight="1">
      <c r="A12" s="243" t="s">
        <v>687</v>
      </c>
      <c r="B12" s="243"/>
      <c r="C12" s="243"/>
      <c r="D12" s="243"/>
      <c r="E12" s="243"/>
      <c r="F12" s="243"/>
      <c r="G12" s="243"/>
      <c r="H12" s="243"/>
      <c r="I12" s="243"/>
    </row>
    <row r="13" spans="1:9">
      <c r="A13" s="233"/>
      <c r="B13" s="234"/>
      <c r="C13" s="234"/>
      <c r="D13" s="234"/>
      <c r="E13" s="234"/>
      <c r="F13" s="51"/>
      <c r="G13" s="51"/>
      <c r="H13" s="51"/>
      <c r="I13" s="51"/>
    </row>
    <row r="14" spans="1:9">
      <c r="A14" s="233"/>
      <c r="B14" s="234"/>
      <c r="C14" s="234"/>
      <c r="D14" s="234"/>
      <c r="E14" s="234"/>
      <c r="F14" s="51"/>
      <c r="G14" s="51"/>
      <c r="H14" s="51"/>
      <c r="I14" s="232" t="s">
        <v>0</v>
      </c>
    </row>
    <row r="15" spans="1:9" ht="78.75">
      <c r="A15" s="13" t="s">
        <v>83</v>
      </c>
      <c r="B15" s="130" t="s">
        <v>85</v>
      </c>
      <c r="C15" s="13" t="s">
        <v>86</v>
      </c>
      <c r="D15" s="130" t="s">
        <v>137</v>
      </c>
      <c r="E15" s="130" t="s">
        <v>84</v>
      </c>
      <c r="F15" s="13" t="s">
        <v>151</v>
      </c>
      <c r="G15" s="13" t="s">
        <v>551</v>
      </c>
      <c r="H15" s="13" t="s">
        <v>152</v>
      </c>
      <c r="I15" s="13" t="s">
        <v>431</v>
      </c>
    </row>
    <row r="16" spans="1:9" ht="15.75">
      <c r="A16" s="17">
        <v>1</v>
      </c>
      <c r="B16" s="17">
        <v>2</v>
      </c>
      <c r="C16" s="17"/>
      <c r="D16" s="25">
        <v>3</v>
      </c>
      <c r="E16" s="25">
        <v>4</v>
      </c>
      <c r="F16" s="17">
        <v>6</v>
      </c>
      <c r="G16" s="17"/>
      <c r="H16" s="17">
        <v>7</v>
      </c>
      <c r="I16" s="17">
        <v>8</v>
      </c>
    </row>
    <row r="17" spans="1:9" ht="15.75">
      <c r="A17" s="131" t="s">
        <v>149</v>
      </c>
      <c r="B17" s="17"/>
      <c r="C17" s="18"/>
      <c r="D17" s="25"/>
      <c r="E17" s="25"/>
      <c r="F17" s="40">
        <f>SUM(G17:I17)</f>
        <v>1089078.1000000001</v>
      </c>
      <c r="G17" s="40">
        <f>SUM(G20,G22,G83,G87,G95,G120,G132,G156,G169,)</f>
        <v>3150</v>
      </c>
      <c r="H17" s="40">
        <f>SUM(H20,H22,H83,H87,H95,H120,H132,H156,H169,)</f>
        <v>583619.6</v>
      </c>
      <c r="I17" s="40">
        <f>SUM(I20,I22,I83,I87,I95,I120,I132,I156,I169,)</f>
        <v>502308.5</v>
      </c>
    </row>
    <row r="18" spans="1:9" ht="15.75">
      <c r="A18" s="131" t="s">
        <v>550</v>
      </c>
      <c r="B18" s="17"/>
      <c r="C18" s="18"/>
      <c r="D18" s="25"/>
      <c r="E18" s="25"/>
      <c r="F18" s="40">
        <f>G18+H18+I18</f>
        <v>1352741.2000000002</v>
      </c>
      <c r="G18" s="40">
        <f>G19+G171</f>
        <v>5036.3</v>
      </c>
      <c r="H18" s="40">
        <f>H19+H171</f>
        <v>638135.9</v>
      </c>
      <c r="I18" s="40">
        <f>I19+I171</f>
        <v>709569</v>
      </c>
    </row>
    <row r="19" spans="1:9" ht="15.75">
      <c r="A19" s="131" t="s">
        <v>549</v>
      </c>
      <c r="B19" s="25"/>
      <c r="C19" s="17"/>
      <c r="D19" s="25"/>
      <c r="E19" s="25"/>
      <c r="F19" s="40">
        <f t="shared" ref="F19:F103" si="0">G19+H19+I19</f>
        <v>1089078.1000000001</v>
      </c>
      <c r="G19" s="40">
        <f>G20+G22+G83+G87+G95+G120+G132+G156+G169</f>
        <v>3150</v>
      </c>
      <c r="H19" s="40">
        <f>H20+H22+H83+H87+H95+H120+H132+H156+H169</f>
        <v>583619.6</v>
      </c>
      <c r="I19" s="40">
        <f>I20+I22+I83+I87+I95+I120+I132+I156+I169</f>
        <v>502308.5</v>
      </c>
    </row>
    <row r="20" spans="1:9" ht="47.25">
      <c r="A20" s="131" t="s">
        <v>281</v>
      </c>
      <c r="B20" s="39" t="s">
        <v>139</v>
      </c>
      <c r="C20" s="18"/>
      <c r="D20" s="19"/>
      <c r="E20" s="19"/>
      <c r="F20" s="40">
        <f t="shared" si="0"/>
        <v>5</v>
      </c>
      <c r="G20" s="40"/>
      <c r="H20" s="40">
        <f>SUBTOTAL(9,H21)</f>
        <v>0</v>
      </c>
      <c r="I20" s="40">
        <f>SUBTOTAL(9,I21)</f>
        <v>5</v>
      </c>
    </row>
    <row r="21" spans="1:9" ht="31.5">
      <c r="A21" s="132" t="s">
        <v>905</v>
      </c>
      <c r="B21" s="38" t="s">
        <v>282</v>
      </c>
      <c r="C21" s="18">
        <v>200</v>
      </c>
      <c r="D21" s="19" t="s">
        <v>141</v>
      </c>
      <c r="E21" s="19">
        <v>14</v>
      </c>
      <c r="F21" s="14">
        <f t="shared" si="0"/>
        <v>5</v>
      </c>
      <c r="G21" s="14"/>
      <c r="H21" s="14">
        <v>0</v>
      </c>
      <c r="I21" s="14">
        <v>5</v>
      </c>
    </row>
    <row r="22" spans="1:9" ht="31.5">
      <c r="A22" s="131" t="s">
        <v>368</v>
      </c>
      <c r="B22" s="39" t="s">
        <v>140</v>
      </c>
      <c r="C22" s="18"/>
      <c r="D22" s="19"/>
      <c r="E22" s="19"/>
      <c r="F22" s="40">
        <f t="shared" si="0"/>
        <v>686674.5</v>
      </c>
      <c r="G22" s="40">
        <f>SUBTOTAL(9,G23)</f>
        <v>3150</v>
      </c>
      <c r="H22" s="40">
        <f>SUM(H23,H75)</f>
        <v>423535.5</v>
      </c>
      <c r="I22" s="40">
        <f>SUM(I23,I75)</f>
        <v>259989.00000000003</v>
      </c>
    </row>
    <row r="23" spans="1:9" ht="31.5">
      <c r="A23" s="133" t="s">
        <v>150</v>
      </c>
      <c r="B23" s="134" t="s">
        <v>453</v>
      </c>
      <c r="C23" s="135"/>
      <c r="D23" s="136"/>
      <c r="E23" s="136"/>
      <c r="F23" s="137">
        <f t="shared" si="0"/>
        <v>456939.5</v>
      </c>
      <c r="G23" s="137">
        <f>G24+G29+G34+G37+G39+G41+G43+G45+G47+G49+G51+G54+G59+G64+G67+G70</f>
        <v>3150</v>
      </c>
      <c r="H23" s="137">
        <f>H24+H29+H34+H37+H39+H41+H43+H45+H47+H49+H51+H54+H59+H64+H67+H70</f>
        <v>423535.5</v>
      </c>
      <c r="I23" s="137">
        <f>I24+I29+I34+I37+I39+I41+I43+I45+I47+I49+I51+I54+I59+I64+I67+I70</f>
        <v>30254</v>
      </c>
    </row>
    <row r="24" spans="1:9" s="71" customFormat="1" ht="94.5">
      <c r="A24" s="21" t="s">
        <v>371</v>
      </c>
      <c r="B24" s="138" t="s">
        <v>454</v>
      </c>
      <c r="C24" s="17"/>
      <c r="D24" s="25"/>
      <c r="E24" s="25"/>
      <c r="F24" s="14">
        <f t="shared" si="0"/>
        <v>409308</v>
      </c>
      <c r="G24" s="14"/>
      <c r="H24" s="14">
        <f>SUBTOTAL(9,H25:H28)</f>
        <v>409308</v>
      </c>
      <c r="I24" s="14">
        <f>SUBTOTAL(9,I25:I28)</f>
        <v>0</v>
      </c>
    </row>
    <row r="25" spans="1:9" ht="47.25" customHeight="1">
      <c r="A25" s="132" t="s">
        <v>748</v>
      </c>
      <c r="B25" s="38" t="s">
        <v>725</v>
      </c>
      <c r="C25" s="18">
        <v>600</v>
      </c>
      <c r="D25" s="19" t="s">
        <v>144</v>
      </c>
      <c r="E25" s="19" t="s">
        <v>139</v>
      </c>
      <c r="F25" s="14">
        <f t="shared" si="0"/>
        <v>44726.8</v>
      </c>
      <c r="G25" s="14"/>
      <c r="H25" s="14">
        <v>44726.8</v>
      </c>
      <c r="I25" s="14">
        <v>0</v>
      </c>
    </row>
    <row r="26" spans="1:9" ht="63">
      <c r="A26" s="132" t="s">
        <v>749</v>
      </c>
      <c r="B26" s="38" t="s">
        <v>728</v>
      </c>
      <c r="C26" s="18">
        <v>600</v>
      </c>
      <c r="D26" s="19" t="s">
        <v>144</v>
      </c>
      <c r="E26" s="19" t="s">
        <v>140</v>
      </c>
      <c r="F26" s="14">
        <f t="shared" si="0"/>
        <v>263943.7</v>
      </c>
      <c r="G26" s="14"/>
      <c r="H26" s="14">
        <v>263943.7</v>
      </c>
      <c r="I26" s="139"/>
    </row>
    <row r="27" spans="1:9" ht="46.5" customHeight="1">
      <c r="A27" s="132" t="s">
        <v>906</v>
      </c>
      <c r="B27" s="38" t="s">
        <v>736</v>
      </c>
      <c r="C27" s="18">
        <v>600</v>
      </c>
      <c r="D27" s="19" t="s">
        <v>144</v>
      </c>
      <c r="E27" s="19" t="s">
        <v>141</v>
      </c>
      <c r="F27" s="14">
        <f t="shared" si="0"/>
        <v>59688.2</v>
      </c>
      <c r="G27" s="14"/>
      <c r="H27" s="14">
        <v>59688.2</v>
      </c>
      <c r="I27" s="139"/>
    </row>
    <row r="28" spans="1:9" ht="63" customHeight="1">
      <c r="A28" s="132" t="s">
        <v>750</v>
      </c>
      <c r="B28" s="38" t="s">
        <v>730</v>
      </c>
      <c r="C28" s="18">
        <v>600</v>
      </c>
      <c r="D28" s="19" t="s">
        <v>144</v>
      </c>
      <c r="E28" s="19" t="s">
        <v>140</v>
      </c>
      <c r="F28" s="14">
        <f t="shared" si="0"/>
        <v>40949.300000000003</v>
      </c>
      <c r="G28" s="14"/>
      <c r="H28" s="14">
        <v>40949.300000000003</v>
      </c>
      <c r="I28" s="139"/>
    </row>
    <row r="29" spans="1:9" ht="15.75">
      <c r="A29" s="132" t="s">
        <v>376</v>
      </c>
      <c r="B29" s="138" t="s">
        <v>455</v>
      </c>
      <c r="C29" s="18"/>
      <c r="D29" s="19"/>
      <c r="E29" s="19"/>
      <c r="F29" s="14">
        <f>G29+H29+I29</f>
        <v>6425.2</v>
      </c>
      <c r="G29" s="14"/>
      <c r="H29" s="14">
        <f>SUBTOTAL(9,H30:H33)</f>
        <v>0</v>
      </c>
      <c r="I29" s="14">
        <f>SUBTOTAL(9,I30:I33)</f>
        <v>6425.2</v>
      </c>
    </row>
    <row r="30" spans="1:9" ht="31.5">
      <c r="A30" s="41" t="s">
        <v>598</v>
      </c>
      <c r="B30" s="138" t="s">
        <v>378</v>
      </c>
      <c r="C30" s="18">
        <v>100</v>
      </c>
      <c r="D30" s="19" t="s">
        <v>144</v>
      </c>
      <c r="E30" s="19" t="s">
        <v>144</v>
      </c>
      <c r="F30" s="14">
        <f>SUBTOTAL(9,G30:I30)</f>
        <v>60</v>
      </c>
      <c r="G30" s="14"/>
      <c r="H30" s="14"/>
      <c r="I30" s="14">
        <v>60</v>
      </c>
    </row>
    <row r="31" spans="1:9" ht="31.5">
      <c r="A31" s="41" t="s">
        <v>598</v>
      </c>
      <c r="B31" s="138" t="s">
        <v>378</v>
      </c>
      <c r="C31" s="18">
        <v>200</v>
      </c>
      <c r="D31" s="19" t="s">
        <v>144</v>
      </c>
      <c r="E31" s="19" t="s">
        <v>144</v>
      </c>
      <c r="F31" s="14">
        <f>SUBTOTAL(9,G31:I31)</f>
        <v>35</v>
      </c>
      <c r="G31" s="14"/>
      <c r="H31" s="14"/>
      <c r="I31" s="14">
        <v>35</v>
      </c>
    </row>
    <row r="32" spans="1:9" ht="31.5">
      <c r="A32" s="41" t="s">
        <v>598</v>
      </c>
      <c r="B32" s="138" t="s">
        <v>378</v>
      </c>
      <c r="C32" s="18">
        <v>300</v>
      </c>
      <c r="D32" s="19" t="s">
        <v>144</v>
      </c>
      <c r="E32" s="19" t="s">
        <v>144</v>
      </c>
      <c r="F32" s="14">
        <f t="shared" si="0"/>
        <v>175</v>
      </c>
      <c r="G32" s="14"/>
      <c r="H32" s="14"/>
      <c r="I32" s="42">
        <v>175</v>
      </c>
    </row>
    <row r="33" spans="1:9" ht="47.25">
      <c r="A33" s="132" t="s">
        <v>456</v>
      </c>
      <c r="B33" s="138" t="s">
        <v>378</v>
      </c>
      <c r="C33" s="18">
        <v>600</v>
      </c>
      <c r="D33" s="19" t="s">
        <v>144</v>
      </c>
      <c r="E33" s="19" t="s">
        <v>144</v>
      </c>
      <c r="F33" s="14">
        <f t="shared" si="0"/>
        <v>6155.2</v>
      </c>
      <c r="G33" s="14"/>
      <c r="H33" s="14">
        <v>0</v>
      </c>
      <c r="I33" s="42">
        <v>6155.2</v>
      </c>
    </row>
    <row r="34" spans="1:9" ht="31.5">
      <c r="A34" s="21" t="s">
        <v>380</v>
      </c>
      <c r="B34" s="138" t="s">
        <v>457</v>
      </c>
      <c r="C34" s="18"/>
      <c r="D34" s="19"/>
      <c r="E34" s="19"/>
      <c r="F34" s="14">
        <f t="shared" si="0"/>
        <v>3791.4</v>
      </c>
      <c r="G34" s="14"/>
      <c r="H34" s="14">
        <f>SUBTOTAL(9,H35:H36)</f>
        <v>3753.8</v>
      </c>
      <c r="I34" s="14">
        <f>SUBTOTAL(9,I35:I36)</f>
        <v>37.6</v>
      </c>
    </row>
    <row r="35" spans="1:9" ht="47.25">
      <c r="A35" s="132" t="s">
        <v>751</v>
      </c>
      <c r="B35" s="138" t="s">
        <v>740</v>
      </c>
      <c r="C35" s="18">
        <v>600</v>
      </c>
      <c r="D35" s="19" t="s">
        <v>144</v>
      </c>
      <c r="E35" s="19" t="s">
        <v>144</v>
      </c>
      <c r="F35" s="14">
        <f t="shared" si="0"/>
        <v>3753.8</v>
      </c>
      <c r="G35" s="14"/>
      <c r="H35" s="14">
        <v>3753.8</v>
      </c>
      <c r="I35" s="139">
        <v>0</v>
      </c>
    </row>
    <row r="36" spans="1:9" ht="64.5" customHeight="1">
      <c r="A36" s="132" t="s">
        <v>458</v>
      </c>
      <c r="B36" s="138" t="s">
        <v>742</v>
      </c>
      <c r="C36" s="18">
        <v>600</v>
      </c>
      <c r="D36" s="19" t="s">
        <v>144</v>
      </c>
      <c r="E36" s="19" t="s">
        <v>144</v>
      </c>
      <c r="F36" s="14">
        <f t="shared" si="0"/>
        <v>37.6</v>
      </c>
      <c r="G36" s="14"/>
      <c r="H36" s="14">
        <v>0</v>
      </c>
      <c r="I36" s="14">
        <v>37.6</v>
      </c>
    </row>
    <row r="37" spans="1:9" ht="31.5">
      <c r="A37" s="21" t="s">
        <v>773</v>
      </c>
      <c r="B37" s="138" t="s">
        <v>459</v>
      </c>
      <c r="C37" s="18"/>
      <c r="D37" s="19"/>
      <c r="E37" s="19"/>
      <c r="F37" s="14">
        <f t="shared" si="0"/>
        <v>50</v>
      </c>
      <c r="G37" s="14"/>
      <c r="H37" s="14">
        <f>SUBTOTAL(9,H38)</f>
        <v>0</v>
      </c>
      <c r="I37" s="14">
        <f>SUBTOTAL(9,I38)</f>
        <v>50</v>
      </c>
    </row>
    <row r="38" spans="1:9" ht="31.5">
      <c r="A38" s="132" t="s">
        <v>852</v>
      </c>
      <c r="B38" s="138" t="s">
        <v>382</v>
      </c>
      <c r="C38" s="18">
        <v>300</v>
      </c>
      <c r="D38" s="19" t="s">
        <v>144</v>
      </c>
      <c r="E38" s="19" t="s">
        <v>148</v>
      </c>
      <c r="F38" s="14">
        <f t="shared" si="0"/>
        <v>50</v>
      </c>
      <c r="G38" s="14"/>
      <c r="H38" s="14">
        <v>0</v>
      </c>
      <c r="I38" s="14">
        <v>50</v>
      </c>
    </row>
    <row r="39" spans="1:9" ht="35.25" customHeight="1">
      <c r="A39" s="21" t="s">
        <v>907</v>
      </c>
      <c r="B39" s="138" t="s">
        <v>460</v>
      </c>
      <c r="C39" s="18"/>
      <c r="D39" s="19"/>
      <c r="E39" s="19"/>
      <c r="F39" s="14">
        <f t="shared" si="0"/>
        <v>1510</v>
      </c>
      <c r="G39" s="14"/>
      <c r="H39" s="14">
        <f>SUBTOTAL(9,H40)</f>
        <v>0</v>
      </c>
      <c r="I39" s="14">
        <f>SUBTOTAL(9,I40)</f>
        <v>1510</v>
      </c>
    </row>
    <row r="40" spans="1:9" ht="47.25">
      <c r="A40" s="132" t="s">
        <v>908</v>
      </c>
      <c r="B40" s="138" t="s">
        <v>384</v>
      </c>
      <c r="C40" s="18">
        <v>600</v>
      </c>
      <c r="D40" s="19" t="s">
        <v>144</v>
      </c>
      <c r="E40" s="19" t="s">
        <v>148</v>
      </c>
      <c r="F40" s="14">
        <f t="shared" si="0"/>
        <v>1510</v>
      </c>
      <c r="G40" s="14"/>
      <c r="H40" s="14">
        <v>0</v>
      </c>
      <c r="I40" s="14">
        <v>1510</v>
      </c>
    </row>
    <row r="41" spans="1:9" ht="15.75">
      <c r="A41" s="21" t="s">
        <v>388</v>
      </c>
      <c r="B41" s="138" t="s">
        <v>461</v>
      </c>
      <c r="C41" s="18"/>
      <c r="D41" s="19"/>
      <c r="E41" s="19"/>
      <c r="F41" s="14">
        <f t="shared" si="0"/>
        <v>110</v>
      </c>
      <c r="G41" s="14"/>
      <c r="H41" s="14">
        <f>SUBTOTAL(9,H42)</f>
        <v>0</v>
      </c>
      <c r="I41" s="14">
        <f>SUBTOTAL(9,I42)</f>
        <v>110</v>
      </c>
    </row>
    <row r="42" spans="1:9" ht="31.5">
      <c r="A42" s="132" t="s">
        <v>462</v>
      </c>
      <c r="B42" s="138" t="s">
        <v>387</v>
      </c>
      <c r="C42" s="18">
        <v>600</v>
      </c>
      <c r="D42" s="19" t="s">
        <v>144</v>
      </c>
      <c r="E42" s="19" t="s">
        <v>148</v>
      </c>
      <c r="F42" s="14">
        <f t="shared" si="0"/>
        <v>110</v>
      </c>
      <c r="G42" s="14"/>
      <c r="H42" s="14">
        <v>0</v>
      </c>
      <c r="I42" s="14">
        <v>110</v>
      </c>
    </row>
    <row r="43" spans="1:9" ht="15.75">
      <c r="A43" s="21" t="s">
        <v>386</v>
      </c>
      <c r="B43" s="138" t="s">
        <v>463</v>
      </c>
      <c r="C43" s="18"/>
      <c r="D43" s="19"/>
      <c r="E43" s="19"/>
      <c r="F43" s="14">
        <f t="shared" si="0"/>
        <v>857.5</v>
      </c>
      <c r="G43" s="14"/>
      <c r="H43" s="14">
        <f>SUBTOTAL(9,H44)</f>
        <v>0</v>
      </c>
      <c r="I43" s="14">
        <f>SUBTOTAL(9,I44)</f>
        <v>857.5</v>
      </c>
    </row>
    <row r="44" spans="1:9" ht="30.75" customHeight="1">
      <c r="A44" s="132" t="s">
        <v>464</v>
      </c>
      <c r="B44" s="138" t="s">
        <v>392</v>
      </c>
      <c r="C44" s="18">
        <v>600</v>
      </c>
      <c r="D44" s="19" t="s">
        <v>145</v>
      </c>
      <c r="E44" s="19" t="s">
        <v>139</v>
      </c>
      <c r="F44" s="14">
        <f t="shared" si="0"/>
        <v>857.5</v>
      </c>
      <c r="G44" s="14"/>
      <c r="H44" s="14">
        <v>0</v>
      </c>
      <c r="I44" s="14">
        <v>857.5</v>
      </c>
    </row>
    <row r="45" spans="1:9" ht="15.75">
      <c r="A45" s="21" t="s">
        <v>394</v>
      </c>
      <c r="B45" s="138" t="s">
        <v>465</v>
      </c>
      <c r="C45" s="18"/>
      <c r="D45" s="19"/>
      <c r="E45" s="19"/>
      <c r="F45" s="14">
        <f t="shared" si="0"/>
        <v>98.2</v>
      </c>
      <c r="G45" s="14"/>
      <c r="H45" s="14">
        <f>SUBTOTAL(9,H46)</f>
        <v>0</v>
      </c>
      <c r="I45" s="14">
        <f>SUBTOTAL(9,I46)</f>
        <v>98.2</v>
      </c>
    </row>
    <row r="46" spans="1:9" ht="31.5">
      <c r="A46" s="132" t="s">
        <v>466</v>
      </c>
      <c r="B46" s="138" t="s">
        <v>395</v>
      </c>
      <c r="C46" s="18">
        <v>600</v>
      </c>
      <c r="D46" s="19" t="s">
        <v>145</v>
      </c>
      <c r="E46" s="19" t="s">
        <v>139</v>
      </c>
      <c r="F46" s="14">
        <f t="shared" si="0"/>
        <v>98.2</v>
      </c>
      <c r="G46" s="14"/>
      <c r="H46" s="14">
        <v>0</v>
      </c>
      <c r="I46" s="14">
        <v>98.2</v>
      </c>
    </row>
    <row r="47" spans="1:9" ht="63">
      <c r="A47" s="21" t="s">
        <v>766</v>
      </c>
      <c r="B47" s="138" t="s">
        <v>467</v>
      </c>
      <c r="C47" s="18"/>
      <c r="D47" s="19"/>
      <c r="E47" s="19"/>
      <c r="F47" s="14">
        <f t="shared" si="0"/>
        <v>1414.6</v>
      </c>
      <c r="G47" s="14"/>
      <c r="H47" s="14">
        <f>SUBTOTAL(9,H48)</f>
        <v>1414.6</v>
      </c>
      <c r="I47" s="14">
        <f>SUBTOTAL(9,I48)</f>
        <v>0</v>
      </c>
    </row>
    <row r="48" spans="1:9" ht="78.75">
      <c r="A48" s="132" t="s">
        <v>909</v>
      </c>
      <c r="B48" s="138" t="s">
        <v>747</v>
      </c>
      <c r="C48" s="18">
        <v>600</v>
      </c>
      <c r="D48" s="19" t="s">
        <v>4</v>
      </c>
      <c r="E48" s="19" t="s">
        <v>142</v>
      </c>
      <c r="F48" s="14">
        <f t="shared" si="0"/>
        <v>1414.6</v>
      </c>
      <c r="G48" s="14"/>
      <c r="H48" s="14">
        <v>1414.6</v>
      </c>
      <c r="I48" s="139"/>
    </row>
    <row r="49" spans="1:9" ht="31.5">
      <c r="A49" s="132" t="s">
        <v>910</v>
      </c>
      <c r="B49" s="138" t="s">
        <v>468</v>
      </c>
      <c r="C49" s="18"/>
      <c r="D49" s="19"/>
      <c r="E49" s="19"/>
      <c r="F49" s="14">
        <f t="shared" si="0"/>
        <v>240</v>
      </c>
      <c r="G49" s="14"/>
      <c r="H49" s="14">
        <f>SUBTOTAL(9,H50)</f>
        <v>0</v>
      </c>
      <c r="I49" s="14">
        <f>SUBTOTAL(9,I50)</f>
        <v>240</v>
      </c>
    </row>
    <row r="50" spans="1:9" ht="47.25">
      <c r="A50" s="132" t="s">
        <v>469</v>
      </c>
      <c r="B50" s="138" t="s">
        <v>390</v>
      </c>
      <c r="C50" s="18">
        <v>600</v>
      </c>
      <c r="D50" s="19" t="s">
        <v>144</v>
      </c>
      <c r="E50" s="19" t="s">
        <v>148</v>
      </c>
      <c r="F50" s="14">
        <f t="shared" si="0"/>
        <v>240</v>
      </c>
      <c r="G50" s="14"/>
      <c r="H50" s="14">
        <v>0</v>
      </c>
      <c r="I50" s="14">
        <v>240</v>
      </c>
    </row>
    <row r="51" spans="1:9" ht="63">
      <c r="A51" s="21" t="s">
        <v>397</v>
      </c>
      <c r="B51" s="138" t="s">
        <v>470</v>
      </c>
      <c r="C51" s="18"/>
      <c r="D51" s="19"/>
      <c r="E51" s="19"/>
      <c r="F51" s="14">
        <f t="shared" si="0"/>
        <v>6049.2000000000007</v>
      </c>
      <c r="G51" s="14">
        <f>SUBTOTAL(9,G52:G53)</f>
        <v>0</v>
      </c>
      <c r="H51" s="14">
        <f>SUBTOTAL(9,H52:H53)</f>
        <v>6049.2000000000007</v>
      </c>
      <c r="I51" s="14">
        <f>SUBTOTAL(9,I52:I53)</f>
        <v>0</v>
      </c>
    </row>
    <row r="52" spans="1:9" ht="110.25">
      <c r="A52" s="132" t="s">
        <v>752</v>
      </c>
      <c r="B52" s="138" t="s">
        <v>398</v>
      </c>
      <c r="C52" s="18">
        <v>600</v>
      </c>
      <c r="D52" s="19" t="s">
        <v>144</v>
      </c>
      <c r="E52" s="19" t="s">
        <v>148</v>
      </c>
      <c r="F52" s="14">
        <f t="shared" si="0"/>
        <v>4320.6000000000004</v>
      </c>
      <c r="G52" s="14"/>
      <c r="H52" s="14">
        <v>4320.6000000000004</v>
      </c>
      <c r="I52" s="14"/>
    </row>
    <row r="53" spans="1:9" ht="110.25">
      <c r="A53" s="132" t="s">
        <v>752</v>
      </c>
      <c r="B53" s="138" t="s">
        <v>398</v>
      </c>
      <c r="C53" s="18">
        <v>600</v>
      </c>
      <c r="D53" s="19" t="s">
        <v>145</v>
      </c>
      <c r="E53" s="19" t="s">
        <v>139</v>
      </c>
      <c r="F53" s="14">
        <f t="shared" si="0"/>
        <v>1728.6</v>
      </c>
      <c r="G53" s="14"/>
      <c r="H53" s="14">
        <v>1728.6</v>
      </c>
      <c r="I53" s="14"/>
    </row>
    <row r="54" spans="1:9" ht="31.5">
      <c r="A54" s="21" t="s">
        <v>432</v>
      </c>
      <c r="B54" s="138" t="s">
        <v>471</v>
      </c>
      <c r="C54" s="18"/>
      <c r="D54" s="19"/>
      <c r="E54" s="19"/>
      <c r="F54" s="14">
        <f t="shared" si="0"/>
        <v>19259.099999999999</v>
      </c>
      <c r="G54" s="14">
        <f>SUBTOTAL(9,G55:G58)</f>
        <v>0</v>
      </c>
      <c r="H54" s="14">
        <f>SUBTOTAL(9,H55:H58)</f>
        <v>0</v>
      </c>
      <c r="I54" s="14">
        <f>SUBTOTAL(9,I55:I58)</f>
        <v>19259.099999999999</v>
      </c>
    </row>
    <row r="55" spans="1:9" ht="31.5">
      <c r="A55" s="132" t="s">
        <v>753</v>
      </c>
      <c r="B55" s="138" t="s">
        <v>372</v>
      </c>
      <c r="C55" s="18">
        <v>600</v>
      </c>
      <c r="D55" s="19" t="s">
        <v>144</v>
      </c>
      <c r="E55" s="19" t="s">
        <v>139</v>
      </c>
      <c r="F55" s="14">
        <f t="shared" si="0"/>
        <v>2091.4</v>
      </c>
      <c r="G55" s="14"/>
      <c r="H55" s="14">
        <v>0</v>
      </c>
      <c r="I55" s="14">
        <v>2091.4</v>
      </c>
    </row>
    <row r="56" spans="1:9" ht="31.5">
      <c r="A56" s="132" t="s">
        <v>753</v>
      </c>
      <c r="B56" s="138" t="s">
        <v>372</v>
      </c>
      <c r="C56" s="18">
        <v>600</v>
      </c>
      <c r="D56" s="19" t="s">
        <v>144</v>
      </c>
      <c r="E56" s="19" t="s">
        <v>140</v>
      </c>
      <c r="F56" s="14">
        <f t="shared" si="0"/>
        <v>13459.8</v>
      </c>
      <c r="G56" s="14"/>
      <c r="H56" s="14">
        <v>0</v>
      </c>
      <c r="I56" s="14">
        <v>13459.8</v>
      </c>
    </row>
    <row r="57" spans="1:9" ht="31.5">
      <c r="A57" s="132" t="s">
        <v>754</v>
      </c>
      <c r="B57" s="138" t="s">
        <v>372</v>
      </c>
      <c r="C57" s="18">
        <v>600</v>
      </c>
      <c r="D57" s="19" t="s">
        <v>144</v>
      </c>
      <c r="E57" s="19" t="s">
        <v>141</v>
      </c>
      <c r="F57" s="14">
        <f t="shared" si="0"/>
        <v>2139.5</v>
      </c>
      <c r="G57" s="14"/>
      <c r="H57" s="14"/>
      <c r="I57" s="14">
        <v>2139.5</v>
      </c>
    </row>
    <row r="58" spans="1:9" ht="31.5">
      <c r="A58" s="132" t="s">
        <v>753</v>
      </c>
      <c r="B58" s="138" t="s">
        <v>372</v>
      </c>
      <c r="C58" s="18">
        <v>600</v>
      </c>
      <c r="D58" s="19" t="s">
        <v>145</v>
      </c>
      <c r="E58" s="19" t="s">
        <v>139</v>
      </c>
      <c r="F58" s="14">
        <f t="shared" si="0"/>
        <v>1568.4</v>
      </c>
      <c r="G58" s="14"/>
      <c r="H58" s="14">
        <v>0</v>
      </c>
      <c r="I58" s="14">
        <v>1568.4</v>
      </c>
    </row>
    <row r="59" spans="1:9" ht="31.5">
      <c r="A59" s="21" t="s">
        <v>596</v>
      </c>
      <c r="B59" s="138" t="s">
        <v>655</v>
      </c>
      <c r="C59" s="18"/>
      <c r="D59" s="19"/>
      <c r="E59" s="19"/>
      <c r="F59" s="14">
        <f>G59+H59+I59</f>
        <v>1591.5</v>
      </c>
      <c r="G59" s="14"/>
      <c r="H59" s="14">
        <f>SUBTOTAL(9,H60:H62)</f>
        <v>0</v>
      </c>
      <c r="I59" s="14">
        <f>SUBTOTAL(9,I60:I63)</f>
        <v>1591.5</v>
      </c>
    </row>
    <row r="60" spans="1:9" ht="31.5">
      <c r="A60" s="132" t="s">
        <v>837</v>
      </c>
      <c r="B60" s="138" t="s">
        <v>597</v>
      </c>
      <c r="C60" s="18">
        <v>600</v>
      </c>
      <c r="D60" s="19" t="s">
        <v>144</v>
      </c>
      <c r="E60" s="19" t="s">
        <v>139</v>
      </c>
      <c r="F60" s="14">
        <f>G60+H60+I60</f>
        <v>672.3</v>
      </c>
      <c r="G60" s="14"/>
      <c r="H60" s="14"/>
      <c r="I60" s="42">
        <v>672.3</v>
      </c>
    </row>
    <row r="61" spans="1:9" ht="31.5">
      <c r="A61" s="132" t="s">
        <v>837</v>
      </c>
      <c r="B61" s="138" t="s">
        <v>597</v>
      </c>
      <c r="C61" s="18">
        <v>600</v>
      </c>
      <c r="D61" s="19" t="s">
        <v>144</v>
      </c>
      <c r="E61" s="19" t="s">
        <v>140</v>
      </c>
      <c r="F61" s="14">
        <f t="shared" si="0"/>
        <v>560.70000000000005</v>
      </c>
      <c r="G61" s="14"/>
      <c r="H61" s="14"/>
      <c r="I61" s="42">
        <v>560.70000000000005</v>
      </c>
    </row>
    <row r="62" spans="1:9" ht="31.5">
      <c r="A62" s="132" t="s">
        <v>837</v>
      </c>
      <c r="B62" s="138" t="s">
        <v>597</v>
      </c>
      <c r="C62" s="18">
        <v>600</v>
      </c>
      <c r="D62" s="19" t="s">
        <v>144</v>
      </c>
      <c r="E62" s="19" t="s">
        <v>141</v>
      </c>
      <c r="F62" s="14">
        <f t="shared" ref="F62:F65" si="1">G62+H62+I62</f>
        <v>260.5</v>
      </c>
      <c r="G62" s="14"/>
      <c r="H62" s="14"/>
      <c r="I62" s="42">
        <v>260.5</v>
      </c>
    </row>
    <row r="63" spans="1:9" ht="31.5">
      <c r="A63" s="132" t="s">
        <v>837</v>
      </c>
      <c r="B63" s="138" t="s">
        <v>597</v>
      </c>
      <c r="C63" s="18">
        <v>600</v>
      </c>
      <c r="D63" s="19" t="s">
        <v>145</v>
      </c>
      <c r="E63" s="19" t="s">
        <v>139</v>
      </c>
      <c r="F63" s="14">
        <f t="shared" si="1"/>
        <v>98</v>
      </c>
      <c r="G63" s="14"/>
      <c r="H63" s="14">
        <v>0</v>
      </c>
      <c r="I63" s="14">
        <v>98</v>
      </c>
    </row>
    <row r="64" spans="1:9" ht="47.25">
      <c r="A64" s="65" t="s">
        <v>658</v>
      </c>
      <c r="B64" s="138" t="s">
        <v>659</v>
      </c>
      <c r="C64" s="18"/>
      <c r="D64" s="19"/>
      <c r="E64" s="19"/>
      <c r="F64" s="14">
        <f t="shared" si="1"/>
        <v>3535</v>
      </c>
      <c r="G64" s="14">
        <f>SUBTOTAL(9,G65:G66)</f>
        <v>3150</v>
      </c>
      <c r="H64" s="14">
        <f>SUBTOTAL(9,H65:H66)</f>
        <v>350</v>
      </c>
      <c r="I64" s="14">
        <f>SUBTOTAL(9,I65:I66)</f>
        <v>35</v>
      </c>
    </row>
    <row r="65" spans="1:9" ht="63">
      <c r="A65" s="65" t="s">
        <v>842</v>
      </c>
      <c r="B65" s="138" t="s">
        <v>815</v>
      </c>
      <c r="C65" s="18">
        <v>600</v>
      </c>
      <c r="D65" s="19" t="s">
        <v>144</v>
      </c>
      <c r="E65" s="19" t="s">
        <v>140</v>
      </c>
      <c r="F65" s="14">
        <f t="shared" si="1"/>
        <v>3500</v>
      </c>
      <c r="G65" s="14">
        <v>3150</v>
      </c>
      <c r="H65" s="14">
        <v>350</v>
      </c>
      <c r="I65" s="42"/>
    </row>
    <row r="66" spans="1:9" ht="63">
      <c r="A66" s="65" t="s">
        <v>843</v>
      </c>
      <c r="B66" s="138" t="s">
        <v>816</v>
      </c>
      <c r="C66" s="18">
        <v>600</v>
      </c>
      <c r="D66" s="19" t="s">
        <v>144</v>
      </c>
      <c r="E66" s="19" t="s">
        <v>140</v>
      </c>
      <c r="F66" s="14">
        <f t="shared" ref="F66:F74" si="2">G66+H66+I66</f>
        <v>35</v>
      </c>
      <c r="G66" s="14"/>
      <c r="H66" s="14"/>
      <c r="I66" s="42">
        <v>35</v>
      </c>
    </row>
    <row r="67" spans="1:9" ht="47.25">
      <c r="A67" s="41" t="s">
        <v>807</v>
      </c>
      <c r="B67" s="138" t="s">
        <v>834</v>
      </c>
      <c r="C67" s="18"/>
      <c r="D67" s="19"/>
      <c r="E67" s="19"/>
      <c r="F67" s="14">
        <f t="shared" si="2"/>
        <v>2194.8000000000002</v>
      </c>
      <c r="G67" s="14"/>
      <c r="H67" s="14">
        <f>SUBTOTAL(9,H68:H69)</f>
        <v>2159.9</v>
      </c>
      <c r="I67" s="14">
        <f>SUBTOTAL(9,I68:I69)</f>
        <v>34.9</v>
      </c>
    </row>
    <row r="68" spans="1:9" ht="47.25">
      <c r="A68" s="41" t="s">
        <v>844</v>
      </c>
      <c r="B68" s="138" t="s">
        <v>810</v>
      </c>
      <c r="C68" s="18">
        <v>400</v>
      </c>
      <c r="D68" s="19" t="s">
        <v>4</v>
      </c>
      <c r="E68" s="19" t="s">
        <v>147</v>
      </c>
      <c r="F68" s="14">
        <f t="shared" si="2"/>
        <v>2159.9</v>
      </c>
      <c r="G68" s="14"/>
      <c r="H68" s="14">
        <v>2159.9</v>
      </c>
      <c r="I68" s="42"/>
    </row>
    <row r="69" spans="1:9" ht="47.25">
      <c r="A69" s="41" t="s">
        <v>844</v>
      </c>
      <c r="B69" s="138" t="s">
        <v>812</v>
      </c>
      <c r="C69" s="18">
        <v>400</v>
      </c>
      <c r="D69" s="19" t="s">
        <v>4</v>
      </c>
      <c r="E69" s="19" t="s">
        <v>147</v>
      </c>
      <c r="F69" s="14">
        <f t="shared" si="2"/>
        <v>34.9</v>
      </c>
      <c r="G69" s="14"/>
      <c r="H69" s="14"/>
      <c r="I69" s="42">
        <v>34.9</v>
      </c>
    </row>
    <row r="70" spans="1:9" ht="47.25">
      <c r="A70" s="65" t="s">
        <v>817</v>
      </c>
      <c r="B70" s="138" t="s">
        <v>835</v>
      </c>
      <c r="C70" s="18"/>
      <c r="D70" s="19"/>
      <c r="E70" s="19"/>
      <c r="F70" s="14">
        <f t="shared" ref="F70" si="3">G70+H70+I70</f>
        <v>505</v>
      </c>
      <c r="G70" s="14"/>
      <c r="H70" s="14">
        <f>SUBTOTAL(9,H71:H74)</f>
        <v>500</v>
      </c>
      <c r="I70" s="14">
        <f>SUBTOTAL(9,I71:I74)</f>
        <v>5</v>
      </c>
    </row>
    <row r="71" spans="1:9" ht="63">
      <c r="A71" s="132" t="s">
        <v>845</v>
      </c>
      <c r="B71" s="138" t="s">
        <v>820</v>
      </c>
      <c r="C71" s="18">
        <v>600</v>
      </c>
      <c r="D71" s="19" t="s">
        <v>144</v>
      </c>
      <c r="E71" s="19" t="s">
        <v>148</v>
      </c>
      <c r="F71" s="14">
        <f t="shared" si="2"/>
        <v>200</v>
      </c>
      <c r="G71" s="14"/>
      <c r="H71" s="14">
        <v>200</v>
      </c>
      <c r="I71" s="42"/>
    </row>
    <row r="72" spans="1:9" ht="63">
      <c r="A72" s="132" t="s">
        <v>845</v>
      </c>
      <c r="B72" s="138" t="s">
        <v>820</v>
      </c>
      <c r="C72" s="18">
        <v>600</v>
      </c>
      <c r="D72" s="19" t="s">
        <v>145</v>
      </c>
      <c r="E72" s="19" t="s">
        <v>139</v>
      </c>
      <c r="F72" s="14">
        <f>G72+H72+I72</f>
        <v>300</v>
      </c>
      <c r="G72" s="14"/>
      <c r="H72" s="14">
        <v>300</v>
      </c>
      <c r="I72" s="42"/>
    </row>
    <row r="73" spans="1:9" ht="47.25">
      <c r="A73" s="132" t="s">
        <v>821</v>
      </c>
      <c r="B73" s="138" t="s">
        <v>822</v>
      </c>
      <c r="C73" s="18">
        <v>600</v>
      </c>
      <c r="D73" s="19" t="s">
        <v>144</v>
      </c>
      <c r="E73" s="19" t="s">
        <v>148</v>
      </c>
      <c r="F73" s="14">
        <f t="shared" si="2"/>
        <v>2</v>
      </c>
      <c r="G73" s="14"/>
      <c r="H73" s="14"/>
      <c r="I73" s="42">
        <v>2</v>
      </c>
    </row>
    <row r="74" spans="1:9" ht="63">
      <c r="A74" s="132" t="s">
        <v>846</v>
      </c>
      <c r="B74" s="138" t="s">
        <v>822</v>
      </c>
      <c r="C74" s="18">
        <v>600</v>
      </c>
      <c r="D74" s="19" t="s">
        <v>145</v>
      </c>
      <c r="E74" s="19" t="s">
        <v>139</v>
      </c>
      <c r="F74" s="14">
        <f t="shared" si="2"/>
        <v>3</v>
      </c>
      <c r="G74" s="14"/>
      <c r="H74" s="14"/>
      <c r="I74" s="42">
        <v>3</v>
      </c>
    </row>
    <row r="75" spans="1:9" ht="31.5">
      <c r="A75" s="133" t="s">
        <v>134</v>
      </c>
      <c r="B75" s="134" t="s">
        <v>476</v>
      </c>
      <c r="C75" s="135"/>
      <c r="D75" s="136"/>
      <c r="E75" s="136"/>
      <c r="F75" s="137">
        <f>G75+H75+I75</f>
        <v>229735.00000000003</v>
      </c>
      <c r="G75" s="137"/>
      <c r="H75" s="137">
        <f>SUBTOTAL(9,H76:H82)</f>
        <v>0</v>
      </c>
      <c r="I75" s="137">
        <f>SUBTOTAL(9,I76:I82)</f>
        <v>229735.00000000003</v>
      </c>
    </row>
    <row r="76" spans="1:9" ht="47.25">
      <c r="A76" s="132" t="s">
        <v>472</v>
      </c>
      <c r="B76" s="138" t="s">
        <v>727</v>
      </c>
      <c r="C76" s="18">
        <v>600</v>
      </c>
      <c r="D76" s="19" t="s">
        <v>144</v>
      </c>
      <c r="E76" s="19" t="s">
        <v>139</v>
      </c>
      <c r="F76" s="14">
        <f t="shared" si="0"/>
        <v>13598.5</v>
      </c>
      <c r="G76" s="14"/>
      <c r="H76" s="14">
        <v>0</v>
      </c>
      <c r="I76" s="14">
        <v>13598.5</v>
      </c>
    </row>
    <row r="77" spans="1:9" ht="47.25">
      <c r="A77" s="132" t="s">
        <v>755</v>
      </c>
      <c r="B77" s="138" t="s">
        <v>732</v>
      </c>
      <c r="C77" s="18">
        <v>600</v>
      </c>
      <c r="D77" s="19" t="s">
        <v>144</v>
      </c>
      <c r="E77" s="19" t="s">
        <v>140</v>
      </c>
      <c r="F77" s="14">
        <f t="shared" si="0"/>
        <v>104556.2</v>
      </c>
      <c r="G77" s="14"/>
      <c r="H77" s="14">
        <v>0</v>
      </c>
      <c r="I77" s="14">
        <v>104556.2</v>
      </c>
    </row>
    <row r="78" spans="1:9" ht="47.25">
      <c r="A78" s="132" t="s">
        <v>756</v>
      </c>
      <c r="B78" s="138" t="s">
        <v>738</v>
      </c>
      <c r="C78" s="18">
        <v>600</v>
      </c>
      <c r="D78" s="19" t="s">
        <v>144</v>
      </c>
      <c r="E78" s="19" t="s">
        <v>141</v>
      </c>
      <c r="F78" s="14">
        <f t="shared" si="0"/>
        <v>12126.1</v>
      </c>
      <c r="G78" s="14"/>
      <c r="H78" s="14">
        <v>0</v>
      </c>
      <c r="I78" s="14">
        <v>12126.1</v>
      </c>
    </row>
    <row r="79" spans="1:9" ht="30" customHeight="1">
      <c r="A79" s="132" t="s">
        <v>757</v>
      </c>
      <c r="B79" s="138" t="s">
        <v>734</v>
      </c>
      <c r="C79" s="18">
        <v>600</v>
      </c>
      <c r="D79" s="19" t="s">
        <v>144</v>
      </c>
      <c r="E79" s="19" t="s">
        <v>140</v>
      </c>
      <c r="F79" s="14">
        <f t="shared" si="0"/>
        <v>11004.1</v>
      </c>
      <c r="G79" s="14"/>
      <c r="H79" s="14">
        <v>0</v>
      </c>
      <c r="I79" s="14">
        <v>11004.1</v>
      </c>
    </row>
    <row r="80" spans="1:9" ht="47.25">
      <c r="A80" s="132" t="s">
        <v>473</v>
      </c>
      <c r="B80" s="138" t="s">
        <v>744</v>
      </c>
      <c r="C80" s="18">
        <v>600</v>
      </c>
      <c r="D80" s="19" t="s">
        <v>145</v>
      </c>
      <c r="E80" s="19" t="s">
        <v>139</v>
      </c>
      <c r="F80" s="14">
        <f t="shared" si="0"/>
        <v>56922.8</v>
      </c>
      <c r="G80" s="14"/>
      <c r="H80" s="14">
        <v>0</v>
      </c>
      <c r="I80" s="14">
        <v>56922.8</v>
      </c>
    </row>
    <row r="81" spans="1:9" ht="47.25">
      <c r="A81" s="132" t="s">
        <v>474</v>
      </c>
      <c r="B81" s="138" t="s">
        <v>745</v>
      </c>
      <c r="C81" s="18">
        <v>600</v>
      </c>
      <c r="D81" s="19" t="s">
        <v>145</v>
      </c>
      <c r="E81" s="19" t="s">
        <v>139</v>
      </c>
      <c r="F81" s="14">
        <f t="shared" si="0"/>
        <v>10796.7</v>
      </c>
      <c r="G81" s="14"/>
      <c r="H81" s="14">
        <v>0</v>
      </c>
      <c r="I81" s="14">
        <v>10796.7</v>
      </c>
    </row>
    <row r="82" spans="1:9" ht="47.25">
      <c r="A82" s="132" t="s">
        <v>475</v>
      </c>
      <c r="B82" s="138" t="s">
        <v>746</v>
      </c>
      <c r="C82" s="18">
        <v>600</v>
      </c>
      <c r="D82" s="19" t="s">
        <v>145</v>
      </c>
      <c r="E82" s="19" t="s">
        <v>139</v>
      </c>
      <c r="F82" s="14">
        <f t="shared" si="0"/>
        <v>20730.599999999999</v>
      </c>
      <c r="G82" s="14"/>
      <c r="H82" s="14">
        <v>0</v>
      </c>
      <c r="I82" s="14">
        <v>20730.599999999999</v>
      </c>
    </row>
    <row r="83" spans="1:9" ht="14.25" customHeight="1">
      <c r="A83" s="131" t="s">
        <v>346</v>
      </c>
      <c r="B83" s="39" t="s">
        <v>141</v>
      </c>
      <c r="C83" s="18"/>
      <c r="D83" s="19"/>
      <c r="E83" s="19"/>
      <c r="F83" s="40">
        <f t="shared" si="0"/>
        <v>100</v>
      </c>
      <c r="G83" s="40"/>
      <c r="H83" s="40">
        <f>SUM(H84)</f>
        <v>0</v>
      </c>
      <c r="I83" s="40">
        <f>SUM(I84)</f>
        <v>100</v>
      </c>
    </row>
    <row r="84" spans="1:9" s="71" customFormat="1" ht="31.5">
      <c r="A84" s="133" t="s">
        <v>106</v>
      </c>
      <c r="B84" s="134" t="s">
        <v>477</v>
      </c>
      <c r="C84" s="135"/>
      <c r="D84" s="136"/>
      <c r="E84" s="136"/>
      <c r="F84" s="137">
        <f t="shared" si="0"/>
        <v>100</v>
      </c>
      <c r="G84" s="137"/>
      <c r="H84" s="137">
        <f>H85</f>
        <v>0</v>
      </c>
      <c r="I84" s="137">
        <f>I85</f>
        <v>100</v>
      </c>
    </row>
    <row r="85" spans="1:9" ht="31.5">
      <c r="A85" s="132" t="s">
        <v>349</v>
      </c>
      <c r="B85" s="38" t="s">
        <v>478</v>
      </c>
      <c r="C85" s="18"/>
      <c r="D85" s="19"/>
      <c r="E85" s="19"/>
      <c r="F85" s="14">
        <f t="shared" si="0"/>
        <v>100</v>
      </c>
      <c r="G85" s="14"/>
      <c r="H85" s="14">
        <f>SUBTOTAL(9,H86)</f>
        <v>0</v>
      </c>
      <c r="I85" s="14">
        <f>SUBTOTAL(9,I86)</f>
        <v>100</v>
      </c>
    </row>
    <row r="86" spans="1:9" ht="31.5">
      <c r="A86" s="48" t="s">
        <v>479</v>
      </c>
      <c r="B86" s="138" t="s">
        <v>352</v>
      </c>
      <c r="C86" s="18">
        <v>800</v>
      </c>
      <c r="D86" s="19" t="s">
        <v>142</v>
      </c>
      <c r="E86" s="19">
        <v>12</v>
      </c>
      <c r="F86" s="14">
        <f t="shared" si="0"/>
        <v>100</v>
      </c>
      <c r="G86" s="14"/>
      <c r="H86" s="14">
        <v>0</v>
      </c>
      <c r="I86" s="14">
        <v>100</v>
      </c>
    </row>
    <row r="87" spans="1:9" ht="31.5">
      <c r="A87" s="131" t="s">
        <v>403</v>
      </c>
      <c r="B87" s="39" t="s">
        <v>142</v>
      </c>
      <c r="C87" s="18"/>
      <c r="D87" s="19"/>
      <c r="E87" s="19"/>
      <c r="F87" s="40">
        <f t="shared" si="0"/>
        <v>20469</v>
      </c>
      <c r="G87" s="40"/>
      <c r="H87" s="40">
        <f>SUM(H88,H93)</f>
        <v>0</v>
      </c>
      <c r="I87" s="40">
        <f>SUM(I88,I93)</f>
        <v>20469</v>
      </c>
    </row>
    <row r="88" spans="1:9" s="71" customFormat="1" ht="15.75">
      <c r="A88" s="133" t="s">
        <v>133</v>
      </c>
      <c r="B88" s="134" t="s">
        <v>480</v>
      </c>
      <c r="C88" s="140"/>
      <c r="D88" s="141"/>
      <c r="E88" s="141"/>
      <c r="F88" s="137">
        <f t="shared" si="0"/>
        <v>1757.6</v>
      </c>
      <c r="G88" s="137">
        <f>SUBTOTAL(9,G89,G91)</f>
        <v>0</v>
      </c>
      <c r="H88" s="137">
        <f>SUBTOTAL(9,H89,H91)</f>
        <v>0</v>
      </c>
      <c r="I88" s="137">
        <f>SUBTOTAL(9,I89,I91)</f>
        <v>1757.6</v>
      </c>
    </row>
    <row r="89" spans="1:9" ht="15.75">
      <c r="A89" s="132" t="s">
        <v>411</v>
      </c>
      <c r="B89" s="138" t="s">
        <v>481</v>
      </c>
      <c r="C89" s="142"/>
      <c r="D89" s="143"/>
      <c r="E89" s="143"/>
      <c r="F89" s="14">
        <f t="shared" si="0"/>
        <v>1157.5999999999999</v>
      </c>
      <c r="G89" s="14"/>
      <c r="H89" s="14">
        <f>H90</f>
        <v>0</v>
      </c>
      <c r="I89" s="14">
        <f>I90</f>
        <v>1157.5999999999999</v>
      </c>
    </row>
    <row r="90" spans="1:9" ht="31.5">
      <c r="A90" s="132" t="s">
        <v>482</v>
      </c>
      <c r="B90" s="138" t="s">
        <v>409</v>
      </c>
      <c r="C90" s="18">
        <v>600</v>
      </c>
      <c r="D90" s="19">
        <v>11</v>
      </c>
      <c r="E90" s="19" t="s">
        <v>140</v>
      </c>
      <c r="F90" s="14">
        <f t="shared" si="0"/>
        <v>1157.5999999999999</v>
      </c>
      <c r="G90" s="14"/>
      <c r="H90" s="14">
        <v>0</v>
      </c>
      <c r="I90" s="14">
        <v>1157.5999999999999</v>
      </c>
    </row>
    <row r="91" spans="1:9" ht="31.5">
      <c r="A91" s="21" t="s">
        <v>432</v>
      </c>
      <c r="B91" s="138" t="s">
        <v>483</v>
      </c>
      <c r="C91" s="18"/>
      <c r="D91" s="19"/>
      <c r="E91" s="19"/>
      <c r="F91" s="14">
        <f t="shared" si="0"/>
        <v>600</v>
      </c>
      <c r="G91" s="14"/>
      <c r="H91" s="14">
        <f>H92</f>
        <v>0</v>
      </c>
      <c r="I91" s="14">
        <f>I92</f>
        <v>600</v>
      </c>
    </row>
    <row r="92" spans="1:9" ht="31.5">
      <c r="A92" s="132" t="s">
        <v>753</v>
      </c>
      <c r="B92" s="138" t="s">
        <v>407</v>
      </c>
      <c r="C92" s="18">
        <v>600</v>
      </c>
      <c r="D92" s="19" t="s">
        <v>445</v>
      </c>
      <c r="E92" s="19" t="s">
        <v>139</v>
      </c>
      <c r="F92" s="14">
        <f t="shared" si="0"/>
        <v>600</v>
      </c>
      <c r="G92" s="14"/>
      <c r="H92" s="14">
        <v>0</v>
      </c>
      <c r="I92" s="14">
        <v>600</v>
      </c>
    </row>
    <row r="93" spans="1:9" ht="31.5">
      <c r="A93" s="133" t="s">
        <v>134</v>
      </c>
      <c r="B93" s="134" t="s">
        <v>484</v>
      </c>
      <c r="C93" s="135"/>
      <c r="D93" s="136"/>
      <c r="E93" s="136"/>
      <c r="F93" s="137">
        <f t="shared" si="0"/>
        <v>18711.400000000001</v>
      </c>
      <c r="G93" s="137"/>
      <c r="H93" s="137">
        <f>H94</f>
        <v>0</v>
      </c>
      <c r="I93" s="137">
        <f>I94</f>
        <v>18711.400000000001</v>
      </c>
    </row>
    <row r="94" spans="1:9" ht="47.25">
      <c r="A94" s="132" t="s">
        <v>485</v>
      </c>
      <c r="B94" s="138" t="s">
        <v>589</v>
      </c>
      <c r="C94" s="18">
        <v>600</v>
      </c>
      <c r="D94" s="19">
        <v>11</v>
      </c>
      <c r="E94" s="19" t="s">
        <v>139</v>
      </c>
      <c r="F94" s="14">
        <f t="shared" si="0"/>
        <v>18711.400000000001</v>
      </c>
      <c r="G94" s="14"/>
      <c r="H94" s="14">
        <v>0</v>
      </c>
      <c r="I94" s="14">
        <v>18711.400000000001</v>
      </c>
    </row>
    <row r="95" spans="1:9" ht="31.5">
      <c r="A95" s="131" t="s">
        <v>308</v>
      </c>
      <c r="B95" s="39" t="s">
        <v>143</v>
      </c>
      <c r="C95" s="18"/>
      <c r="D95" s="19"/>
      <c r="E95" s="19"/>
      <c r="F95" s="40">
        <f>G95+H95+I95</f>
        <v>45348.9</v>
      </c>
      <c r="G95" s="40"/>
      <c r="H95" s="40">
        <f>SUM(H96,H114)</f>
        <v>0</v>
      </c>
      <c r="I95" s="40">
        <f>SUM(I96,I115)</f>
        <v>45348.9</v>
      </c>
    </row>
    <row r="96" spans="1:9" s="71" customFormat="1" ht="15.75">
      <c r="A96" s="133" t="s">
        <v>98</v>
      </c>
      <c r="B96" s="134" t="s">
        <v>486</v>
      </c>
      <c r="C96" s="135"/>
      <c r="D96" s="136"/>
      <c r="E96" s="136"/>
      <c r="F96" s="137">
        <f t="shared" si="0"/>
        <v>10184.5</v>
      </c>
      <c r="G96" s="137"/>
      <c r="H96" s="137">
        <f>H97+H99+H102+H105+H108+H111</f>
        <v>0</v>
      </c>
      <c r="I96" s="137">
        <f>I97+I99+I102+I105+I108+I111</f>
        <v>10184.5</v>
      </c>
    </row>
    <row r="97" spans="1:9" ht="15.75">
      <c r="A97" s="132" t="s">
        <v>311</v>
      </c>
      <c r="B97" s="38" t="s">
        <v>487</v>
      </c>
      <c r="C97" s="18"/>
      <c r="D97" s="19"/>
      <c r="E97" s="19"/>
      <c r="F97" s="14">
        <f t="shared" si="0"/>
        <v>10184.5</v>
      </c>
      <c r="G97" s="14"/>
      <c r="H97" s="14">
        <f>H98</f>
        <v>0</v>
      </c>
      <c r="I97" s="14">
        <f>I98</f>
        <v>10184.5</v>
      </c>
    </row>
    <row r="98" spans="1:9" ht="31.5">
      <c r="A98" s="48" t="s">
        <v>488</v>
      </c>
      <c r="B98" s="38" t="s">
        <v>312</v>
      </c>
      <c r="C98" s="18">
        <v>800</v>
      </c>
      <c r="D98" s="19" t="s">
        <v>143</v>
      </c>
      <c r="E98" s="19" t="s">
        <v>140</v>
      </c>
      <c r="F98" s="14">
        <f t="shared" si="0"/>
        <v>10184.5</v>
      </c>
      <c r="G98" s="14"/>
      <c r="H98" s="14">
        <v>0</v>
      </c>
      <c r="I98" s="14">
        <v>10184.5</v>
      </c>
    </row>
    <row r="99" spans="1:9" ht="31.5" hidden="1">
      <c r="A99" s="132" t="s">
        <v>334</v>
      </c>
      <c r="B99" s="38" t="s">
        <v>489</v>
      </c>
      <c r="C99" s="18"/>
      <c r="D99" s="19"/>
      <c r="E99" s="19"/>
      <c r="F99" s="14">
        <f t="shared" si="0"/>
        <v>0</v>
      </c>
      <c r="G99" s="14"/>
      <c r="H99" s="14">
        <f>H100+H101</f>
        <v>0</v>
      </c>
      <c r="I99" s="14">
        <f>I100+I101</f>
        <v>0</v>
      </c>
    </row>
    <row r="100" spans="1:9" ht="31.5" hidden="1">
      <c r="A100" s="48" t="s">
        <v>490</v>
      </c>
      <c r="B100" s="38" t="s">
        <v>335</v>
      </c>
      <c r="C100" s="18">
        <v>800</v>
      </c>
      <c r="D100" s="19" t="s">
        <v>143</v>
      </c>
      <c r="E100" s="19" t="s">
        <v>143</v>
      </c>
      <c r="F100" s="14">
        <f t="shared" si="0"/>
        <v>0</v>
      </c>
      <c r="G100" s="14"/>
      <c r="H100" s="14">
        <v>0</v>
      </c>
      <c r="I100" s="139">
        <v>0</v>
      </c>
    </row>
    <row r="101" spans="1:9" ht="47.25" hidden="1">
      <c r="A101" s="48" t="s">
        <v>632</v>
      </c>
      <c r="B101" s="38" t="s">
        <v>631</v>
      </c>
      <c r="C101" s="18">
        <v>800</v>
      </c>
      <c r="D101" s="19" t="s">
        <v>143</v>
      </c>
      <c r="E101" s="19" t="s">
        <v>143</v>
      </c>
      <c r="F101" s="14">
        <f>G101+H101+I101</f>
        <v>0</v>
      </c>
      <c r="G101" s="14"/>
      <c r="H101" s="14"/>
      <c r="I101" s="14">
        <v>0</v>
      </c>
    </row>
    <row r="102" spans="1:9" ht="31.5" hidden="1">
      <c r="A102" s="132" t="s">
        <v>313</v>
      </c>
      <c r="B102" s="38" t="s">
        <v>491</v>
      </c>
      <c r="C102" s="18"/>
      <c r="D102" s="19"/>
      <c r="E102" s="19"/>
      <c r="F102" s="14">
        <f t="shared" si="0"/>
        <v>0</v>
      </c>
      <c r="G102" s="14"/>
      <c r="H102" s="14">
        <f>SUBTOTAL(9,H103:H104)</f>
        <v>0</v>
      </c>
      <c r="I102" s="14">
        <f>SUBTOTAL(9,I103:I104)</f>
        <v>0</v>
      </c>
    </row>
    <row r="103" spans="1:9" ht="31.5" hidden="1">
      <c r="A103" s="48" t="s">
        <v>492</v>
      </c>
      <c r="B103" s="38" t="s">
        <v>314</v>
      </c>
      <c r="C103" s="18">
        <v>800</v>
      </c>
      <c r="D103" s="19" t="s">
        <v>143</v>
      </c>
      <c r="E103" s="19" t="s">
        <v>140</v>
      </c>
      <c r="F103" s="14">
        <f t="shared" si="0"/>
        <v>0</v>
      </c>
      <c r="G103" s="14"/>
      <c r="H103" s="14">
        <v>0</v>
      </c>
      <c r="I103" s="139">
        <v>0</v>
      </c>
    </row>
    <row r="104" spans="1:9" ht="47.25" hidden="1">
      <c r="A104" s="48" t="s">
        <v>623</v>
      </c>
      <c r="B104" s="38" t="s">
        <v>617</v>
      </c>
      <c r="C104" s="18">
        <v>800</v>
      </c>
      <c r="D104" s="19" t="s">
        <v>143</v>
      </c>
      <c r="E104" s="19" t="s">
        <v>140</v>
      </c>
      <c r="F104" s="14">
        <f t="shared" ref="F104:F110" si="4">G104+H104+I104</f>
        <v>0</v>
      </c>
      <c r="G104" s="14"/>
      <c r="H104" s="14"/>
      <c r="I104" s="14">
        <v>0</v>
      </c>
    </row>
    <row r="105" spans="1:9" ht="31.5" hidden="1">
      <c r="A105" s="132" t="s">
        <v>625</v>
      </c>
      <c r="B105" s="38" t="s">
        <v>627</v>
      </c>
      <c r="C105" s="18"/>
      <c r="D105" s="19"/>
      <c r="E105" s="19"/>
      <c r="F105" s="14">
        <f t="shared" si="4"/>
        <v>0</v>
      </c>
      <c r="G105" s="14"/>
      <c r="H105" s="14">
        <f>H106+H107</f>
        <v>0</v>
      </c>
      <c r="I105" s="14">
        <f>I106+I107</f>
        <v>0</v>
      </c>
    </row>
    <row r="106" spans="1:9" ht="31.5" hidden="1">
      <c r="A106" s="48" t="s">
        <v>628</v>
      </c>
      <c r="B106" s="38" t="s">
        <v>626</v>
      </c>
      <c r="C106" s="18">
        <v>800</v>
      </c>
      <c r="D106" s="19" t="s">
        <v>143</v>
      </c>
      <c r="E106" s="19" t="s">
        <v>140</v>
      </c>
      <c r="F106" s="14">
        <f t="shared" si="4"/>
        <v>0</v>
      </c>
      <c r="G106" s="14"/>
      <c r="H106" s="14">
        <v>0</v>
      </c>
      <c r="I106" s="139">
        <v>0</v>
      </c>
    </row>
    <row r="107" spans="1:9" ht="63" hidden="1">
      <c r="A107" s="48" t="s">
        <v>630</v>
      </c>
      <c r="B107" s="38" t="s">
        <v>629</v>
      </c>
      <c r="C107" s="18">
        <v>800</v>
      </c>
      <c r="D107" s="19" t="s">
        <v>143</v>
      </c>
      <c r="E107" s="19" t="s">
        <v>140</v>
      </c>
      <c r="F107" s="14">
        <f t="shared" si="4"/>
        <v>0</v>
      </c>
      <c r="G107" s="14"/>
      <c r="H107" s="14"/>
      <c r="I107" s="14">
        <v>0</v>
      </c>
    </row>
    <row r="108" spans="1:9" ht="31.5" hidden="1">
      <c r="A108" s="132" t="s">
        <v>638</v>
      </c>
      <c r="B108" s="38" t="s">
        <v>648</v>
      </c>
      <c r="C108" s="18"/>
      <c r="D108" s="19"/>
      <c r="E108" s="19"/>
      <c r="F108" s="14">
        <f t="shared" si="4"/>
        <v>0</v>
      </c>
      <c r="G108" s="14"/>
      <c r="H108" s="14">
        <f>H109+H110</f>
        <v>0</v>
      </c>
      <c r="I108" s="14">
        <f>I109+I110</f>
        <v>0</v>
      </c>
    </row>
    <row r="109" spans="1:9" ht="31.5" hidden="1">
      <c r="A109" s="48" t="s">
        <v>649</v>
      </c>
      <c r="B109" s="38" t="s">
        <v>636</v>
      </c>
      <c r="C109" s="18">
        <v>800</v>
      </c>
      <c r="D109" s="19" t="s">
        <v>143</v>
      </c>
      <c r="E109" s="19" t="s">
        <v>143</v>
      </c>
      <c r="F109" s="14">
        <f t="shared" si="4"/>
        <v>0</v>
      </c>
      <c r="G109" s="14"/>
      <c r="H109" s="14">
        <v>0</v>
      </c>
      <c r="I109" s="139">
        <v>0</v>
      </c>
    </row>
    <row r="110" spans="1:9" ht="47.25" hidden="1">
      <c r="A110" s="48" t="s">
        <v>650</v>
      </c>
      <c r="B110" s="38" t="s">
        <v>637</v>
      </c>
      <c r="C110" s="18">
        <v>800</v>
      </c>
      <c r="D110" s="19" t="s">
        <v>143</v>
      </c>
      <c r="E110" s="19" t="s">
        <v>143</v>
      </c>
      <c r="F110" s="14">
        <f t="shared" si="4"/>
        <v>0</v>
      </c>
      <c r="G110" s="14"/>
      <c r="H110" s="14">
        <v>0</v>
      </c>
      <c r="I110" s="14">
        <v>0</v>
      </c>
    </row>
    <row r="111" spans="1:9" ht="31.5" hidden="1">
      <c r="A111" s="132" t="s">
        <v>664</v>
      </c>
      <c r="B111" s="38" t="s">
        <v>675</v>
      </c>
      <c r="C111" s="18"/>
      <c r="D111" s="19"/>
      <c r="E111" s="19"/>
      <c r="F111" s="14">
        <f>G111+H111+I111</f>
        <v>0</v>
      </c>
      <c r="G111" s="14"/>
      <c r="H111" s="14">
        <f>H112+H113</f>
        <v>0</v>
      </c>
      <c r="I111" s="14">
        <f>I112+I113</f>
        <v>0</v>
      </c>
    </row>
    <row r="112" spans="1:9" ht="31.5" hidden="1">
      <c r="A112" s="48" t="s">
        <v>676</v>
      </c>
      <c r="B112" s="38" t="s">
        <v>665</v>
      </c>
      <c r="C112" s="18">
        <v>800</v>
      </c>
      <c r="D112" s="19" t="s">
        <v>143</v>
      </c>
      <c r="E112" s="19" t="s">
        <v>140</v>
      </c>
      <c r="F112" s="14">
        <f>G112+H112+I112</f>
        <v>0</v>
      </c>
      <c r="G112" s="14"/>
      <c r="H112" s="14">
        <v>0</v>
      </c>
      <c r="I112" s="139">
        <v>0</v>
      </c>
    </row>
    <row r="113" spans="1:9" ht="47.25" hidden="1">
      <c r="A113" s="48" t="s">
        <v>677</v>
      </c>
      <c r="B113" s="38" t="s">
        <v>666</v>
      </c>
      <c r="C113" s="18">
        <v>800</v>
      </c>
      <c r="D113" s="19" t="s">
        <v>143</v>
      </c>
      <c r="E113" s="19" t="s">
        <v>140</v>
      </c>
      <c r="F113" s="14">
        <f>G113+H113+I113</f>
        <v>0</v>
      </c>
      <c r="G113" s="14"/>
      <c r="H113" s="14">
        <v>0</v>
      </c>
      <c r="I113" s="14">
        <v>0</v>
      </c>
    </row>
    <row r="114" spans="1:9" ht="31.5">
      <c r="A114" s="133" t="s">
        <v>109</v>
      </c>
      <c r="B114" s="134" t="s">
        <v>493</v>
      </c>
      <c r="C114" s="135"/>
      <c r="D114" s="136"/>
      <c r="E114" s="136"/>
      <c r="F114" s="40">
        <f t="shared" ref="F114:F196" si="5">G114+H114+I114</f>
        <v>35164.400000000001</v>
      </c>
      <c r="G114" s="40"/>
      <c r="H114" s="40">
        <f>H116+H118</f>
        <v>0</v>
      </c>
      <c r="I114" s="40">
        <f>I116+I118</f>
        <v>35164.400000000001</v>
      </c>
    </row>
    <row r="115" spans="1:9" ht="31.5">
      <c r="A115" s="133" t="s">
        <v>109</v>
      </c>
      <c r="B115" s="134" t="s">
        <v>493</v>
      </c>
      <c r="C115" s="135"/>
      <c r="D115" s="136"/>
      <c r="E115" s="136"/>
      <c r="F115" s="14">
        <f t="shared" si="5"/>
        <v>35164.400000000001</v>
      </c>
      <c r="G115" s="40"/>
      <c r="H115" s="40"/>
      <c r="I115" s="40">
        <f>I116+I118</f>
        <v>35164.400000000001</v>
      </c>
    </row>
    <row r="116" spans="1:9" ht="15.75">
      <c r="A116" s="132" t="s">
        <v>317</v>
      </c>
      <c r="B116" s="38" t="s">
        <v>494</v>
      </c>
      <c r="C116" s="135"/>
      <c r="D116" s="136"/>
      <c r="E116" s="136"/>
      <c r="F116" s="14">
        <f t="shared" si="5"/>
        <v>32253.5</v>
      </c>
      <c r="G116" s="14"/>
      <c r="H116" s="14">
        <f>H117</f>
        <v>0</v>
      </c>
      <c r="I116" s="14">
        <f>I117</f>
        <v>32253.5</v>
      </c>
    </row>
    <row r="117" spans="1:9" ht="31.5">
      <c r="A117" s="48" t="s">
        <v>488</v>
      </c>
      <c r="B117" s="38" t="s">
        <v>318</v>
      </c>
      <c r="C117" s="18">
        <v>800</v>
      </c>
      <c r="D117" s="19" t="s">
        <v>143</v>
      </c>
      <c r="E117" s="19" t="s">
        <v>140</v>
      </c>
      <c r="F117" s="14">
        <f t="shared" si="5"/>
        <v>32253.5</v>
      </c>
      <c r="G117" s="14"/>
      <c r="H117" s="14">
        <v>0</v>
      </c>
      <c r="I117" s="14">
        <v>32253.5</v>
      </c>
    </row>
    <row r="118" spans="1:9" ht="15.75">
      <c r="A118" s="132" t="s">
        <v>338</v>
      </c>
      <c r="B118" s="38" t="s">
        <v>495</v>
      </c>
      <c r="C118" s="18"/>
      <c r="D118" s="19"/>
      <c r="E118" s="19"/>
      <c r="F118" s="14">
        <f t="shared" si="5"/>
        <v>2910.9</v>
      </c>
      <c r="G118" s="14"/>
      <c r="H118" s="14">
        <f>H119</f>
        <v>0</v>
      </c>
      <c r="I118" s="14">
        <f>I119</f>
        <v>2910.9</v>
      </c>
    </row>
    <row r="119" spans="1:9" ht="31.5">
      <c r="A119" s="48" t="s">
        <v>488</v>
      </c>
      <c r="B119" s="38" t="s">
        <v>337</v>
      </c>
      <c r="C119" s="18">
        <v>800</v>
      </c>
      <c r="D119" s="19" t="s">
        <v>143</v>
      </c>
      <c r="E119" s="19" t="s">
        <v>143</v>
      </c>
      <c r="F119" s="14">
        <f t="shared" si="5"/>
        <v>2910.9</v>
      </c>
      <c r="G119" s="14"/>
      <c r="H119" s="14">
        <v>0</v>
      </c>
      <c r="I119" s="14">
        <v>2910.9</v>
      </c>
    </row>
    <row r="120" spans="1:9" ht="31.5">
      <c r="A120" s="131" t="s">
        <v>285</v>
      </c>
      <c r="B120" s="39" t="s">
        <v>147</v>
      </c>
      <c r="C120" s="50"/>
      <c r="D120" s="60"/>
      <c r="E120" s="60"/>
      <c r="F120" s="40">
        <f t="shared" si="5"/>
        <v>16696.2</v>
      </c>
      <c r="G120" s="40"/>
      <c r="H120" s="40">
        <f>SUM(H121,H124)</f>
        <v>0</v>
      </c>
      <c r="I120" s="40">
        <f>SUM(I121,I124,I127)</f>
        <v>16696.2</v>
      </c>
    </row>
    <row r="121" spans="1:9" s="71" customFormat="1" ht="15.75">
      <c r="A121" s="133" t="s">
        <v>100</v>
      </c>
      <c r="B121" s="134" t="s">
        <v>496</v>
      </c>
      <c r="C121" s="135"/>
      <c r="D121" s="136"/>
      <c r="E121" s="136"/>
      <c r="F121" s="137">
        <f t="shared" si="5"/>
        <v>8645.1</v>
      </c>
      <c r="G121" s="137"/>
      <c r="H121" s="137">
        <f>H122</f>
        <v>0</v>
      </c>
      <c r="I121" s="137">
        <f>I122</f>
        <v>8645.1</v>
      </c>
    </row>
    <row r="122" spans="1:9" ht="15.75">
      <c r="A122" s="21" t="s">
        <v>287</v>
      </c>
      <c r="B122" s="38" t="s">
        <v>497</v>
      </c>
      <c r="C122" s="144"/>
      <c r="D122" s="145"/>
      <c r="E122" s="145"/>
      <c r="F122" s="14">
        <f t="shared" si="5"/>
        <v>8645.1</v>
      </c>
      <c r="G122" s="14"/>
      <c r="H122" s="14">
        <f>H123</f>
        <v>0</v>
      </c>
      <c r="I122" s="14">
        <f>I123</f>
        <v>8645.1</v>
      </c>
    </row>
    <row r="123" spans="1:9" ht="31.5">
      <c r="A123" s="41" t="s">
        <v>557</v>
      </c>
      <c r="B123" s="38" t="s">
        <v>289</v>
      </c>
      <c r="C123" s="18">
        <v>200</v>
      </c>
      <c r="D123" s="19" t="s">
        <v>142</v>
      </c>
      <c r="E123" s="19" t="s">
        <v>145</v>
      </c>
      <c r="F123" s="14">
        <f t="shared" si="5"/>
        <v>8645.1</v>
      </c>
      <c r="G123" s="14"/>
      <c r="H123" s="14">
        <v>0</v>
      </c>
      <c r="I123" s="14">
        <v>8645.1</v>
      </c>
    </row>
    <row r="124" spans="1:9" s="71" customFormat="1" ht="15.75">
      <c r="A124" s="133" t="s">
        <v>102</v>
      </c>
      <c r="B124" s="134" t="s">
        <v>498</v>
      </c>
      <c r="C124" s="135"/>
      <c r="D124" s="136"/>
      <c r="E124" s="136"/>
      <c r="F124" s="137">
        <f t="shared" si="5"/>
        <v>7151.1</v>
      </c>
      <c r="G124" s="137"/>
      <c r="H124" s="137">
        <f>H125</f>
        <v>0</v>
      </c>
      <c r="I124" s="137">
        <f>I125</f>
        <v>7151.1</v>
      </c>
    </row>
    <row r="125" spans="1:9" ht="15.75">
      <c r="A125" s="21" t="s">
        <v>292</v>
      </c>
      <c r="B125" s="38" t="s">
        <v>499</v>
      </c>
      <c r="C125" s="144"/>
      <c r="D125" s="145"/>
      <c r="E125" s="145"/>
      <c r="F125" s="14">
        <f t="shared" si="5"/>
        <v>7151.1</v>
      </c>
      <c r="G125" s="14"/>
      <c r="H125" s="14">
        <f>H126</f>
        <v>0</v>
      </c>
      <c r="I125" s="14">
        <f>I126</f>
        <v>7151.1</v>
      </c>
    </row>
    <row r="126" spans="1:9" ht="31.5">
      <c r="A126" s="41" t="s">
        <v>558</v>
      </c>
      <c r="B126" s="38" t="s">
        <v>293</v>
      </c>
      <c r="C126" s="18">
        <v>200</v>
      </c>
      <c r="D126" s="19" t="s">
        <v>142</v>
      </c>
      <c r="E126" s="19" t="s">
        <v>148</v>
      </c>
      <c r="F126" s="14">
        <f t="shared" si="5"/>
        <v>7151.1</v>
      </c>
      <c r="G126" s="14"/>
      <c r="H126" s="14">
        <v>0</v>
      </c>
      <c r="I126" s="14">
        <v>7151.1</v>
      </c>
    </row>
    <row r="127" spans="1:9" ht="15.75">
      <c r="A127" s="133" t="s">
        <v>199</v>
      </c>
      <c r="B127" s="134" t="s">
        <v>500</v>
      </c>
      <c r="C127" s="135"/>
      <c r="D127" s="136"/>
      <c r="E127" s="136"/>
      <c r="F127" s="137">
        <f t="shared" si="5"/>
        <v>900</v>
      </c>
      <c r="G127" s="137"/>
      <c r="H127" s="137">
        <f>H128+H130</f>
        <v>0</v>
      </c>
      <c r="I127" s="137">
        <f>I128+I130</f>
        <v>900</v>
      </c>
    </row>
    <row r="128" spans="1:9" ht="15.75">
      <c r="A128" s="21" t="s">
        <v>300</v>
      </c>
      <c r="B128" s="38" t="s">
        <v>501</v>
      </c>
      <c r="C128" s="135"/>
      <c r="D128" s="136"/>
      <c r="E128" s="136"/>
      <c r="F128" s="14">
        <f t="shared" si="5"/>
        <v>900</v>
      </c>
      <c r="G128" s="14"/>
      <c r="H128" s="14">
        <f>H129</f>
        <v>0</v>
      </c>
      <c r="I128" s="14">
        <f>I129</f>
        <v>900</v>
      </c>
    </row>
    <row r="129" spans="1:9" ht="31.5">
      <c r="A129" s="41" t="s">
        <v>559</v>
      </c>
      <c r="B129" s="38" t="s">
        <v>301</v>
      </c>
      <c r="C129" s="18">
        <v>200</v>
      </c>
      <c r="D129" s="19" t="s">
        <v>142</v>
      </c>
      <c r="E129" s="19" t="s">
        <v>2</v>
      </c>
      <c r="F129" s="14">
        <f t="shared" si="5"/>
        <v>900</v>
      </c>
      <c r="G129" s="14"/>
      <c r="H129" s="14">
        <v>0</v>
      </c>
      <c r="I129" s="14">
        <v>900</v>
      </c>
    </row>
    <row r="130" spans="1:9" ht="15.75">
      <c r="A130" s="21" t="s">
        <v>302</v>
      </c>
      <c r="B130" s="38" t="s">
        <v>502</v>
      </c>
      <c r="C130" s="135"/>
      <c r="D130" s="136"/>
      <c r="E130" s="136"/>
      <c r="F130" s="14">
        <f t="shared" si="5"/>
        <v>0</v>
      </c>
      <c r="G130" s="14"/>
      <c r="H130" s="14">
        <f>H131</f>
        <v>0</v>
      </c>
      <c r="I130" s="14">
        <f>I131</f>
        <v>0</v>
      </c>
    </row>
    <row r="131" spans="1:9" ht="31.5">
      <c r="A131" s="41" t="s">
        <v>560</v>
      </c>
      <c r="B131" s="38" t="s">
        <v>303</v>
      </c>
      <c r="C131" s="18">
        <v>200</v>
      </c>
      <c r="D131" s="19" t="s">
        <v>142</v>
      </c>
      <c r="E131" s="19" t="s">
        <v>2</v>
      </c>
      <c r="F131" s="14">
        <f t="shared" si="5"/>
        <v>0</v>
      </c>
      <c r="G131" s="14"/>
      <c r="H131" s="14">
        <v>0</v>
      </c>
      <c r="I131" s="14"/>
    </row>
    <row r="132" spans="1:9" ht="31.5">
      <c r="A132" s="131" t="s">
        <v>294</v>
      </c>
      <c r="B132" s="39" t="s">
        <v>144</v>
      </c>
      <c r="C132" s="142"/>
      <c r="D132" s="143"/>
      <c r="E132" s="143"/>
      <c r="F132" s="40">
        <f t="shared" ref="F132:H132" si="6">SUM(F133,F135,F137,F139,F141,F143,F145,F147,F149,F151,F153)</f>
        <v>275344.09999999998</v>
      </c>
      <c r="G132" s="40">
        <f t="shared" si="6"/>
        <v>0</v>
      </c>
      <c r="H132" s="40">
        <f t="shared" si="6"/>
        <v>117983.6</v>
      </c>
      <c r="I132" s="40">
        <f>SUM(I133,I135,I137,I139,I141,I143,I145,I147,I149,I151,I153)</f>
        <v>157360.49999999997</v>
      </c>
    </row>
    <row r="133" spans="1:9" ht="15.75">
      <c r="A133" s="21" t="s">
        <v>305</v>
      </c>
      <c r="B133" s="38" t="s">
        <v>503</v>
      </c>
      <c r="C133" s="142"/>
      <c r="D133" s="143"/>
      <c r="E133" s="143"/>
      <c r="F133" s="14">
        <f t="shared" si="5"/>
        <v>48717.9</v>
      </c>
      <c r="G133" s="14"/>
      <c r="H133" s="14">
        <f>H134</f>
        <v>0</v>
      </c>
      <c r="I133" s="14">
        <f>I134</f>
        <v>48717.9</v>
      </c>
    </row>
    <row r="134" spans="1:9" ht="31.5">
      <c r="A134" s="41" t="s">
        <v>561</v>
      </c>
      <c r="B134" s="38" t="s">
        <v>306</v>
      </c>
      <c r="C134" s="18">
        <v>200</v>
      </c>
      <c r="D134" s="19" t="s">
        <v>143</v>
      </c>
      <c r="E134" s="19" t="s">
        <v>139</v>
      </c>
      <c r="F134" s="14">
        <f t="shared" si="5"/>
        <v>48717.9</v>
      </c>
      <c r="G134" s="14"/>
      <c r="H134" s="14">
        <v>0</v>
      </c>
      <c r="I134" s="14">
        <v>48717.9</v>
      </c>
    </row>
    <row r="135" spans="1:9" ht="15.75">
      <c r="A135" s="21" t="s">
        <v>296</v>
      </c>
      <c r="B135" s="38" t="s">
        <v>504</v>
      </c>
      <c r="C135" s="18"/>
      <c r="D135" s="19"/>
      <c r="E135" s="19"/>
      <c r="F135" s="14">
        <f t="shared" si="5"/>
        <v>10560.1</v>
      </c>
      <c r="G135" s="14"/>
      <c r="H135" s="14">
        <f>H136</f>
        <v>0</v>
      </c>
      <c r="I135" s="14">
        <f>I136</f>
        <v>10560.1</v>
      </c>
    </row>
    <row r="136" spans="1:9" ht="47.25">
      <c r="A136" s="41" t="s">
        <v>562</v>
      </c>
      <c r="B136" s="38" t="s">
        <v>297</v>
      </c>
      <c r="C136" s="18">
        <v>200</v>
      </c>
      <c r="D136" s="19" t="s">
        <v>142</v>
      </c>
      <c r="E136" s="19" t="s">
        <v>148</v>
      </c>
      <c r="F136" s="14">
        <f t="shared" si="5"/>
        <v>10560.1</v>
      </c>
      <c r="G136" s="14"/>
      <c r="H136" s="139">
        <v>0</v>
      </c>
      <c r="I136" s="14">
        <v>10560.1</v>
      </c>
    </row>
    <row r="137" spans="1:9" ht="15.75">
      <c r="A137" s="21" t="s">
        <v>320</v>
      </c>
      <c r="B137" s="38" t="s">
        <v>505</v>
      </c>
      <c r="C137" s="18"/>
      <c r="D137" s="19"/>
      <c r="E137" s="19"/>
      <c r="F137" s="14">
        <f t="shared" si="5"/>
        <v>4051.1</v>
      </c>
      <c r="G137" s="14"/>
      <c r="H137" s="14">
        <f>H138</f>
        <v>0</v>
      </c>
      <c r="I137" s="14">
        <f>I138</f>
        <v>4051.1</v>
      </c>
    </row>
    <row r="138" spans="1:9" ht="31.5">
      <c r="A138" s="41" t="s">
        <v>563</v>
      </c>
      <c r="B138" s="38" t="s">
        <v>321</v>
      </c>
      <c r="C138" s="18">
        <v>200</v>
      </c>
      <c r="D138" s="19" t="s">
        <v>143</v>
      </c>
      <c r="E138" s="19" t="s">
        <v>141</v>
      </c>
      <c r="F138" s="14">
        <f t="shared" si="5"/>
        <v>4051.1</v>
      </c>
      <c r="G138" s="14"/>
      <c r="H138" s="14">
        <v>0</v>
      </c>
      <c r="I138" s="14">
        <v>4051.1</v>
      </c>
    </row>
    <row r="139" spans="1:9" ht="15.75">
      <c r="A139" s="21" t="s">
        <v>323</v>
      </c>
      <c r="B139" s="38" t="s">
        <v>506</v>
      </c>
      <c r="C139" s="18"/>
      <c r="D139" s="19"/>
      <c r="E139" s="19"/>
      <c r="F139" s="14">
        <f t="shared" si="5"/>
        <v>290.2</v>
      </c>
      <c r="G139" s="14"/>
      <c r="H139" s="14">
        <f>H140</f>
        <v>0</v>
      </c>
      <c r="I139" s="14">
        <f>I140</f>
        <v>290.2</v>
      </c>
    </row>
    <row r="140" spans="1:9" ht="31.5">
      <c r="A140" s="41" t="s">
        <v>564</v>
      </c>
      <c r="B140" s="38" t="s">
        <v>324</v>
      </c>
      <c r="C140" s="18">
        <v>200</v>
      </c>
      <c r="D140" s="19" t="s">
        <v>143</v>
      </c>
      <c r="E140" s="19" t="s">
        <v>141</v>
      </c>
      <c r="F140" s="14">
        <f t="shared" si="5"/>
        <v>290.2</v>
      </c>
      <c r="G140" s="14"/>
      <c r="H140" s="139">
        <v>0</v>
      </c>
      <c r="I140" s="14">
        <v>290.2</v>
      </c>
    </row>
    <row r="141" spans="1:9" ht="15.75">
      <c r="A141" s="21" t="s">
        <v>326</v>
      </c>
      <c r="B141" s="38" t="s">
        <v>507</v>
      </c>
      <c r="C141" s="18"/>
      <c r="D141" s="19"/>
      <c r="E141" s="19"/>
      <c r="F141" s="14">
        <f t="shared" si="5"/>
        <v>673.8</v>
      </c>
      <c r="G141" s="14"/>
      <c r="H141" s="14">
        <f>H142</f>
        <v>0</v>
      </c>
      <c r="I141" s="14">
        <f>I142</f>
        <v>673.8</v>
      </c>
    </row>
    <row r="142" spans="1:9" ht="31.5">
      <c r="A142" s="41" t="s">
        <v>565</v>
      </c>
      <c r="B142" s="38" t="s">
        <v>327</v>
      </c>
      <c r="C142" s="18">
        <v>200</v>
      </c>
      <c r="D142" s="19" t="s">
        <v>143</v>
      </c>
      <c r="E142" s="19" t="s">
        <v>141</v>
      </c>
      <c r="F142" s="14">
        <f t="shared" si="5"/>
        <v>673.8</v>
      </c>
      <c r="G142" s="14"/>
      <c r="H142" s="139">
        <v>0</v>
      </c>
      <c r="I142" s="14">
        <v>673.8</v>
      </c>
    </row>
    <row r="143" spans="1:9" ht="15.75">
      <c r="A143" s="21" t="s">
        <v>329</v>
      </c>
      <c r="B143" s="38" t="s">
        <v>508</v>
      </c>
      <c r="C143" s="18"/>
      <c r="D143" s="19"/>
      <c r="E143" s="19"/>
      <c r="F143" s="14">
        <f t="shared" si="5"/>
        <v>36686.699999999997</v>
      </c>
      <c r="G143" s="14"/>
      <c r="H143" s="14">
        <f>H144</f>
        <v>0</v>
      </c>
      <c r="I143" s="14">
        <f>I144</f>
        <v>36686.699999999997</v>
      </c>
    </row>
    <row r="144" spans="1:9" ht="31.5">
      <c r="A144" s="41" t="s">
        <v>566</v>
      </c>
      <c r="B144" s="38" t="s">
        <v>330</v>
      </c>
      <c r="C144" s="18">
        <v>200</v>
      </c>
      <c r="D144" s="19" t="s">
        <v>143</v>
      </c>
      <c r="E144" s="19" t="s">
        <v>141</v>
      </c>
      <c r="F144" s="14">
        <f t="shared" si="5"/>
        <v>36686.699999999997</v>
      </c>
      <c r="G144" s="14"/>
      <c r="H144" s="139">
        <v>0</v>
      </c>
      <c r="I144" s="14">
        <v>36686.699999999997</v>
      </c>
    </row>
    <row r="145" spans="1:9" ht="15.75">
      <c r="A145" s="21" t="s">
        <v>332</v>
      </c>
      <c r="B145" s="38" t="s">
        <v>509</v>
      </c>
      <c r="C145" s="18"/>
      <c r="D145" s="19"/>
      <c r="E145" s="19"/>
      <c r="F145" s="14">
        <f t="shared" si="5"/>
        <v>2416.6999999999998</v>
      </c>
      <c r="G145" s="14"/>
      <c r="H145" s="14">
        <f>H146</f>
        <v>0</v>
      </c>
      <c r="I145" s="14">
        <f>I146</f>
        <v>2416.6999999999998</v>
      </c>
    </row>
    <row r="146" spans="1:9" ht="31.5">
      <c r="A146" s="41" t="s">
        <v>567</v>
      </c>
      <c r="B146" s="38" t="s">
        <v>333</v>
      </c>
      <c r="C146" s="18">
        <v>200</v>
      </c>
      <c r="D146" s="19" t="s">
        <v>143</v>
      </c>
      <c r="E146" s="19" t="s">
        <v>141</v>
      </c>
      <c r="F146" s="14">
        <f t="shared" si="5"/>
        <v>2416.6999999999998</v>
      </c>
      <c r="G146" s="14"/>
      <c r="H146" s="14">
        <v>0</v>
      </c>
      <c r="I146" s="14">
        <v>2416.6999999999998</v>
      </c>
    </row>
    <row r="147" spans="1:9" ht="31.5">
      <c r="A147" s="41" t="s">
        <v>612</v>
      </c>
      <c r="B147" s="38" t="s">
        <v>607</v>
      </c>
      <c r="C147" s="18"/>
      <c r="D147" s="19"/>
      <c r="E147" s="19"/>
      <c r="F147" s="14">
        <f t="shared" si="5"/>
        <v>30600.1</v>
      </c>
      <c r="G147" s="14">
        <f>G148</f>
        <v>0</v>
      </c>
      <c r="H147" s="14">
        <f>H148</f>
        <v>0</v>
      </c>
      <c r="I147" s="14">
        <f>I148</f>
        <v>30600.1</v>
      </c>
    </row>
    <row r="148" spans="1:9" ht="47.25">
      <c r="A148" s="41" t="s">
        <v>847</v>
      </c>
      <c r="B148" s="38" t="s">
        <v>608</v>
      </c>
      <c r="C148" s="18">
        <v>200</v>
      </c>
      <c r="D148" s="19" t="s">
        <v>142</v>
      </c>
      <c r="E148" s="19" t="s">
        <v>148</v>
      </c>
      <c r="F148" s="14">
        <f t="shared" si="5"/>
        <v>30600.1</v>
      </c>
      <c r="G148" s="14"/>
      <c r="H148" s="14"/>
      <c r="I148" s="14">
        <v>30600.1</v>
      </c>
    </row>
    <row r="149" spans="1:9" ht="31.5">
      <c r="A149" s="41" t="s">
        <v>613</v>
      </c>
      <c r="B149" s="38" t="s">
        <v>836</v>
      </c>
      <c r="C149" s="18"/>
      <c r="D149" s="19"/>
      <c r="E149" s="19"/>
      <c r="F149" s="14">
        <f t="shared" si="5"/>
        <v>16285.8</v>
      </c>
      <c r="G149" s="14"/>
      <c r="H149" s="14"/>
      <c r="I149" s="14">
        <f>I150</f>
        <v>16285.8</v>
      </c>
    </row>
    <row r="150" spans="1:9" ht="31.5">
      <c r="A150" s="41" t="s">
        <v>848</v>
      </c>
      <c r="B150" s="38" t="s">
        <v>609</v>
      </c>
      <c r="C150" s="18">
        <v>200</v>
      </c>
      <c r="D150" s="19" t="s">
        <v>143</v>
      </c>
      <c r="E150" s="19" t="s">
        <v>140</v>
      </c>
      <c r="F150" s="14">
        <f t="shared" si="5"/>
        <v>16285.8</v>
      </c>
      <c r="G150" s="14"/>
      <c r="H150" s="14"/>
      <c r="I150" s="14">
        <v>16285.8</v>
      </c>
    </row>
    <row r="151" spans="1:9" ht="31.5">
      <c r="A151" s="41" t="s">
        <v>618</v>
      </c>
      <c r="B151" s="38" t="s">
        <v>622</v>
      </c>
      <c r="C151" s="18"/>
      <c r="D151" s="19"/>
      <c r="E151" s="19"/>
      <c r="F151" s="14">
        <f>G151+H151+I151</f>
        <v>6960</v>
      </c>
      <c r="G151" s="14">
        <f>G152</f>
        <v>0</v>
      </c>
      <c r="H151" s="14">
        <f>H152</f>
        <v>0</v>
      </c>
      <c r="I151" s="14">
        <f>I152</f>
        <v>6960</v>
      </c>
    </row>
    <row r="152" spans="1:9" ht="31.5">
      <c r="A152" s="41" t="s">
        <v>849</v>
      </c>
      <c r="B152" s="38" t="s">
        <v>621</v>
      </c>
      <c r="C152" s="18">
        <v>200</v>
      </c>
      <c r="D152" s="19" t="s">
        <v>143</v>
      </c>
      <c r="E152" s="19" t="s">
        <v>139</v>
      </c>
      <c r="F152" s="14">
        <f>G152+H152+I152</f>
        <v>6960</v>
      </c>
      <c r="G152" s="14"/>
      <c r="H152" s="14"/>
      <c r="I152" s="14">
        <v>6960</v>
      </c>
    </row>
    <row r="153" spans="1:9" ht="15.75">
      <c r="A153" s="41" t="s">
        <v>887</v>
      </c>
      <c r="B153" s="38" t="s">
        <v>886</v>
      </c>
      <c r="C153" s="18"/>
      <c r="D153" s="19"/>
      <c r="E153" s="19"/>
      <c r="F153" s="14">
        <f>SUM(F154:F155)</f>
        <v>118101.70000000001</v>
      </c>
      <c r="G153" s="14">
        <f t="shared" ref="G153:I153" si="7">SUM(G154:G155)</f>
        <v>0</v>
      </c>
      <c r="H153" s="14">
        <f t="shared" si="7"/>
        <v>117983.6</v>
      </c>
      <c r="I153" s="14">
        <f t="shared" si="7"/>
        <v>118.1</v>
      </c>
    </row>
    <row r="154" spans="1:9" s="108" customFormat="1" ht="47.25">
      <c r="A154" s="41" t="s">
        <v>888</v>
      </c>
      <c r="B154" s="38" t="s">
        <v>872</v>
      </c>
      <c r="C154" s="18">
        <v>400</v>
      </c>
      <c r="D154" s="19" t="s">
        <v>143</v>
      </c>
      <c r="E154" s="19" t="s">
        <v>139</v>
      </c>
      <c r="F154" s="14">
        <f>G154+H154+I154</f>
        <v>117983.6</v>
      </c>
      <c r="G154" s="14"/>
      <c r="H154" s="14">
        <v>117983.6</v>
      </c>
      <c r="I154" s="14"/>
    </row>
    <row r="155" spans="1:9" ht="63">
      <c r="A155" s="41" t="s">
        <v>889</v>
      </c>
      <c r="B155" s="38" t="s">
        <v>877</v>
      </c>
      <c r="C155" s="18">
        <v>400</v>
      </c>
      <c r="D155" s="19" t="s">
        <v>143</v>
      </c>
      <c r="E155" s="19" t="s">
        <v>139</v>
      </c>
      <c r="F155" s="14">
        <f>G155+H155+I155</f>
        <v>118.1</v>
      </c>
      <c r="G155" s="14"/>
      <c r="H155" s="14"/>
      <c r="I155" s="14">
        <v>118.1</v>
      </c>
    </row>
    <row r="156" spans="1:9" ht="31.5">
      <c r="A156" s="131" t="s">
        <v>354</v>
      </c>
      <c r="B156" s="39" t="s">
        <v>145</v>
      </c>
      <c r="C156" s="18"/>
      <c r="D156" s="19"/>
      <c r="E156" s="19"/>
      <c r="F156" s="40">
        <f>G156+H156+I156</f>
        <v>42540.4</v>
      </c>
      <c r="G156" s="14"/>
      <c r="H156" s="40">
        <f>H157+H161+H165</f>
        <v>42100.5</v>
      </c>
      <c r="I156" s="40">
        <f>I157+I161+I165</f>
        <v>439.9</v>
      </c>
    </row>
    <row r="157" spans="1:9" ht="31.5">
      <c r="A157" s="146" t="s">
        <v>358</v>
      </c>
      <c r="B157" s="147" t="s">
        <v>510</v>
      </c>
      <c r="C157" s="50"/>
      <c r="D157" s="60"/>
      <c r="E157" s="60"/>
      <c r="F157" s="40">
        <f t="shared" si="5"/>
        <v>11382.400000000001</v>
      </c>
      <c r="G157" s="40"/>
      <c r="H157" s="40">
        <f>H158</f>
        <v>11255.7</v>
      </c>
      <c r="I157" s="40">
        <f>I158</f>
        <v>126.7</v>
      </c>
    </row>
    <row r="158" spans="1:9" s="108" customFormat="1" ht="31.5">
      <c r="A158" s="48" t="s">
        <v>360</v>
      </c>
      <c r="B158" s="138" t="s">
        <v>511</v>
      </c>
      <c r="C158" s="18"/>
      <c r="D158" s="19"/>
      <c r="E158" s="19"/>
      <c r="F158" s="40">
        <f t="shared" si="5"/>
        <v>11382.400000000001</v>
      </c>
      <c r="G158" s="14"/>
      <c r="H158" s="14">
        <f>H159</f>
        <v>11255.7</v>
      </c>
      <c r="I158" s="14">
        <f>I160</f>
        <v>126.7</v>
      </c>
    </row>
    <row r="159" spans="1:9" s="108" customFormat="1" ht="31.5">
      <c r="A159" s="48" t="s">
        <v>651</v>
      </c>
      <c r="B159" s="138" t="s">
        <v>639</v>
      </c>
      <c r="C159" s="18">
        <v>800</v>
      </c>
      <c r="D159" s="19" t="s">
        <v>142</v>
      </c>
      <c r="E159" s="19" t="s">
        <v>2</v>
      </c>
      <c r="F159" s="40">
        <f t="shared" si="5"/>
        <v>11255.7</v>
      </c>
      <c r="G159" s="14"/>
      <c r="H159" s="14">
        <v>11255.7</v>
      </c>
      <c r="I159" s="14"/>
    </row>
    <row r="160" spans="1:9" ht="47.25">
      <c r="A160" s="48" t="s">
        <v>850</v>
      </c>
      <c r="B160" s="138" t="s">
        <v>641</v>
      </c>
      <c r="C160" s="18">
        <v>800</v>
      </c>
      <c r="D160" s="19" t="s">
        <v>142</v>
      </c>
      <c r="E160" s="19" t="s">
        <v>2</v>
      </c>
      <c r="F160" s="40">
        <f t="shared" si="5"/>
        <v>126.7</v>
      </c>
      <c r="G160" s="14"/>
      <c r="H160" s="14"/>
      <c r="I160" s="14">
        <v>126.7</v>
      </c>
    </row>
    <row r="161" spans="1:9" ht="31.5">
      <c r="A161" s="36" t="s">
        <v>362</v>
      </c>
      <c r="B161" s="147" t="s">
        <v>512</v>
      </c>
      <c r="C161" s="50"/>
      <c r="D161" s="60"/>
      <c r="E161" s="60"/>
      <c r="F161" s="40">
        <f>G161+H161+I161</f>
        <v>31039.899999999998</v>
      </c>
      <c r="G161" s="40"/>
      <c r="H161" s="40">
        <f>H162</f>
        <v>30728.6</v>
      </c>
      <c r="I161" s="40">
        <f>I162</f>
        <v>311.3</v>
      </c>
    </row>
    <row r="162" spans="1:9" s="108" customFormat="1" ht="47.25">
      <c r="A162" s="21" t="s">
        <v>446</v>
      </c>
      <c r="B162" s="138" t="s">
        <v>513</v>
      </c>
      <c r="C162" s="50"/>
      <c r="D162" s="60"/>
      <c r="E162" s="60"/>
      <c r="F162" s="14">
        <f t="shared" si="5"/>
        <v>31039.899999999998</v>
      </c>
      <c r="G162" s="14"/>
      <c r="H162" s="14">
        <f>SUBTOTAL(9,H163:H163)</f>
        <v>30728.6</v>
      </c>
      <c r="I162" s="14">
        <f>SUBTOTAL(9,I164)</f>
        <v>311.3</v>
      </c>
    </row>
    <row r="163" spans="1:9" ht="31.5">
      <c r="A163" s="48" t="s">
        <v>758</v>
      </c>
      <c r="B163" s="138" t="s">
        <v>364</v>
      </c>
      <c r="C163" s="18">
        <v>800</v>
      </c>
      <c r="D163" s="19" t="s">
        <v>142</v>
      </c>
      <c r="E163" s="19">
        <v>12</v>
      </c>
      <c r="F163" s="14">
        <f t="shared" si="5"/>
        <v>30728.6</v>
      </c>
      <c r="G163" s="14"/>
      <c r="H163" s="14">
        <v>30728.6</v>
      </c>
      <c r="I163" s="14">
        <v>0</v>
      </c>
    </row>
    <row r="164" spans="1:9" ht="47.25">
      <c r="A164" s="48" t="s">
        <v>851</v>
      </c>
      <c r="B164" s="138" t="s">
        <v>615</v>
      </c>
      <c r="C164" s="18">
        <v>800</v>
      </c>
      <c r="D164" s="19" t="s">
        <v>142</v>
      </c>
      <c r="E164" s="19">
        <v>12</v>
      </c>
      <c r="F164" s="14">
        <f t="shared" si="5"/>
        <v>311.3</v>
      </c>
      <c r="G164" s="14"/>
      <c r="H164" s="14"/>
      <c r="I164" s="14">
        <v>311.3</v>
      </c>
    </row>
    <row r="165" spans="1:9" ht="15.75">
      <c r="A165" s="146" t="s">
        <v>668</v>
      </c>
      <c r="B165" s="147" t="s">
        <v>678</v>
      </c>
      <c r="C165" s="50"/>
      <c r="D165" s="60"/>
      <c r="E165" s="60"/>
      <c r="F165" s="40">
        <f t="shared" si="5"/>
        <v>118.10000000000001</v>
      </c>
      <c r="G165" s="40"/>
      <c r="H165" s="40">
        <f>H166</f>
        <v>116.2</v>
      </c>
      <c r="I165" s="40">
        <f>I166</f>
        <v>1.9</v>
      </c>
    </row>
    <row r="166" spans="1:9" ht="31.5">
      <c r="A166" s="48" t="s">
        <v>669</v>
      </c>
      <c r="B166" s="138" t="s">
        <v>679</v>
      </c>
      <c r="C166" s="18"/>
      <c r="D166" s="19"/>
      <c r="E166" s="19"/>
      <c r="F166" s="14">
        <f t="shared" si="5"/>
        <v>118.10000000000001</v>
      </c>
      <c r="G166" s="14"/>
      <c r="H166" s="14">
        <f>H167</f>
        <v>116.2</v>
      </c>
      <c r="I166" s="14">
        <f>I168</f>
        <v>1.9</v>
      </c>
    </row>
    <row r="167" spans="1:9" ht="33.75" customHeight="1">
      <c r="A167" s="48" t="s">
        <v>680</v>
      </c>
      <c r="B167" s="138" t="s">
        <v>672</v>
      </c>
      <c r="C167" s="18">
        <v>800</v>
      </c>
      <c r="D167" s="19" t="s">
        <v>142</v>
      </c>
      <c r="E167" s="19">
        <v>12</v>
      </c>
      <c r="F167" s="14">
        <f t="shared" si="5"/>
        <v>116.2</v>
      </c>
      <c r="G167" s="14"/>
      <c r="H167" s="14">
        <v>116.2</v>
      </c>
      <c r="I167" s="14"/>
    </row>
    <row r="168" spans="1:9" s="108" customFormat="1" ht="47.25">
      <c r="A168" s="48" t="s">
        <v>681</v>
      </c>
      <c r="B168" s="138" t="s">
        <v>673</v>
      </c>
      <c r="C168" s="18">
        <v>800</v>
      </c>
      <c r="D168" s="19" t="s">
        <v>142</v>
      </c>
      <c r="E168" s="19">
        <v>12</v>
      </c>
      <c r="F168" s="14">
        <f t="shared" si="5"/>
        <v>1.9</v>
      </c>
      <c r="G168" s="14"/>
      <c r="H168" s="14"/>
      <c r="I168" s="14">
        <v>1.9</v>
      </c>
    </row>
    <row r="169" spans="1:9" ht="31.5">
      <c r="A169" s="36" t="s">
        <v>277</v>
      </c>
      <c r="B169" s="39" t="s">
        <v>148</v>
      </c>
      <c r="C169" s="18"/>
      <c r="D169" s="19"/>
      <c r="E169" s="19"/>
      <c r="F169" s="40">
        <f t="shared" si="5"/>
        <v>1900</v>
      </c>
      <c r="G169" s="40"/>
      <c r="H169" s="40">
        <f>H170</f>
        <v>0</v>
      </c>
      <c r="I169" s="40">
        <f>I170</f>
        <v>1900</v>
      </c>
    </row>
    <row r="170" spans="1:9" s="108" customFormat="1" ht="31.5">
      <c r="A170" s="48" t="s">
        <v>514</v>
      </c>
      <c r="B170" s="38" t="s">
        <v>279</v>
      </c>
      <c r="C170" s="18">
        <v>800</v>
      </c>
      <c r="D170" s="19" t="s">
        <v>141</v>
      </c>
      <c r="E170" s="19" t="s">
        <v>4</v>
      </c>
      <c r="F170" s="14">
        <f t="shared" si="5"/>
        <v>1900</v>
      </c>
      <c r="G170" s="14"/>
      <c r="H170" s="14">
        <v>0</v>
      </c>
      <c r="I170" s="14">
        <v>1900</v>
      </c>
    </row>
    <row r="171" spans="1:9" ht="15.75">
      <c r="A171" s="146" t="s">
        <v>548</v>
      </c>
      <c r="B171" s="39"/>
      <c r="C171" s="50"/>
      <c r="D171" s="60"/>
      <c r="E171" s="60"/>
      <c r="F171" s="40">
        <f t="shared" si="5"/>
        <v>263663.09999999998</v>
      </c>
      <c r="G171" s="40">
        <f>G172+G197+G223+G257+G262+G270</f>
        <v>1886.3</v>
      </c>
      <c r="H171" s="40">
        <f>H172+H197+H223+H257+H262+H270</f>
        <v>54516.299999999996</v>
      </c>
      <c r="I171" s="40">
        <f>I172+I197+I223+I257+I262+I270</f>
        <v>207260.49999999997</v>
      </c>
    </row>
    <row r="172" spans="1:9" ht="31.5">
      <c r="A172" s="131" t="s">
        <v>248</v>
      </c>
      <c r="B172" s="39" t="s">
        <v>515</v>
      </c>
      <c r="C172" s="18"/>
      <c r="D172" s="19"/>
      <c r="E172" s="19"/>
      <c r="F172" s="40">
        <f t="shared" si="5"/>
        <v>100229.99999999999</v>
      </c>
      <c r="G172" s="40">
        <f>G173+G177</f>
        <v>1886.3</v>
      </c>
      <c r="H172" s="40">
        <f>H173+H177</f>
        <v>297.59999999999997</v>
      </c>
      <c r="I172" s="40">
        <f>I173+I177</f>
        <v>98046.099999999991</v>
      </c>
    </row>
    <row r="173" spans="1:9" ht="15.75">
      <c r="A173" s="36" t="s">
        <v>256</v>
      </c>
      <c r="B173" s="147" t="s">
        <v>516</v>
      </c>
      <c r="C173" s="50"/>
      <c r="D173" s="60"/>
      <c r="E173" s="60"/>
      <c r="F173" s="40">
        <f t="shared" si="5"/>
        <v>4013.8</v>
      </c>
      <c r="G173" s="40">
        <f>G174+G175</f>
        <v>0</v>
      </c>
      <c r="H173" s="40">
        <f>H174+H175+H176</f>
        <v>0</v>
      </c>
      <c r="I173" s="40">
        <f>I174+I175+I176</f>
        <v>4013.8</v>
      </c>
    </row>
    <row r="174" spans="1:9" s="108" customFormat="1" ht="63">
      <c r="A174" s="48" t="s">
        <v>517</v>
      </c>
      <c r="B174" s="138" t="s">
        <v>250</v>
      </c>
      <c r="C174" s="18">
        <v>100</v>
      </c>
      <c r="D174" s="19" t="s">
        <v>139</v>
      </c>
      <c r="E174" s="19" t="s">
        <v>140</v>
      </c>
      <c r="F174" s="14">
        <f t="shared" si="5"/>
        <v>3913.8</v>
      </c>
      <c r="G174" s="14"/>
      <c r="H174" s="14">
        <v>0</v>
      </c>
      <c r="I174" s="14">
        <v>3913.8</v>
      </c>
    </row>
    <row r="175" spans="1:9" ht="63">
      <c r="A175" s="48" t="s">
        <v>759</v>
      </c>
      <c r="B175" s="138" t="s">
        <v>252</v>
      </c>
      <c r="C175" s="18">
        <v>100</v>
      </c>
      <c r="D175" s="19" t="s">
        <v>139</v>
      </c>
      <c r="E175" s="19" t="s">
        <v>140</v>
      </c>
      <c r="F175" s="14">
        <f t="shared" si="5"/>
        <v>100</v>
      </c>
      <c r="G175" s="14"/>
      <c r="H175" s="14">
        <v>0</v>
      </c>
      <c r="I175" s="14">
        <v>100</v>
      </c>
    </row>
    <row r="176" spans="1:9" ht="110.25">
      <c r="A176" s="48" t="s">
        <v>682</v>
      </c>
      <c r="B176" s="138" t="s">
        <v>662</v>
      </c>
      <c r="C176" s="18">
        <v>100</v>
      </c>
      <c r="D176" s="19" t="s">
        <v>139</v>
      </c>
      <c r="E176" s="19" t="s">
        <v>140</v>
      </c>
      <c r="F176" s="14">
        <f>G176+H176+I176</f>
        <v>0</v>
      </c>
      <c r="G176" s="14"/>
      <c r="H176" s="14">
        <v>0</v>
      </c>
      <c r="I176" s="14">
        <v>0</v>
      </c>
    </row>
    <row r="177" spans="1:9" ht="15.75">
      <c r="A177" s="36" t="s">
        <v>257</v>
      </c>
      <c r="B177" s="147" t="s">
        <v>519</v>
      </c>
      <c r="C177" s="50"/>
      <c r="D177" s="60"/>
      <c r="E177" s="60"/>
      <c r="F177" s="40">
        <f>G177+H177+I177</f>
        <v>96216.199999999983</v>
      </c>
      <c r="G177" s="40">
        <f>SUBTOTAL(9,G178:G196)</f>
        <v>1886.3</v>
      </c>
      <c r="H177" s="40">
        <f>SUBTOTAL(9,H178:H196)</f>
        <v>297.59999999999997</v>
      </c>
      <c r="I177" s="40">
        <f>SUBTOTAL(9,I178:I196)</f>
        <v>94032.299999999988</v>
      </c>
    </row>
    <row r="178" spans="1:9" ht="63">
      <c r="A178" s="48" t="s">
        <v>520</v>
      </c>
      <c r="B178" s="138" t="s">
        <v>259</v>
      </c>
      <c r="C178" s="18">
        <v>100</v>
      </c>
      <c r="D178" s="19" t="s">
        <v>139</v>
      </c>
      <c r="E178" s="19" t="s">
        <v>142</v>
      </c>
      <c r="F178" s="14">
        <f>G178+H178+I178</f>
        <v>42534.5</v>
      </c>
      <c r="G178" s="14"/>
      <c r="H178" s="14">
        <v>0</v>
      </c>
      <c r="I178" s="14">
        <v>42534.5</v>
      </c>
    </row>
    <row r="179" spans="1:9" ht="78.75">
      <c r="A179" s="48" t="s">
        <v>568</v>
      </c>
      <c r="B179" s="138" t="s">
        <v>259</v>
      </c>
      <c r="C179" s="18">
        <v>200</v>
      </c>
      <c r="D179" s="19" t="s">
        <v>139</v>
      </c>
      <c r="E179" s="19" t="s">
        <v>142</v>
      </c>
      <c r="F179" s="14">
        <f t="shared" si="5"/>
        <v>21190.2</v>
      </c>
      <c r="G179" s="14"/>
      <c r="H179" s="14">
        <v>0</v>
      </c>
      <c r="I179" s="14">
        <v>21190.2</v>
      </c>
    </row>
    <row r="180" spans="1:9" ht="78.75">
      <c r="A180" s="148" t="s">
        <v>853</v>
      </c>
      <c r="B180" s="138" t="s">
        <v>259</v>
      </c>
      <c r="C180" s="18">
        <v>300</v>
      </c>
      <c r="D180" s="19" t="s">
        <v>139</v>
      </c>
      <c r="E180" s="19" t="s">
        <v>142</v>
      </c>
      <c r="F180" s="14">
        <f t="shared" si="5"/>
        <v>455.8</v>
      </c>
      <c r="G180" s="14"/>
      <c r="H180" s="14"/>
      <c r="I180" s="14">
        <v>455.8</v>
      </c>
    </row>
    <row r="181" spans="1:9" ht="63">
      <c r="A181" s="48" t="s">
        <v>521</v>
      </c>
      <c r="B181" s="138" t="s">
        <v>259</v>
      </c>
      <c r="C181" s="18">
        <v>800</v>
      </c>
      <c r="D181" s="19" t="s">
        <v>139</v>
      </c>
      <c r="E181" s="19" t="s">
        <v>142</v>
      </c>
      <c r="F181" s="14">
        <f t="shared" si="5"/>
        <v>995.2</v>
      </c>
      <c r="G181" s="14"/>
      <c r="H181" s="14">
        <v>0</v>
      </c>
      <c r="I181" s="14">
        <v>995.2</v>
      </c>
    </row>
    <row r="182" spans="1:9" ht="94.5">
      <c r="A182" s="48" t="s">
        <v>522</v>
      </c>
      <c r="B182" s="138" t="s">
        <v>254</v>
      </c>
      <c r="C182" s="18">
        <v>100</v>
      </c>
      <c r="D182" s="19" t="s">
        <v>139</v>
      </c>
      <c r="E182" s="19" t="s">
        <v>142</v>
      </c>
      <c r="F182" s="14">
        <f t="shared" si="5"/>
        <v>18093.2</v>
      </c>
      <c r="G182" s="14"/>
      <c r="H182" s="14">
        <v>0</v>
      </c>
      <c r="I182" s="14">
        <v>18093.2</v>
      </c>
    </row>
    <row r="183" spans="1:9" ht="63">
      <c r="A183" s="48" t="s">
        <v>599</v>
      </c>
      <c r="B183" s="138" t="s">
        <v>254</v>
      </c>
      <c r="C183" s="18">
        <v>200</v>
      </c>
      <c r="D183" s="19" t="s">
        <v>139</v>
      </c>
      <c r="E183" s="19" t="s">
        <v>142</v>
      </c>
      <c r="F183" s="14">
        <f t="shared" si="5"/>
        <v>500</v>
      </c>
      <c r="G183" s="14"/>
      <c r="H183" s="14"/>
      <c r="I183" s="14">
        <v>500</v>
      </c>
    </row>
    <row r="184" spans="1:9" ht="63">
      <c r="A184" s="48" t="s">
        <v>523</v>
      </c>
      <c r="B184" s="138" t="s">
        <v>255</v>
      </c>
      <c r="C184" s="18">
        <v>100</v>
      </c>
      <c r="D184" s="19" t="s">
        <v>139</v>
      </c>
      <c r="E184" s="19" t="s">
        <v>142</v>
      </c>
      <c r="F184" s="14">
        <f t="shared" si="5"/>
        <v>2133.4</v>
      </c>
      <c r="G184" s="14"/>
      <c r="H184" s="14">
        <v>0</v>
      </c>
      <c r="I184" s="14">
        <v>2133.4</v>
      </c>
    </row>
    <row r="185" spans="1:9" ht="47.25">
      <c r="A185" s="48" t="s">
        <v>570</v>
      </c>
      <c r="B185" s="138" t="s">
        <v>272</v>
      </c>
      <c r="C185" s="18">
        <v>200</v>
      </c>
      <c r="D185" s="19" t="s">
        <v>139</v>
      </c>
      <c r="E185" s="19" t="s">
        <v>3</v>
      </c>
      <c r="F185" s="14">
        <f t="shared" ref="F185" si="8">G185+H185+I185</f>
        <v>829.9</v>
      </c>
      <c r="G185" s="14"/>
      <c r="H185" s="14">
        <v>0</v>
      </c>
      <c r="I185" s="14">
        <v>829.9</v>
      </c>
    </row>
    <row r="186" spans="1:9" ht="110.25">
      <c r="A186" s="48" t="s">
        <v>518</v>
      </c>
      <c r="B186" s="138" t="s">
        <v>260</v>
      </c>
      <c r="C186" s="18">
        <v>100</v>
      </c>
      <c r="D186" s="19" t="s">
        <v>139</v>
      </c>
      <c r="E186" s="19" t="s">
        <v>142</v>
      </c>
      <c r="F186" s="14">
        <f t="shared" si="5"/>
        <v>3490</v>
      </c>
      <c r="G186" s="14"/>
      <c r="H186" s="14">
        <v>0</v>
      </c>
      <c r="I186" s="14">
        <v>3490</v>
      </c>
    </row>
    <row r="187" spans="1:9" ht="47.25" customHeight="1">
      <c r="A187" s="48" t="s">
        <v>682</v>
      </c>
      <c r="B187" s="138" t="s">
        <v>663</v>
      </c>
      <c r="C187" s="18">
        <v>100</v>
      </c>
      <c r="D187" s="19" t="s">
        <v>139</v>
      </c>
      <c r="E187" s="19" t="s">
        <v>142</v>
      </c>
      <c r="F187" s="14">
        <f>G187+H187+I187</f>
        <v>0</v>
      </c>
      <c r="G187" s="14"/>
      <c r="H187" s="14">
        <v>0</v>
      </c>
      <c r="I187" s="14">
        <v>0</v>
      </c>
    </row>
    <row r="188" spans="1:9" ht="110.25">
      <c r="A188" s="48" t="s">
        <v>518</v>
      </c>
      <c r="B188" s="138" t="s">
        <v>260</v>
      </c>
      <c r="C188" s="18">
        <v>100</v>
      </c>
      <c r="D188" s="19" t="s">
        <v>141</v>
      </c>
      <c r="E188" s="19" t="s">
        <v>148</v>
      </c>
      <c r="F188" s="14">
        <f t="shared" si="5"/>
        <v>380</v>
      </c>
      <c r="G188" s="14"/>
      <c r="H188" s="14"/>
      <c r="I188" s="14">
        <v>380</v>
      </c>
    </row>
    <row r="189" spans="1:9" ht="63">
      <c r="A189" s="48" t="s">
        <v>524</v>
      </c>
      <c r="B189" s="138" t="s">
        <v>449</v>
      </c>
      <c r="C189" s="18">
        <v>100</v>
      </c>
      <c r="D189" s="19" t="s">
        <v>139</v>
      </c>
      <c r="E189" s="19" t="s">
        <v>142</v>
      </c>
      <c r="F189" s="14">
        <f t="shared" si="5"/>
        <v>189.4</v>
      </c>
      <c r="G189" s="14"/>
      <c r="H189" s="14">
        <v>189.4</v>
      </c>
      <c r="I189" s="14">
        <v>0</v>
      </c>
    </row>
    <row r="190" spans="1:9" ht="63">
      <c r="A190" s="48" t="s">
        <v>525</v>
      </c>
      <c r="B190" s="138" t="s">
        <v>450</v>
      </c>
      <c r="C190" s="18">
        <v>100</v>
      </c>
      <c r="D190" s="19" t="s">
        <v>139</v>
      </c>
      <c r="E190" s="19" t="s">
        <v>142</v>
      </c>
      <c r="F190" s="14">
        <f t="shared" si="5"/>
        <v>107</v>
      </c>
      <c r="G190" s="14"/>
      <c r="H190" s="14">
        <v>107</v>
      </c>
      <c r="I190" s="14">
        <v>0</v>
      </c>
    </row>
    <row r="191" spans="1:9" ht="31.5">
      <c r="A191" s="48" t="s">
        <v>569</v>
      </c>
      <c r="B191" s="138" t="s">
        <v>450</v>
      </c>
      <c r="C191" s="18">
        <v>200</v>
      </c>
      <c r="D191" s="19" t="s">
        <v>139</v>
      </c>
      <c r="E191" s="19" t="s">
        <v>142</v>
      </c>
      <c r="F191" s="14">
        <f t="shared" si="5"/>
        <v>1.2</v>
      </c>
      <c r="G191" s="14"/>
      <c r="H191" s="14">
        <v>1.2</v>
      </c>
      <c r="I191" s="14">
        <v>0</v>
      </c>
    </row>
    <row r="192" spans="1:9" ht="47.25">
      <c r="A192" s="48" t="s">
        <v>571</v>
      </c>
      <c r="B192" s="138" t="s">
        <v>451</v>
      </c>
      <c r="C192" s="18">
        <v>200</v>
      </c>
      <c r="D192" s="19" t="s">
        <v>140</v>
      </c>
      <c r="E192" s="19" t="s">
        <v>141</v>
      </c>
      <c r="F192" s="14">
        <f t="shared" si="5"/>
        <v>0</v>
      </c>
      <c r="G192" s="14">
        <v>0</v>
      </c>
      <c r="H192" s="14"/>
      <c r="I192" s="14"/>
    </row>
    <row r="193" spans="1:9" ht="110.25">
      <c r="A193" s="48" t="s">
        <v>760</v>
      </c>
      <c r="B193" s="138" t="s">
        <v>452</v>
      </c>
      <c r="C193" s="18">
        <v>100</v>
      </c>
      <c r="D193" s="19" t="s">
        <v>141</v>
      </c>
      <c r="E193" s="19" t="s">
        <v>142</v>
      </c>
      <c r="F193" s="14">
        <f t="shared" si="5"/>
        <v>1713.2</v>
      </c>
      <c r="G193" s="14">
        <v>1713.2</v>
      </c>
      <c r="H193" s="14"/>
      <c r="I193" s="14"/>
    </row>
    <row r="194" spans="1:9" ht="110.25">
      <c r="A194" s="48" t="s">
        <v>760</v>
      </c>
      <c r="B194" s="138" t="s">
        <v>452</v>
      </c>
      <c r="C194" s="18">
        <v>200</v>
      </c>
      <c r="D194" s="19" t="s">
        <v>141</v>
      </c>
      <c r="E194" s="19" t="s">
        <v>142</v>
      </c>
      <c r="F194" s="14">
        <f t="shared" ref="F194:F274" si="9">G194+H194+I194</f>
        <v>173.1</v>
      </c>
      <c r="G194" s="14">
        <v>173.1</v>
      </c>
      <c r="H194" s="14"/>
      <c r="I194" s="14"/>
    </row>
    <row r="195" spans="1:9" s="108" customFormat="1" ht="78.75">
      <c r="A195" s="48" t="s">
        <v>838</v>
      </c>
      <c r="B195" s="138" t="s">
        <v>798</v>
      </c>
      <c r="C195" s="18">
        <v>100</v>
      </c>
      <c r="D195" s="19" t="s">
        <v>141</v>
      </c>
      <c r="E195" s="19" t="s">
        <v>142</v>
      </c>
      <c r="F195" s="14">
        <f t="shared" si="9"/>
        <v>70</v>
      </c>
      <c r="G195" s="14"/>
      <c r="H195" s="14"/>
      <c r="I195" s="14">
        <v>70</v>
      </c>
    </row>
    <row r="196" spans="1:9" ht="63">
      <c r="A196" s="21" t="s">
        <v>720</v>
      </c>
      <c r="B196" s="138" t="s">
        <v>719</v>
      </c>
      <c r="C196" s="18">
        <v>100</v>
      </c>
      <c r="D196" s="19" t="s">
        <v>141</v>
      </c>
      <c r="E196" s="19" t="s">
        <v>148</v>
      </c>
      <c r="F196" s="14">
        <f t="shared" si="5"/>
        <v>3360.1</v>
      </c>
      <c r="G196" s="14"/>
      <c r="H196" s="14"/>
      <c r="I196" s="14">
        <v>3360.1</v>
      </c>
    </row>
    <row r="197" spans="1:9" ht="31.5">
      <c r="A197" s="131" t="s">
        <v>263</v>
      </c>
      <c r="B197" s="39" t="s">
        <v>526</v>
      </c>
      <c r="C197" s="18"/>
      <c r="D197" s="19"/>
      <c r="E197" s="19"/>
      <c r="F197" s="40">
        <f t="shared" si="9"/>
        <v>85307.500000000015</v>
      </c>
      <c r="G197" s="40">
        <f>G198+G217</f>
        <v>0</v>
      </c>
      <c r="H197" s="40">
        <f>H198+H217</f>
        <v>1482.3</v>
      </c>
      <c r="I197" s="40">
        <f>I198+I217</f>
        <v>83825.200000000012</v>
      </c>
    </row>
    <row r="198" spans="1:9" ht="31.5">
      <c r="A198" s="36" t="s">
        <v>264</v>
      </c>
      <c r="B198" s="147" t="s">
        <v>527</v>
      </c>
      <c r="C198" s="50"/>
      <c r="D198" s="60"/>
      <c r="E198" s="60"/>
      <c r="F198" s="40">
        <f>G198+H198+I198</f>
        <v>57360.900000000009</v>
      </c>
      <c r="G198" s="40">
        <f>SUBTOTAL(9,G199:G216)</f>
        <v>0</v>
      </c>
      <c r="H198" s="40">
        <f>SUBTOTAL(9,H199:H216)</f>
        <v>1482.3</v>
      </c>
      <c r="I198" s="40">
        <f>SUBTOTAL(9,I199:I216)</f>
        <v>55878.600000000006</v>
      </c>
    </row>
    <row r="199" spans="1:9" ht="63">
      <c r="A199" s="48" t="s">
        <v>520</v>
      </c>
      <c r="B199" s="138" t="s">
        <v>339</v>
      </c>
      <c r="C199" s="18">
        <v>100</v>
      </c>
      <c r="D199" s="19" t="s">
        <v>139</v>
      </c>
      <c r="E199" s="19" t="s">
        <v>147</v>
      </c>
      <c r="F199" s="14">
        <f>G199+H199+I199</f>
        <v>19400.599999999999</v>
      </c>
      <c r="G199" s="14"/>
      <c r="H199" s="14">
        <v>0</v>
      </c>
      <c r="I199" s="14">
        <v>19400.599999999999</v>
      </c>
    </row>
    <row r="200" spans="1:9" ht="63">
      <c r="A200" s="48" t="s">
        <v>520</v>
      </c>
      <c r="B200" s="138" t="s">
        <v>339</v>
      </c>
      <c r="C200" s="18">
        <v>100</v>
      </c>
      <c r="D200" s="19" t="s">
        <v>4</v>
      </c>
      <c r="E200" s="19" t="s">
        <v>147</v>
      </c>
      <c r="F200" s="14">
        <f t="shared" si="9"/>
        <v>10447.299999999999</v>
      </c>
      <c r="G200" s="14"/>
      <c r="H200" s="14">
        <v>0</v>
      </c>
      <c r="I200" s="14">
        <v>10447.299999999999</v>
      </c>
    </row>
    <row r="201" spans="1:9" ht="47.25">
      <c r="A201" s="48" t="s">
        <v>572</v>
      </c>
      <c r="B201" s="138" t="s">
        <v>339</v>
      </c>
      <c r="C201" s="18">
        <v>200</v>
      </c>
      <c r="D201" s="19" t="s">
        <v>139</v>
      </c>
      <c r="E201" s="19" t="s">
        <v>147</v>
      </c>
      <c r="F201" s="14">
        <f t="shared" si="9"/>
        <v>3586.6</v>
      </c>
      <c r="G201" s="14"/>
      <c r="H201" s="14">
        <v>0</v>
      </c>
      <c r="I201" s="14">
        <v>3586.6</v>
      </c>
    </row>
    <row r="202" spans="1:9" ht="47.25">
      <c r="A202" s="48" t="s">
        <v>572</v>
      </c>
      <c r="B202" s="138" t="s">
        <v>339</v>
      </c>
      <c r="C202" s="18">
        <v>200</v>
      </c>
      <c r="D202" s="19" t="s">
        <v>4</v>
      </c>
      <c r="E202" s="19" t="s">
        <v>147</v>
      </c>
      <c r="F202" s="14">
        <f t="shared" si="9"/>
        <v>2151.8000000000002</v>
      </c>
      <c r="G202" s="14"/>
      <c r="H202" s="14">
        <v>0</v>
      </c>
      <c r="I202" s="14">
        <v>2151.8000000000002</v>
      </c>
    </row>
    <row r="203" spans="1:9" ht="31.5">
      <c r="A203" s="48" t="s">
        <v>528</v>
      </c>
      <c r="B203" s="138" t="s">
        <v>339</v>
      </c>
      <c r="C203" s="18">
        <v>800</v>
      </c>
      <c r="D203" s="19" t="s">
        <v>139</v>
      </c>
      <c r="E203" s="19" t="s">
        <v>147</v>
      </c>
      <c r="F203" s="14">
        <f t="shared" si="9"/>
        <v>160.4</v>
      </c>
      <c r="G203" s="14"/>
      <c r="H203" s="14">
        <v>0</v>
      </c>
      <c r="I203" s="14">
        <v>160.4</v>
      </c>
    </row>
    <row r="204" spans="1:9" ht="31.5">
      <c r="A204" s="48" t="s">
        <v>528</v>
      </c>
      <c r="B204" s="138" t="s">
        <v>339</v>
      </c>
      <c r="C204" s="18">
        <v>800</v>
      </c>
      <c r="D204" s="19" t="s">
        <v>4</v>
      </c>
      <c r="E204" s="19" t="s">
        <v>147</v>
      </c>
      <c r="F204" s="14">
        <f t="shared" si="9"/>
        <v>0</v>
      </c>
      <c r="G204" s="14"/>
      <c r="H204" s="14">
        <v>0</v>
      </c>
      <c r="I204" s="14">
        <v>0</v>
      </c>
    </row>
    <row r="205" spans="1:9" ht="94.5">
      <c r="A205" s="48" t="s">
        <v>522</v>
      </c>
      <c r="B205" s="138" t="s">
        <v>341</v>
      </c>
      <c r="C205" s="18">
        <v>100</v>
      </c>
      <c r="D205" s="19" t="s">
        <v>139</v>
      </c>
      <c r="E205" s="19" t="s">
        <v>147</v>
      </c>
      <c r="F205" s="14">
        <f>G205+H205+I205</f>
        <v>2719</v>
      </c>
      <c r="G205" s="14"/>
      <c r="H205" s="14">
        <v>0</v>
      </c>
      <c r="I205" s="14">
        <v>2719</v>
      </c>
    </row>
    <row r="206" spans="1:9" ht="94.5">
      <c r="A206" s="48" t="s">
        <v>522</v>
      </c>
      <c r="B206" s="138" t="s">
        <v>341</v>
      </c>
      <c r="C206" s="18">
        <v>100</v>
      </c>
      <c r="D206" s="19" t="s">
        <v>4</v>
      </c>
      <c r="E206" s="19" t="s">
        <v>147</v>
      </c>
      <c r="F206" s="14">
        <f>G206+H206+I206</f>
        <v>2114</v>
      </c>
      <c r="G206" s="14"/>
      <c r="H206" s="14">
        <v>0</v>
      </c>
      <c r="I206" s="14">
        <v>2114</v>
      </c>
    </row>
    <row r="207" spans="1:9" ht="63">
      <c r="A207" s="48" t="s">
        <v>599</v>
      </c>
      <c r="B207" s="138" t="s">
        <v>341</v>
      </c>
      <c r="C207" s="18">
        <v>200</v>
      </c>
      <c r="D207" s="19" t="s">
        <v>139</v>
      </c>
      <c r="E207" s="19" t="s">
        <v>147</v>
      </c>
      <c r="F207" s="14">
        <f t="shared" si="9"/>
        <v>400</v>
      </c>
      <c r="G207" s="14"/>
      <c r="H207" s="14"/>
      <c r="I207" s="14">
        <v>400</v>
      </c>
    </row>
    <row r="208" spans="1:9" ht="63">
      <c r="A208" s="48" t="s">
        <v>599</v>
      </c>
      <c r="B208" s="138" t="s">
        <v>341</v>
      </c>
      <c r="C208" s="18">
        <v>200</v>
      </c>
      <c r="D208" s="19" t="s">
        <v>4</v>
      </c>
      <c r="E208" s="19" t="s">
        <v>147</v>
      </c>
      <c r="F208" s="14">
        <f t="shared" si="9"/>
        <v>0</v>
      </c>
      <c r="G208" s="14"/>
      <c r="H208" s="14"/>
      <c r="I208" s="14"/>
    </row>
    <row r="209" spans="1:9" ht="63">
      <c r="A209" s="48" t="s">
        <v>599</v>
      </c>
      <c r="B209" s="138" t="s">
        <v>341</v>
      </c>
      <c r="C209" s="18">
        <v>200</v>
      </c>
      <c r="D209" s="19" t="s">
        <v>4</v>
      </c>
      <c r="E209" s="19" t="s">
        <v>147</v>
      </c>
      <c r="F209" s="14">
        <f t="shared" si="9"/>
        <v>321.60000000000002</v>
      </c>
      <c r="G209" s="14"/>
      <c r="H209" s="14"/>
      <c r="I209" s="14">
        <v>321.60000000000002</v>
      </c>
    </row>
    <row r="210" spans="1:9" ht="63">
      <c r="A210" s="48" t="s">
        <v>759</v>
      </c>
      <c r="B210" s="138" t="s">
        <v>342</v>
      </c>
      <c r="C210" s="18">
        <v>100</v>
      </c>
      <c r="D210" s="19" t="s">
        <v>139</v>
      </c>
      <c r="E210" s="19" t="s">
        <v>147</v>
      </c>
      <c r="F210" s="14">
        <f>G210+H210+I210</f>
        <v>2299.5</v>
      </c>
      <c r="G210" s="14"/>
      <c r="H210" s="14">
        <v>0</v>
      </c>
      <c r="I210" s="14">
        <v>2299.5</v>
      </c>
    </row>
    <row r="211" spans="1:9" ht="63">
      <c r="A211" s="48" t="s">
        <v>759</v>
      </c>
      <c r="B211" s="138" t="s">
        <v>342</v>
      </c>
      <c r="C211" s="18">
        <v>100</v>
      </c>
      <c r="D211" s="19" t="s">
        <v>4</v>
      </c>
      <c r="E211" s="19" t="s">
        <v>147</v>
      </c>
      <c r="F211" s="14">
        <f t="shared" si="9"/>
        <v>509.3</v>
      </c>
      <c r="G211" s="14"/>
      <c r="H211" s="14">
        <v>0</v>
      </c>
      <c r="I211" s="14">
        <v>509.3</v>
      </c>
    </row>
    <row r="212" spans="1:9" ht="15.75">
      <c r="A212" s="48" t="s">
        <v>761</v>
      </c>
      <c r="B212" s="132" t="s">
        <v>343</v>
      </c>
      <c r="C212" s="18">
        <v>800</v>
      </c>
      <c r="D212" s="19" t="s">
        <v>139</v>
      </c>
      <c r="E212" s="19" t="s">
        <v>445</v>
      </c>
      <c r="F212" s="14">
        <f t="shared" si="9"/>
        <v>1991.9</v>
      </c>
      <c r="G212" s="14"/>
      <c r="H212" s="14">
        <v>0</v>
      </c>
      <c r="I212" s="14">
        <v>1991.9</v>
      </c>
    </row>
    <row r="213" spans="1:9" ht="31.5">
      <c r="A213" s="48" t="s">
        <v>573</v>
      </c>
      <c r="B213" s="132" t="s">
        <v>274</v>
      </c>
      <c r="C213" s="18">
        <v>200</v>
      </c>
      <c r="D213" s="19" t="s">
        <v>139</v>
      </c>
      <c r="E213" s="19" t="s">
        <v>3</v>
      </c>
      <c r="F213" s="14">
        <f t="shared" si="9"/>
        <v>9548.6</v>
      </c>
      <c r="G213" s="14"/>
      <c r="H213" s="14">
        <v>0</v>
      </c>
      <c r="I213" s="14">
        <v>9548.6</v>
      </c>
    </row>
    <row r="214" spans="1:9" s="108" customFormat="1" ht="31.5">
      <c r="A214" s="48" t="s">
        <v>647</v>
      </c>
      <c r="B214" s="132" t="s">
        <v>274</v>
      </c>
      <c r="C214" s="18">
        <v>800</v>
      </c>
      <c r="D214" s="19" t="s">
        <v>139</v>
      </c>
      <c r="E214" s="19" t="s">
        <v>3</v>
      </c>
      <c r="F214" s="14">
        <f>G214+H214+I214</f>
        <v>228</v>
      </c>
      <c r="G214" s="14"/>
      <c r="H214" s="14">
        <v>0</v>
      </c>
      <c r="I214" s="14">
        <v>228</v>
      </c>
    </row>
    <row r="215" spans="1:9" s="108" customFormat="1" ht="63">
      <c r="A215" s="48" t="s">
        <v>529</v>
      </c>
      <c r="B215" s="138" t="s">
        <v>365</v>
      </c>
      <c r="C215" s="18">
        <v>100</v>
      </c>
      <c r="D215" s="19" t="s">
        <v>139</v>
      </c>
      <c r="E215" s="19" t="s">
        <v>142</v>
      </c>
      <c r="F215" s="14">
        <f t="shared" si="9"/>
        <v>1471.3</v>
      </c>
      <c r="G215" s="14"/>
      <c r="H215" s="14">
        <v>1471.3</v>
      </c>
      <c r="I215" s="14"/>
    </row>
    <row r="216" spans="1:9" ht="31.5">
      <c r="A216" s="48" t="s">
        <v>574</v>
      </c>
      <c r="B216" s="138" t="s">
        <v>365</v>
      </c>
      <c r="C216" s="18">
        <v>200</v>
      </c>
      <c r="D216" s="19" t="s">
        <v>139</v>
      </c>
      <c r="E216" s="19" t="s">
        <v>142</v>
      </c>
      <c r="F216" s="14">
        <f t="shared" si="9"/>
        <v>11</v>
      </c>
      <c r="G216" s="14"/>
      <c r="H216" s="14">
        <v>11</v>
      </c>
      <c r="I216" s="14"/>
    </row>
    <row r="217" spans="1:9" ht="15.75">
      <c r="A217" s="36" t="s">
        <v>401</v>
      </c>
      <c r="B217" s="147" t="s">
        <v>530</v>
      </c>
      <c r="C217" s="50"/>
      <c r="D217" s="60"/>
      <c r="E217" s="60"/>
      <c r="F217" s="40">
        <f t="shared" si="9"/>
        <v>27946.600000000002</v>
      </c>
      <c r="G217" s="40">
        <f>SUBTOTAL(9,G218:G222)</f>
        <v>0</v>
      </c>
      <c r="H217" s="40">
        <f>SUBTOTAL(9,H218:H222)</f>
        <v>0</v>
      </c>
      <c r="I217" s="40">
        <f>SUBTOTAL(9,I218:I222)</f>
        <v>27946.600000000002</v>
      </c>
    </row>
    <row r="218" spans="1:9" ht="63">
      <c r="A218" s="33" t="s">
        <v>759</v>
      </c>
      <c r="B218" s="138" t="s">
        <v>595</v>
      </c>
      <c r="C218" s="18">
        <v>100</v>
      </c>
      <c r="D218" s="19" t="s">
        <v>4</v>
      </c>
      <c r="E218" s="19" t="s">
        <v>147</v>
      </c>
      <c r="F218" s="14">
        <f t="shared" si="9"/>
        <v>1903</v>
      </c>
      <c r="G218" s="40"/>
      <c r="H218" s="40"/>
      <c r="I218" s="14">
        <v>1903</v>
      </c>
    </row>
    <row r="219" spans="1:9" ht="63">
      <c r="A219" s="33" t="s">
        <v>890</v>
      </c>
      <c r="B219" s="138" t="s">
        <v>878</v>
      </c>
      <c r="C219" s="18">
        <v>100</v>
      </c>
      <c r="D219" s="19" t="s">
        <v>4</v>
      </c>
      <c r="E219" s="19" t="s">
        <v>147</v>
      </c>
      <c r="F219" s="14">
        <f t="shared" ref="F219:F220" si="10">G219+H219+I219</f>
        <v>18.899999999999999</v>
      </c>
      <c r="G219" s="40"/>
      <c r="H219" s="40"/>
      <c r="I219" s="14">
        <v>18.899999999999999</v>
      </c>
    </row>
    <row r="220" spans="1:9" s="108" customFormat="1" ht="78.75">
      <c r="A220" s="48" t="s">
        <v>891</v>
      </c>
      <c r="B220" s="138" t="s">
        <v>402</v>
      </c>
      <c r="C220" s="18">
        <v>100</v>
      </c>
      <c r="D220" s="19" t="s">
        <v>4</v>
      </c>
      <c r="E220" s="19" t="s">
        <v>147</v>
      </c>
      <c r="F220" s="14">
        <f t="shared" si="10"/>
        <v>20002.8</v>
      </c>
      <c r="G220" s="14"/>
      <c r="H220" s="14">
        <v>0</v>
      </c>
      <c r="I220" s="14">
        <v>20002.8</v>
      </c>
    </row>
    <row r="221" spans="1:9" s="108" customFormat="1" ht="47.25">
      <c r="A221" s="48" t="s">
        <v>575</v>
      </c>
      <c r="B221" s="138" t="s">
        <v>402</v>
      </c>
      <c r="C221" s="18">
        <v>200</v>
      </c>
      <c r="D221" s="19" t="s">
        <v>4</v>
      </c>
      <c r="E221" s="19" t="s">
        <v>147</v>
      </c>
      <c r="F221" s="14">
        <f t="shared" si="9"/>
        <v>5756</v>
      </c>
      <c r="G221" s="14"/>
      <c r="H221" s="14">
        <v>0</v>
      </c>
      <c r="I221" s="14">
        <v>5756</v>
      </c>
    </row>
    <row r="222" spans="1:9" s="108" customFormat="1" ht="31.5">
      <c r="A222" s="48" t="s">
        <v>531</v>
      </c>
      <c r="B222" s="138" t="s">
        <v>402</v>
      </c>
      <c r="C222" s="18">
        <v>800</v>
      </c>
      <c r="D222" s="19" t="s">
        <v>4</v>
      </c>
      <c r="E222" s="19" t="s">
        <v>147</v>
      </c>
      <c r="F222" s="14">
        <f t="shared" si="9"/>
        <v>265.89999999999998</v>
      </c>
      <c r="G222" s="14"/>
      <c r="H222" s="14">
        <v>0</v>
      </c>
      <c r="I222" s="14">
        <v>265.89999999999998</v>
      </c>
    </row>
    <row r="223" spans="1:9" s="108" customFormat="1" ht="15.75">
      <c r="A223" s="131" t="s">
        <v>268</v>
      </c>
      <c r="B223" s="39" t="s">
        <v>532</v>
      </c>
      <c r="C223" s="18"/>
      <c r="D223" s="19"/>
      <c r="E223" s="19"/>
      <c r="F223" s="40">
        <f t="shared" si="9"/>
        <v>73358.7</v>
      </c>
      <c r="G223" s="40">
        <f>G224+G255</f>
        <v>0</v>
      </c>
      <c r="H223" s="40">
        <f>H224+H255</f>
        <v>52736.399999999994</v>
      </c>
      <c r="I223" s="40">
        <f>I224+I255</f>
        <v>20622.300000000003</v>
      </c>
    </row>
    <row r="224" spans="1:9" s="108" customFormat="1" ht="15.75">
      <c r="A224" s="36" t="s">
        <v>270</v>
      </c>
      <c r="B224" s="147" t="s">
        <v>533</v>
      </c>
      <c r="C224" s="50"/>
      <c r="D224" s="60"/>
      <c r="E224" s="60"/>
      <c r="F224" s="40">
        <f t="shared" si="9"/>
        <v>63942.7</v>
      </c>
      <c r="G224" s="40">
        <f>SUBTOTAL(9,G225:G254)</f>
        <v>0</v>
      </c>
      <c r="H224" s="40">
        <f>SUBTOTAL(9,H225:H254)</f>
        <v>52736.399999999994</v>
      </c>
      <c r="I224" s="40">
        <f>SUBTOTAL(9,I225:I254)</f>
        <v>11206.300000000001</v>
      </c>
    </row>
    <row r="225" spans="1:9" s="108" customFormat="1" ht="63">
      <c r="A225" s="33" t="s">
        <v>885</v>
      </c>
      <c r="B225" s="138" t="s">
        <v>593</v>
      </c>
      <c r="C225" s="18">
        <v>100</v>
      </c>
      <c r="D225" s="19" t="s">
        <v>141</v>
      </c>
      <c r="E225" s="19" t="s">
        <v>148</v>
      </c>
      <c r="F225" s="14">
        <f t="shared" si="9"/>
        <v>85</v>
      </c>
      <c r="G225" s="14"/>
      <c r="H225" s="14">
        <v>85</v>
      </c>
      <c r="I225" s="14"/>
    </row>
    <row r="226" spans="1:9" s="108" customFormat="1" ht="31.5">
      <c r="A226" s="33" t="s">
        <v>603</v>
      </c>
      <c r="B226" s="138" t="s">
        <v>593</v>
      </c>
      <c r="C226" s="18">
        <v>200</v>
      </c>
      <c r="D226" s="19" t="s">
        <v>139</v>
      </c>
      <c r="E226" s="19" t="s">
        <v>3</v>
      </c>
      <c r="F226" s="14">
        <f>G226+H226+I226</f>
        <v>4732.3</v>
      </c>
      <c r="G226" s="40"/>
      <c r="H226" s="14">
        <v>4732.3</v>
      </c>
      <c r="I226" s="14"/>
    </row>
    <row r="227" spans="1:9" s="108" customFormat="1" ht="31.5">
      <c r="A227" s="33" t="s">
        <v>603</v>
      </c>
      <c r="B227" s="138" t="s">
        <v>593</v>
      </c>
      <c r="C227" s="18">
        <v>200</v>
      </c>
      <c r="D227" s="19" t="s">
        <v>143</v>
      </c>
      <c r="E227" s="19" t="s">
        <v>139</v>
      </c>
      <c r="F227" s="14">
        <f>G227+H227+I227</f>
        <v>12500</v>
      </c>
      <c r="G227" s="40"/>
      <c r="H227" s="14">
        <v>12500</v>
      </c>
      <c r="I227" s="14"/>
    </row>
    <row r="228" spans="1:9" s="108" customFormat="1" ht="31.5">
      <c r="A228" s="33" t="s">
        <v>603</v>
      </c>
      <c r="B228" s="138" t="s">
        <v>593</v>
      </c>
      <c r="C228" s="18">
        <v>200</v>
      </c>
      <c r="D228" s="19" t="s">
        <v>143</v>
      </c>
      <c r="E228" s="19" t="s">
        <v>141</v>
      </c>
      <c r="F228" s="14">
        <f>G228+H228+I228</f>
        <v>3000.1</v>
      </c>
      <c r="G228" s="40"/>
      <c r="H228" s="14">
        <v>3000.1</v>
      </c>
      <c r="I228" s="14"/>
    </row>
    <row r="229" spans="1:9" s="108" customFormat="1" ht="47.25">
      <c r="A229" s="33" t="s">
        <v>854</v>
      </c>
      <c r="B229" s="138" t="s">
        <v>593</v>
      </c>
      <c r="C229" s="18">
        <v>600</v>
      </c>
      <c r="D229" s="19" t="s">
        <v>144</v>
      </c>
      <c r="E229" s="19" t="s">
        <v>140</v>
      </c>
      <c r="F229" s="14">
        <f>G229+H229+I229</f>
        <v>9391.4</v>
      </c>
      <c r="G229" s="40"/>
      <c r="H229" s="14">
        <v>9391.4</v>
      </c>
      <c r="I229" s="14"/>
    </row>
    <row r="230" spans="1:9" s="108" customFormat="1" ht="31.5">
      <c r="A230" s="33" t="s">
        <v>839</v>
      </c>
      <c r="B230" s="138" t="s">
        <v>593</v>
      </c>
      <c r="C230" s="18">
        <v>800</v>
      </c>
      <c r="D230" s="19" t="s">
        <v>141</v>
      </c>
      <c r="E230" s="19" t="s">
        <v>148</v>
      </c>
      <c r="F230" s="14">
        <f>G230+H230+I230</f>
        <v>5072</v>
      </c>
      <c r="G230" s="40"/>
      <c r="H230" s="14">
        <v>5072</v>
      </c>
      <c r="I230" s="14"/>
    </row>
    <row r="231" spans="1:9" s="108" customFormat="1" ht="63">
      <c r="A231" s="48" t="s">
        <v>600</v>
      </c>
      <c r="B231" s="138" t="s">
        <v>345</v>
      </c>
      <c r="C231" s="18">
        <v>100</v>
      </c>
      <c r="D231" s="19" t="s">
        <v>4</v>
      </c>
      <c r="E231" s="19" t="s">
        <v>147</v>
      </c>
      <c r="F231" s="14">
        <f t="shared" si="9"/>
        <v>93.6</v>
      </c>
      <c r="G231" s="14"/>
      <c r="H231" s="14"/>
      <c r="I231" s="14">
        <v>93.6</v>
      </c>
    </row>
    <row r="232" spans="1:9" s="108" customFormat="1" ht="31.5">
      <c r="A232" s="48" t="s">
        <v>601</v>
      </c>
      <c r="B232" s="138" t="s">
        <v>345</v>
      </c>
      <c r="C232" s="18">
        <v>200</v>
      </c>
      <c r="D232" s="19" t="s">
        <v>139</v>
      </c>
      <c r="E232" s="19" t="s">
        <v>3</v>
      </c>
      <c r="F232" s="14">
        <f t="shared" si="9"/>
        <v>279.7</v>
      </c>
      <c r="G232" s="14"/>
      <c r="H232" s="14"/>
      <c r="I232" s="14">
        <v>279.7</v>
      </c>
    </row>
    <row r="233" spans="1:9" s="108" customFormat="1" ht="31.5">
      <c r="A233" s="48" t="s">
        <v>601</v>
      </c>
      <c r="B233" s="138" t="s">
        <v>345</v>
      </c>
      <c r="C233" s="18">
        <v>200</v>
      </c>
      <c r="D233" s="19" t="s">
        <v>141</v>
      </c>
      <c r="E233" s="19" t="s">
        <v>148</v>
      </c>
      <c r="F233" s="14">
        <f>G233+H233+I233</f>
        <v>1906.5</v>
      </c>
      <c r="G233" s="14"/>
      <c r="H233" s="14"/>
      <c r="I233" s="14">
        <v>1906.5</v>
      </c>
    </row>
    <row r="234" spans="1:9" s="108" customFormat="1" ht="31.5">
      <c r="A234" s="33" t="s">
        <v>603</v>
      </c>
      <c r="B234" s="138" t="s">
        <v>593</v>
      </c>
      <c r="C234" s="18">
        <v>200</v>
      </c>
      <c r="D234" s="19" t="s">
        <v>143</v>
      </c>
      <c r="E234" s="19" t="s">
        <v>139</v>
      </c>
      <c r="F234" s="14">
        <f>G234+H234+I234</f>
        <v>0</v>
      </c>
      <c r="G234" s="14"/>
      <c r="H234" s="14">
        <v>0</v>
      </c>
      <c r="I234" s="14"/>
    </row>
    <row r="235" spans="1:9" s="108" customFormat="1" ht="31.5">
      <c r="A235" s="48" t="s">
        <v>601</v>
      </c>
      <c r="B235" s="138" t="s">
        <v>345</v>
      </c>
      <c r="C235" s="18">
        <v>200</v>
      </c>
      <c r="D235" s="19" t="s">
        <v>4</v>
      </c>
      <c r="E235" s="19" t="s">
        <v>147</v>
      </c>
      <c r="F235" s="14">
        <f t="shared" si="9"/>
        <v>0</v>
      </c>
      <c r="G235" s="14"/>
      <c r="H235" s="14"/>
      <c r="I235" s="14">
        <v>0</v>
      </c>
    </row>
    <row r="236" spans="1:9" s="108" customFormat="1" ht="31.5">
      <c r="A236" s="48" t="s">
        <v>602</v>
      </c>
      <c r="B236" s="138" t="s">
        <v>345</v>
      </c>
      <c r="C236" s="18">
        <v>300</v>
      </c>
      <c r="D236" s="19" t="s">
        <v>139</v>
      </c>
      <c r="E236" s="19" t="s">
        <v>3</v>
      </c>
      <c r="F236" s="14">
        <f t="shared" si="9"/>
        <v>850</v>
      </c>
      <c r="G236" s="14"/>
      <c r="H236" s="14"/>
      <c r="I236" s="14">
        <v>850</v>
      </c>
    </row>
    <row r="237" spans="1:9" s="108" customFormat="1" ht="31.5">
      <c r="A237" s="48" t="s">
        <v>602</v>
      </c>
      <c r="B237" s="138" t="s">
        <v>345</v>
      </c>
      <c r="C237" s="18">
        <v>300</v>
      </c>
      <c r="D237" s="19" t="s">
        <v>4</v>
      </c>
      <c r="E237" s="19" t="s">
        <v>141</v>
      </c>
      <c r="F237" s="14">
        <f t="shared" si="9"/>
        <v>1400</v>
      </c>
      <c r="G237" s="14"/>
      <c r="H237" s="14"/>
      <c r="I237" s="14">
        <v>1400</v>
      </c>
    </row>
    <row r="238" spans="1:9" ht="47.25">
      <c r="A238" s="48" t="s">
        <v>654</v>
      </c>
      <c r="B238" s="138" t="s">
        <v>345</v>
      </c>
      <c r="C238" s="18">
        <v>600</v>
      </c>
      <c r="D238" s="19" t="s">
        <v>144</v>
      </c>
      <c r="E238" s="19" t="s">
        <v>139</v>
      </c>
      <c r="F238" s="14">
        <f t="shared" ref="F238:F244" si="11">G238+H238+I238</f>
        <v>0</v>
      </c>
      <c r="G238" s="14"/>
      <c r="H238" s="14"/>
      <c r="I238" s="14">
        <v>0</v>
      </c>
    </row>
    <row r="239" spans="1:9" ht="47.25">
      <c r="A239" s="48" t="s">
        <v>654</v>
      </c>
      <c r="B239" s="138" t="s">
        <v>345</v>
      </c>
      <c r="C239" s="18">
        <v>600</v>
      </c>
      <c r="D239" s="19" t="s">
        <v>144</v>
      </c>
      <c r="E239" s="19" t="s">
        <v>140</v>
      </c>
      <c r="F239" s="14">
        <f t="shared" si="11"/>
        <v>0</v>
      </c>
      <c r="G239" s="14"/>
      <c r="H239" s="14"/>
      <c r="I239" s="14">
        <v>0</v>
      </c>
    </row>
    <row r="240" spans="1:9" ht="47.25">
      <c r="A240" s="48" t="s">
        <v>654</v>
      </c>
      <c r="B240" s="138" t="s">
        <v>345</v>
      </c>
      <c r="C240" s="18">
        <v>600</v>
      </c>
      <c r="D240" s="19" t="s">
        <v>145</v>
      </c>
      <c r="E240" s="19" t="s">
        <v>139</v>
      </c>
      <c r="F240" s="14">
        <f t="shared" si="11"/>
        <v>180.5</v>
      </c>
      <c r="G240" s="14"/>
      <c r="H240" s="14"/>
      <c r="I240" s="14">
        <v>180.5</v>
      </c>
    </row>
    <row r="241" spans="1:9" ht="47.25">
      <c r="A241" s="48" t="s">
        <v>654</v>
      </c>
      <c r="B241" s="138" t="s">
        <v>345</v>
      </c>
      <c r="C241" s="18">
        <v>600</v>
      </c>
      <c r="D241" s="19" t="s">
        <v>144</v>
      </c>
      <c r="E241" s="19" t="s">
        <v>139</v>
      </c>
      <c r="F241" s="14">
        <f t="shared" si="11"/>
        <v>7.6</v>
      </c>
      <c r="G241" s="14"/>
      <c r="H241" s="14"/>
      <c r="I241" s="14">
        <v>7.6</v>
      </c>
    </row>
    <row r="242" spans="1:9" ht="47.25">
      <c r="A242" s="48" t="s">
        <v>654</v>
      </c>
      <c r="B242" s="138" t="s">
        <v>345</v>
      </c>
      <c r="C242" s="18">
        <v>600</v>
      </c>
      <c r="D242" s="19" t="s">
        <v>144</v>
      </c>
      <c r="E242" s="19" t="s">
        <v>140</v>
      </c>
      <c r="F242" s="14">
        <f t="shared" si="11"/>
        <v>50</v>
      </c>
      <c r="G242" s="14"/>
      <c r="H242" s="14"/>
      <c r="I242" s="14">
        <v>50</v>
      </c>
    </row>
    <row r="243" spans="1:9" s="108" customFormat="1" ht="47.25">
      <c r="A243" s="48" t="s">
        <v>654</v>
      </c>
      <c r="B243" s="138" t="s">
        <v>345</v>
      </c>
      <c r="C243" s="18">
        <v>600</v>
      </c>
      <c r="D243" s="19" t="s">
        <v>144</v>
      </c>
      <c r="E243" s="19" t="s">
        <v>141</v>
      </c>
      <c r="F243" s="14">
        <f t="shared" si="11"/>
        <v>177.1</v>
      </c>
      <c r="G243" s="14"/>
      <c r="H243" s="14"/>
      <c r="I243" s="14">
        <v>177.1</v>
      </c>
    </row>
    <row r="244" spans="1:9" ht="47.25">
      <c r="A244" s="48" t="s">
        <v>654</v>
      </c>
      <c r="B244" s="138" t="s">
        <v>345</v>
      </c>
      <c r="C244" s="18">
        <v>600</v>
      </c>
      <c r="D244" s="19" t="s">
        <v>445</v>
      </c>
      <c r="E244" s="19" t="s">
        <v>140</v>
      </c>
      <c r="F244" s="14">
        <f t="shared" si="11"/>
        <v>784.5</v>
      </c>
      <c r="G244" s="14"/>
      <c r="H244" s="14"/>
      <c r="I244" s="14">
        <v>784.5</v>
      </c>
    </row>
    <row r="245" spans="1:9" ht="31.5">
      <c r="A245" s="48" t="s">
        <v>534</v>
      </c>
      <c r="B245" s="138" t="s">
        <v>345</v>
      </c>
      <c r="C245" s="18">
        <v>800</v>
      </c>
      <c r="D245" s="19" t="s">
        <v>139</v>
      </c>
      <c r="E245" s="19" t="s">
        <v>445</v>
      </c>
      <c r="F245" s="14">
        <f t="shared" si="9"/>
        <v>4362</v>
      </c>
      <c r="G245" s="14"/>
      <c r="H245" s="14"/>
      <c r="I245" s="14">
        <v>4362</v>
      </c>
    </row>
    <row r="246" spans="1:9" ht="31.5">
      <c r="A246" s="48" t="s">
        <v>534</v>
      </c>
      <c r="B246" s="138" t="s">
        <v>345</v>
      </c>
      <c r="C246" s="18">
        <v>800</v>
      </c>
      <c r="D246" s="19" t="s">
        <v>139</v>
      </c>
      <c r="E246" s="19" t="s">
        <v>3</v>
      </c>
      <c r="F246" s="14">
        <f t="shared" si="9"/>
        <v>253.7</v>
      </c>
      <c r="G246" s="14"/>
      <c r="H246" s="14"/>
      <c r="I246" s="14">
        <v>253.7</v>
      </c>
    </row>
    <row r="247" spans="1:9" ht="31.5">
      <c r="A247" s="48" t="s">
        <v>534</v>
      </c>
      <c r="B247" s="138" t="s">
        <v>345</v>
      </c>
      <c r="C247" s="18">
        <v>800</v>
      </c>
      <c r="D247" s="19" t="s">
        <v>142</v>
      </c>
      <c r="E247" s="19" t="s">
        <v>2</v>
      </c>
      <c r="F247" s="14">
        <f t="shared" si="9"/>
        <v>850</v>
      </c>
      <c r="G247" s="14"/>
      <c r="H247" s="14"/>
      <c r="I247" s="14">
        <v>850</v>
      </c>
    </row>
    <row r="248" spans="1:9" ht="31.5">
      <c r="A248" s="48" t="s">
        <v>652</v>
      </c>
      <c r="B248" s="21" t="s">
        <v>643</v>
      </c>
      <c r="C248" s="18">
        <v>800</v>
      </c>
      <c r="D248" s="19" t="s">
        <v>142</v>
      </c>
      <c r="E248" s="19" t="s">
        <v>2</v>
      </c>
      <c r="F248" s="14">
        <f t="shared" si="9"/>
        <v>0</v>
      </c>
      <c r="G248" s="14"/>
      <c r="H248" s="14">
        <v>0</v>
      </c>
      <c r="I248" s="14"/>
    </row>
    <row r="249" spans="1:9" ht="63">
      <c r="A249" s="48" t="s">
        <v>576</v>
      </c>
      <c r="B249" s="21" t="s">
        <v>271</v>
      </c>
      <c r="C249" s="18">
        <v>200</v>
      </c>
      <c r="D249" s="19" t="s">
        <v>139</v>
      </c>
      <c r="E249" s="19" t="s">
        <v>143</v>
      </c>
      <c r="F249" s="14">
        <f t="shared" si="9"/>
        <v>0</v>
      </c>
      <c r="G249" s="14">
        <v>0</v>
      </c>
      <c r="H249" s="14"/>
      <c r="I249" s="14"/>
    </row>
    <row r="250" spans="1:9" ht="31.5">
      <c r="A250" s="48" t="s">
        <v>577</v>
      </c>
      <c r="B250" s="21" t="s">
        <v>276</v>
      </c>
      <c r="C250" s="18">
        <v>200</v>
      </c>
      <c r="D250" s="19" t="s">
        <v>139</v>
      </c>
      <c r="E250" s="19" t="s">
        <v>3</v>
      </c>
      <c r="F250" s="14">
        <f t="shared" si="9"/>
        <v>0</v>
      </c>
      <c r="G250" s="14">
        <v>0</v>
      </c>
      <c r="H250" s="14"/>
      <c r="I250" s="14"/>
    </row>
    <row r="251" spans="1:9" ht="63">
      <c r="A251" s="48" t="s">
        <v>653</v>
      </c>
      <c r="B251" s="21" t="s">
        <v>645</v>
      </c>
      <c r="C251" s="18">
        <v>800</v>
      </c>
      <c r="D251" s="19" t="s">
        <v>142</v>
      </c>
      <c r="E251" s="19" t="s">
        <v>2</v>
      </c>
      <c r="F251" s="14">
        <f t="shared" si="9"/>
        <v>0</v>
      </c>
      <c r="G251" s="14"/>
      <c r="H251" s="14"/>
      <c r="I251" s="14">
        <v>0</v>
      </c>
    </row>
    <row r="252" spans="1:9" s="108" customFormat="1" ht="31.5">
      <c r="A252" s="48" t="s">
        <v>841</v>
      </c>
      <c r="B252" s="21" t="s">
        <v>643</v>
      </c>
      <c r="C252" s="18">
        <v>800</v>
      </c>
      <c r="D252" s="19" t="s">
        <v>142</v>
      </c>
      <c r="E252" s="19" t="s">
        <v>2</v>
      </c>
      <c r="F252" s="14">
        <f t="shared" si="9"/>
        <v>10273.799999999999</v>
      </c>
      <c r="G252" s="14"/>
      <c r="H252" s="14">
        <v>10273.799999999999</v>
      </c>
      <c r="I252" s="14"/>
    </row>
    <row r="253" spans="1:9" ht="47.25">
      <c r="A253" s="48" t="s">
        <v>646</v>
      </c>
      <c r="B253" s="21" t="s">
        <v>645</v>
      </c>
      <c r="C253" s="18">
        <v>800</v>
      </c>
      <c r="D253" s="19" t="s">
        <v>142</v>
      </c>
      <c r="E253" s="19" t="s">
        <v>2</v>
      </c>
      <c r="F253" s="14">
        <f t="shared" si="9"/>
        <v>11.1</v>
      </c>
      <c r="G253" s="14"/>
      <c r="H253" s="14"/>
      <c r="I253" s="14">
        <v>11.1</v>
      </c>
    </row>
    <row r="254" spans="1:9" ht="63">
      <c r="A254" s="48" t="s">
        <v>840</v>
      </c>
      <c r="B254" s="21" t="s">
        <v>805</v>
      </c>
      <c r="C254" s="18">
        <v>400</v>
      </c>
      <c r="D254" s="19" t="s">
        <v>4</v>
      </c>
      <c r="E254" s="19" t="s">
        <v>142</v>
      </c>
      <c r="F254" s="14">
        <f t="shared" si="9"/>
        <v>7681.8</v>
      </c>
      <c r="G254" s="14"/>
      <c r="H254" s="14">
        <v>7681.8</v>
      </c>
      <c r="I254" s="14"/>
    </row>
    <row r="255" spans="1:9" s="108" customFormat="1" ht="15.75">
      <c r="A255" s="36" t="s">
        <v>538</v>
      </c>
      <c r="B255" s="147" t="s">
        <v>535</v>
      </c>
      <c r="C255" s="50"/>
      <c r="D255" s="60"/>
      <c r="E255" s="60"/>
      <c r="F255" s="40">
        <f t="shared" si="9"/>
        <v>9416</v>
      </c>
      <c r="G255" s="40">
        <f>G256</f>
        <v>0</v>
      </c>
      <c r="H255" s="40">
        <f>H256</f>
        <v>0</v>
      </c>
      <c r="I255" s="40">
        <f>I256</f>
        <v>9416</v>
      </c>
    </row>
    <row r="256" spans="1:9" ht="31.5">
      <c r="A256" s="48" t="s">
        <v>536</v>
      </c>
      <c r="B256" s="138" t="s">
        <v>356</v>
      </c>
      <c r="C256" s="18">
        <v>300</v>
      </c>
      <c r="D256" s="19" t="s">
        <v>4</v>
      </c>
      <c r="E256" s="19" t="s">
        <v>139</v>
      </c>
      <c r="F256" s="14">
        <f t="shared" si="9"/>
        <v>9416</v>
      </c>
      <c r="G256" s="14"/>
      <c r="H256" s="14"/>
      <c r="I256" s="14">
        <v>9416</v>
      </c>
    </row>
    <row r="257" spans="1:9" ht="15.75">
      <c r="A257" s="131" t="s">
        <v>412</v>
      </c>
      <c r="B257" s="39" t="s">
        <v>539</v>
      </c>
      <c r="C257" s="18"/>
      <c r="D257" s="19"/>
      <c r="E257" s="19"/>
      <c r="F257" s="40">
        <f t="shared" si="9"/>
        <v>0</v>
      </c>
      <c r="G257" s="40">
        <f>G258+G280</f>
        <v>0</v>
      </c>
      <c r="H257" s="40">
        <f>H258+H280</f>
        <v>0</v>
      </c>
      <c r="I257" s="40">
        <f>I258+I280</f>
        <v>0</v>
      </c>
    </row>
    <row r="258" spans="1:9" ht="15.75">
      <c r="A258" s="36" t="s">
        <v>413</v>
      </c>
      <c r="B258" s="147" t="s">
        <v>540</v>
      </c>
      <c r="C258" s="50"/>
      <c r="D258" s="60"/>
      <c r="E258" s="60"/>
      <c r="F258" s="40">
        <f t="shared" si="9"/>
        <v>0</v>
      </c>
      <c r="G258" s="40">
        <f>SUBTOTAL(9,G259:G261)</f>
        <v>0</v>
      </c>
      <c r="H258" s="40">
        <f>SUBTOTAL(9,H259:H261)</f>
        <v>0</v>
      </c>
      <c r="I258" s="40">
        <f>SUBTOTAL(9,I259:I261)</f>
        <v>0</v>
      </c>
    </row>
    <row r="259" spans="1:9" ht="63">
      <c r="A259" s="48" t="s">
        <v>541</v>
      </c>
      <c r="B259" s="138" t="s">
        <v>414</v>
      </c>
      <c r="C259" s="18">
        <v>100</v>
      </c>
      <c r="D259" s="19" t="s">
        <v>139</v>
      </c>
      <c r="E259" s="19" t="s">
        <v>141</v>
      </c>
      <c r="F259" s="14">
        <f t="shared" si="9"/>
        <v>0</v>
      </c>
      <c r="G259" s="14"/>
      <c r="H259" s="14">
        <v>0</v>
      </c>
      <c r="I259" s="14">
        <v>0</v>
      </c>
    </row>
    <row r="260" spans="1:9" s="108" customFormat="1" ht="47.25">
      <c r="A260" s="48" t="s">
        <v>578</v>
      </c>
      <c r="B260" s="138" t="s">
        <v>414</v>
      </c>
      <c r="C260" s="18">
        <v>200</v>
      </c>
      <c r="D260" s="19" t="s">
        <v>139</v>
      </c>
      <c r="E260" s="19" t="s">
        <v>141</v>
      </c>
      <c r="F260" s="14">
        <f t="shared" si="9"/>
        <v>0</v>
      </c>
      <c r="G260" s="14"/>
      <c r="H260" s="14">
        <v>0</v>
      </c>
      <c r="I260" s="14">
        <v>0</v>
      </c>
    </row>
    <row r="261" spans="1:9" ht="110.25">
      <c r="A261" s="48" t="s">
        <v>518</v>
      </c>
      <c r="B261" s="138" t="s">
        <v>415</v>
      </c>
      <c r="C261" s="18">
        <v>100</v>
      </c>
      <c r="D261" s="19" t="s">
        <v>139</v>
      </c>
      <c r="E261" s="19" t="s">
        <v>141</v>
      </c>
      <c r="F261" s="14">
        <f t="shared" si="9"/>
        <v>0</v>
      </c>
      <c r="G261" s="14"/>
      <c r="H261" s="14">
        <v>0</v>
      </c>
      <c r="I261" s="14">
        <v>0</v>
      </c>
    </row>
    <row r="262" spans="1:9" ht="15.75">
      <c r="A262" s="131" t="s">
        <v>416</v>
      </c>
      <c r="B262" s="39" t="s">
        <v>542</v>
      </c>
      <c r="C262" s="18"/>
      <c r="D262" s="19"/>
      <c r="E262" s="19"/>
      <c r="F262" s="40">
        <f t="shared" si="9"/>
        <v>2846.4</v>
      </c>
      <c r="G262" s="40"/>
      <c r="H262" s="40">
        <f>H263+H267</f>
        <v>0</v>
      </c>
      <c r="I262" s="40">
        <f>I263+I267</f>
        <v>2846.4</v>
      </c>
    </row>
    <row r="263" spans="1:9" ht="31.5">
      <c r="A263" s="36" t="s">
        <v>417</v>
      </c>
      <c r="B263" s="147" t="s">
        <v>543</v>
      </c>
      <c r="C263" s="50"/>
      <c r="D263" s="60"/>
      <c r="E263" s="60"/>
      <c r="F263" s="40">
        <f t="shared" si="9"/>
        <v>2846.4</v>
      </c>
      <c r="G263" s="40"/>
      <c r="H263" s="40">
        <f>SUBTOTAL(9,H264:H266)</f>
        <v>0</v>
      </c>
      <c r="I263" s="40">
        <f>SUBTOTAL(9,I264:I266)</f>
        <v>2846.4</v>
      </c>
    </row>
    <row r="264" spans="1:9" s="108" customFormat="1" ht="15.75" customHeight="1">
      <c r="A264" s="48" t="s">
        <v>544</v>
      </c>
      <c r="B264" s="138" t="s">
        <v>420</v>
      </c>
      <c r="C264" s="18">
        <v>100</v>
      </c>
      <c r="D264" s="19" t="s">
        <v>139</v>
      </c>
      <c r="E264" s="19" t="s">
        <v>144</v>
      </c>
      <c r="F264" s="14">
        <f t="shared" si="9"/>
        <v>2746.4</v>
      </c>
      <c r="G264" s="14"/>
      <c r="H264" s="14">
        <v>0</v>
      </c>
      <c r="I264" s="14">
        <v>2746.4</v>
      </c>
    </row>
    <row r="265" spans="1:9" ht="47.25">
      <c r="A265" s="48" t="s">
        <v>579</v>
      </c>
      <c r="B265" s="138" t="s">
        <v>420</v>
      </c>
      <c r="C265" s="18">
        <v>200</v>
      </c>
      <c r="D265" s="19" t="s">
        <v>139</v>
      </c>
      <c r="E265" s="19" t="s">
        <v>144</v>
      </c>
      <c r="F265" s="14">
        <f t="shared" si="9"/>
        <v>0</v>
      </c>
      <c r="G265" s="14"/>
      <c r="H265" s="14">
        <v>0</v>
      </c>
      <c r="I265" s="14">
        <v>0</v>
      </c>
    </row>
    <row r="266" spans="1:9" ht="63">
      <c r="A266" s="48" t="s">
        <v>759</v>
      </c>
      <c r="B266" s="138" t="s">
        <v>421</v>
      </c>
      <c r="C266" s="18">
        <v>100</v>
      </c>
      <c r="D266" s="19" t="s">
        <v>139</v>
      </c>
      <c r="E266" s="19" t="s">
        <v>144</v>
      </c>
      <c r="F266" s="14">
        <f t="shared" si="9"/>
        <v>100</v>
      </c>
      <c r="G266" s="14"/>
      <c r="H266" s="14">
        <v>0</v>
      </c>
      <c r="I266" s="14">
        <v>100</v>
      </c>
    </row>
    <row r="267" spans="1:9" ht="31.5">
      <c r="A267" s="36" t="s">
        <v>590</v>
      </c>
      <c r="B267" s="147" t="s">
        <v>545</v>
      </c>
      <c r="C267" s="50"/>
      <c r="D267" s="60"/>
      <c r="E267" s="60"/>
      <c r="F267" s="40">
        <f t="shared" si="9"/>
        <v>0</v>
      </c>
      <c r="G267" s="40"/>
      <c r="H267" s="40">
        <f>SUBTOTAL(9,H268:H269)</f>
        <v>0</v>
      </c>
      <c r="I267" s="40">
        <f>SUBTOTAL(9,I268:I269)</f>
        <v>0</v>
      </c>
    </row>
    <row r="268" spans="1:9" s="108" customFormat="1" ht="31.5">
      <c r="A268" s="48" t="s">
        <v>580</v>
      </c>
      <c r="B268" s="138" t="s">
        <v>422</v>
      </c>
      <c r="C268" s="18">
        <v>200</v>
      </c>
      <c r="D268" s="19" t="s">
        <v>139</v>
      </c>
      <c r="E268" s="19" t="s">
        <v>144</v>
      </c>
      <c r="F268" s="14">
        <f t="shared" si="9"/>
        <v>0</v>
      </c>
      <c r="G268" s="14"/>
      <c r="H268" s="14">
        <v>0</v>
      </c>
      <c r="I268" s="14">
        <v>0</v>
      </c>
    </row>
    <row r="269" spans="1:9" ht="31.5">
      <c r="A269" s="48" t="s">
        <v>581</v>
      </c>
      <c r="B269" s="138" t="s">
        <v>423</v>
      </c>
      <c r="C269" s="18">
        <v>200</v>
      </c>
      <c r="D269" s="19" t="s">
        <v>139</v>
      </c>
      <c r="E269" s="19" t="s">
        <v>144</v>
      </c>
      <c r="F269" s="14">
        <f t="shared" si="9"/>
        <v>0</v>
      </c>
      <c r="G269" s="14"/>
      <c r="H269" s="14">
        <v>0</v>
      </c>
      <c r="I269" s="14">
        <v>0</v>
      </c>
    </row>
    <row r="270" spans="1:9" ht="15.75">
      <c r="A270" s="131" t="s">
        <v>427</v>
      </c>
      <c r="B270" s="39" t="s">
        <v>546</v>
      </c>
      <c r="C270" s="18"/>
      <c r="D270" s="19"/>
      <c r="E270" s="19"/>
      <c r="F270" s="40">
        <f t="shared" si="9"/>
        <v>1920.5</v>
      </c>
      <c r="G270" s="40"/>
      <c r="H270" s="40">
        <f>H271+H293</f>
        <v>0</v>
      </c>
      <c r="I270" s="40">
        <f>I271+I293</f>
        <v>1920.5</v>
      </c>
    </row>
    <row r="271" spans="1:9" ht="31.5">
      <c r="A271" s="36" t="s">
        <v>426</v>
      </c>
      <c r="B271" s="147" t="s">
        <v>547</v>
      </c>
      <c r="C271" s="50"/>
      <c r="D271" s="60"/>
      <c r="E271" s="60"/>
      <c r="F271" s="40">
        <f t="shared" si="9"/>
        <v>1920.5</v>
      </c>
      <c r="G271" s="40"/>
      <c r="H271" s="40">
        <f>SUBTOTAL(9,H272:H274)</f>
        <v>0</v>
      </c>
      <c r="I271" s="40">
        <f>SUBTOTAL(9,I272:I275)</f>
        <v>1920.5</v>
      </c>
    </row>
    <row r="272" spans="1:9" ht="63">
      <c r="A272" s="48" t="s">
        <v>520</v>
      </c>
      <c r="B272" s="138" t="s">
        <v>428</v>
      </c>
      <c r="C272" s="18">
        <v>100</v>
      </c>
      <c r="D272" s="19" t="s">
        <v>139</v>
      </c>
      <c r="E272" s="19" t="s">
        <v>147</v>
      </c>
      <c r="F272" s="14">
        <f t="shared" si="9"/>
        <v>1714.4</v>
      </c>
      <c r="G272" s="14"/>
      <c r="H272" s="14">
        <v>0</v>
      </c>
      <c r="I272" s="14">
        <v>1714.4</v>
      </c>
    </row>
    <row r="273" spans="1:9" ht="47.25">
      <c r="A273" s="48" t="s">
        <v>572</v>
      </c>
      <c r="B273" s="138" t="s">
        <v>428</v>
      </c>
      <c r="C273" s="18">
        <v>200</v>
      </c>
      <c r="D273" s="19" t="s">
        <v>139</v>
      </c>
      <c r="E273" s="19" t="s">
        <v>147</v>
      </c>
      <c r="F273" s="14">
        <f t="shared" si="9"/>
        <v>72.599999999999994</v>
      </c>
      <c r="G273" s="14"/>
      <c r="H273" s="14">
        <v>0</v>
      </c>
      <c r="I273" s="14">
        <v>72.599999999999994</v>
      </c>
    </row>
    <row r="274" spans="1:9" ht="110.25">
      <c r="A274" s="48" t="s">
        <v>518</v>
      </c>
      <c r="B274" s="138" t="s">
        <v>429</v>
      </c>
      <c r="C274" s="18">
        <v>100</v>
      </c>
      <c r="D274" s="19" t="s">
        <v>139</v>
      </c>
      <c r="E274" s="19" t="s">
        <v>147</v>
      </c>
      <c r="F274" s="14">
        <f t="shared" si="9"/>
        <v>0</v>
      </c>
      <c r="G274" s="14"/>
      <c r="H274" s="14">
        <v>0</v>
      </c>
      <c r="I274" s="14">
        <v>0</v>
      </c>
    </row>
    <row r="275" spans="1:9" ht="31.5">
      <c r="A275" s="48" t="s">
        <v>762</v>
      </c>
      <c r="B275" s="138" t="s">
        <v>429</v>
      </c>
      <c r="C275" s="18">
        <v>100</v>
      </c>
      <c r="D275" s="19" t="s">
        <v>139</v>
      </c>
      <c r="E275" s="19" t="s">
        <v>147</v>
      </c>
      <c r="F275" s="14">
        <f>G275+H275+I275</f>
        <v>133.5</v>
      </c>
      <c r="G275" s="14"/>
      <c r="H275" s="14">
        <v>0</v>
      </c>
      <c r="I275" s="14">
        <v>133.5</v>
      </c>
    </row>
    <row r="276" spans="1:9">
      <c r="A276" s="233"/>
      <c r="B276" s="234"/>
      <c r="C276" s="234"/>
      <c r="D276" s="234"/>
      <c r="E276" s="234"/>
      <c r="F276" s="51"/>
      <c r="G276" s="51"/>
      <c r="H276" s="51"/>
      <c r="I276" s="51" t="s">
        <v>911</v>
      </c>
    </row>
    <row r="279" spans="1:9">
      <c r="F279" s="149"/>
      <c r="G279" s="149"/>
      <c r="H279" s="149"/>
      <c r="I279" s="149"/>
    </row>
    <row r="281" spans="1:9">
      <c r="B281" s="34"/>
      <c r="C281" s="34"/>
      <c r="D281" s="34"/>
      <c r="E281" s="34"/>
      <c r="F281" s="149"/>
      <c r="G281" s="149"/>
      <c r="H281" s="149"/>
      <c r="I281" s="149"/>
    </row>
  </sheetData>
  <autoFilter ref="A15:I275">
    <filterColumn colId="1"/>
  </autoFilter>
  <mergeCells count="6">
    <mergeCell ref="A12:I12"/>
    <mergeCell ref="F6:I6"/>
    <mergeCell ref="F7:I7"/>
    <mergeCell ref="F8:I8"/>
    <mergeCell ref="F9:I9"/>
    <mergeCell ref="F10:I10"/>
  </mergeCells>
  <phoneticPr fontId="13" type="noConversion"/>
  <pageMargins left="0.31496062992125984" right="0.31496062992125984" top="0.51181102362204722" bottom="0.23622047244094491" header="0.31496062992125984" footer="0.19685039370078741"/>
  <pageSetup paperSize="9" scale="65" fitToHeight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A22" workbookViewId="0">
      <selection sqref="A1:C39"/>
    </sheetView>
  </sheetViews>
  <sheetFormatPr defaultRowHeight="15"/>
  <cols>
    <col min="1" max="1" width="29.7109375" style="34" customWidth="1"/>
    <col min="2" max="2" width="56" style="34" customWidth="1"/>
    <col min="3" max="3" width="13.7109375" style="34" customWidth="1"/>
    <col min="5" max="6" width="9.140625" hidden="1" customWidth="1"/>
    <col min="7" max="8" width="10.42578125" bestFit="1" customWidth="1"/>
    <col min="10" max="10" width="11.140625" bestFit="1" customWidth="1"/>
  </cols>
  <sheetData>
    <row r="1" spans="1:3" ht="15.75">
      <c r="A1" s="214"/>
      <c r="B1" s="153"/>
      <c r="C1" s="155" t="s">
        <v>884</v>
      </c>
    </row>
    <row r="2" spans="1:3" ht="15.75">
      <c r="A2" s="154"/>
      <c r="B2" s="154"/>
      <c r="C2" s="154" t="s">
        <v>5</v>
      </c>
    </row>
    <row r="3" spans="1:3" ht="15.75">
      <c r="A3" s="154"/>
      <c r="B3" s="154"/>
      <c r="C3" s="154" t="s">
        <v>606</v>
      </c>
    </row>
    <row r="4" spans="1:3" ht="15.75">
      <c r="A4" s="155"/>
      <c r="B4" s="155"/>
      <c r="C4" s="155" t="s">
        <v>921</v>
      </c>
    </row>
    <row r="5" spans="1:3" ht="15.75">
      <c r="A5" s="154"/>
      <c r="B5" s="154"/>
      <c r="C5" s="154"/>
    </row>
    <row r="6" spans="1:3" ht="15.75">
      <c r="A6" s="154"/>
      <c r="B6" s="153"/>
      <c r="C6" s="222" t="s">
        <v>912</v>
      </c>
    </row>
    <row r="7" spans="1:3" ht="15.75">
      <c r="A7" s="154"/>
      <c r="B7" s="154"/>
      <c r="C7" s="154" t="s">
        <v>5</v>
      </c>
    </row>
    <row r="8" spans="1:3" ht="15.75">
      <c r="A8" s="154"/>
      <c r="B8" s="154"/>
      <c r="C8" s="154" t="s">
        <v>606</v>
      </c>
    </row>
    <row r="9" spans="1:3" ht="15.75">
      <c r="A9" s="154"/>
      <c r="B9" s="249" t="s">
        <v>860</v>
      </c>
      <c r="C9" s="249"/>
    </row>
    <row r="10" spans="1:3" ht="15.75">
      <c r="A10" s="154"/>
      <c r="B10" s="249" t="s">
        <v>856</v>
      </c>
      <c r="C10" s="249"/>
    </row>
    <row r="11" spans="1:3">
      <c r="A11" s="215"/>
      <c r="B11" s="250"/>
      <c r="C11" s="250"/>
    </row>
    <row r="12" spans="1:3" ht="37.5" customHeight="1">
      <c r="A12" s="246" t="s">
        <v>688</v>
      </c>
      <c r="B12" s="247"/>
      <c r="C12" s="247"/>
    </row>
    <row r="13" spans="1:3" ht="15.75">
      <c r="A13" s="244"/>
      <c r="B13" s="244"/>
      <c r="C13" s="244"/>
    </row>
    <row r="14" spans="1:3" ht="15.75">
      <c r="A14" s="245" t="s">
        <v>153</v>
      </c>
      <c r="B14" s="245"/>
      <c r="C14" s="245"/>
    </row>
    <row r="15" spans="1:3" ht="15.75">
      <c r="A15" s="216" t="s">
        <v>433</v>
      </c>
      <c r="B15" s="217"/>
      <c r="C15" s="218">
        <f>-C19</f>
        <v>-57890.399999999907</v>
      </c>
    </row>
    <row r="16" spans="1:3" ht="15.75">
      <c r="A16" s="248" t="s">
        <v>555</v>
      </c>
      <c r="B16" s="248"/>
      <c r="C16" s="44">
        <f>C15/'Приложение 4'!C139*100</f>
        <v>-39.7030623750071</v>
      </c>
    </row>
    <row r="17" spans="1:10" ht="15.75">
      <c r="B17" s="219"/>
      <c r="C17" s="220" t="s">
        <v>6</v>
      </c>
      <c r="E17">
        <v>-28069.8</v>
      </c>
      <c r="F17" s="82" t="s">
        <v>792</v>
      </c>
    </row>
    <row r="18" spans="1:10" ht="47.25">
      <c r="A18" s="13" t="s">
        <v>154</v>
      </c>
      <c r="B18" s="13" t="s">
        <v>83</v>
      </c>
      <c r="C18" s="13" t="s">
        <v>82</v>
      </c>
      <c r="E18">
        <v>-88.2</v>
      </c>
      <c r="F18" s="82" t="s">
        <v>791</v>
      </c>
    </row>
    <row r="19" spans="1:10" ht="31.5">
      <c r="A19" s="45" t="s">
        <v>155</v>
      </c>
      <c r="B19" s="45" t="s">
        <v>156</v>
      </c>
      <c r="C19" s="46">
        <f>SUM(C20,C26)</f>
        <v>57890.399999999907</v>
      </c>
      <c r="E19">
        <v>-22000</v>
      </c>
      <c r="F19" s="82" t="s">
        <v>790</v>
      </c>
    </row>
    <row r="20" spans="1:10" ht="31.5">
      <c r="A20" s="45" t="s">
        <v>157</v>
      </c>
      <c r="B20" s="45" t="s">
        <v>158</v>
      </c>
      <c r="C20" s="46">
        <f>SUM(C22,C24)</f>
        <v>22000</v>
      </c>
      <c r="E20">
        <v>-7732.4</v>
      </c>
      <c r="F20" s="82" t="s">
        <v>793</v>
      </c>
    </row>
    <row r="21" spans="1:10" ht="47.25">
      <c r="A21" s="45" t="s">
        <v>586</v>
      </c>
      <c r="B21" s="45" t="s">
        <v>587</v>
      </c>
      <c r="C21" s="46">
        <f>SUM(C23,C25)</f>
        <v>22000</v>
      </c>
      <c r="E21" s="35">
        <f>SUM(E17:E20)</f>
        <v>-57890.400000000001</v>
      </c>
      <c r="F21" s="82"/>
    </row>
    <row r="22" spans="1:10" ht="47.25">
      <c r="A22" s="221" t="s">
        <v>159</v>
      </c>
      <c r="B22" s="221" t="s">
        <v>160</v>
      </c>
      <c r="C22" s="24">
        <f t="shared" ref="C22:C36" si="0">SUM(C23)</f>
        <v>36000</v>
      </c>
      <c r="E22" s="35"/>
    </row>
    <row r="23" spans="1:10" ht="47.25">
      <c r="A23" s="221" t="s">
        <v>435</v>
      </c>
      <c r="B23" s="221" t="s">
        <v>436</v>
      </c>
      <c r="C23" s="24">
        <v>36000</v>
      </c>
    </row>
    <row r="24" spans="1:10" ht="47.25">
      <c r="A24" s="221" t="s">
        <v>161</v>
      </c>
      <c r="B24" s="221" t="s">
        <v>162</v>
      </c>
      <c r="C24" s="24">
        <f t="shared" si="0"/>
        <v>-14000</v>
      </c>
    </row>
    <row r="25" spans="1:10" ht="47.25">
      <c r="A25" s="221" t="s">
        <v>437</v>
      </c>
      <c r="B25" s="221" t="s">
        <v>438</v>
      </c>
      <c r="C25" s="24">
        <v>-14000</v>
      </c>
    </row>
    <row r="26" spans="1:10" ht="31.5">
      <c r="A26" s="45" t="s">
        <v>163</v>
      </c>
      <c r="B26" s="45" t="s">
        <v>164</v>
      </c>
      <c r="C26" s="23">
        <f>SUM(C27,C31)</f>
        <v>35890.399999999907</v>
      </c>
    </row>
    <row r="27" spans="1:10" ht="15.75">
      <c r="A27" s="45" t="s">
        <v>165</v>
      </c>
      <c r="B27" s="45" t="s">
        <v>166</v>
      </c>
      <c r="C27" s="23">
        <f>SUM(C28)</f>
        <v>-1330850.8</v>
      </c>
    </row>
    <row r="28" spans="1:10" ht="15.75">
      <c r="A28" s="98" t="s">
        <v>167</v>
      </c>
      <c r="B28" s="98" t="s">
        <v>168</v>
      </c>
      <c r="C28" s="22">
        <f t="shared" si="0"/>
        <v>-1330850.8</v>
      </c>
    </row>
    <row r="29" spans="1:10" ht="31.5">
      <c r="A29" s="98" t="s">
        <v>169</v>
      </c>
      <c r="B29" s="98" t="s">
        <v>170</v>
      </c>
      <c r="C29" s="22">
        <f t="shared" si="0"/>
        <v>-1330850.8</v>
      </c>
    </row>
    <row r="30" spans="1:10" ht="31.5">
      <c r="A30" s="221" t="s">
        <v>439</v>
      </c>
      <c r="B30" s="221" t="s">
        <v>440</v>
      </c>
      <c r="C30" s="22">
        <v>-1330850.8</v>
      </c>
      <c r="J30" s="47"/>
    </row>
    <row r="31" spans="1:10" ht="15.75">
      <c r="A31" s="45" t="s">
        <v>171</v>
      </c>
      <c r="B31" s="45" t="s">
        <v>172</v>
      </c>
      <c r="C31" s="23">
        <f t="shared" si="0"/>
        <v>1366741.2</v>
      </c>
    </row>
    <row r="32" spans="1:10" ht="15.75">
      <c r="A32" s="98" t="s">
        <v>173</v>
      </c>
      <c r="B32" s="98" t="s">
        <v>174</v>
      </c>
      <c r="C32" s="22">
        <f t="shared" si="0"/>
        <v>1366741.2</v>
      </c>
    </row>
    <row r="33" spans="1:8" ht="31.5">
      <c r="A33" s="98" t="s">
        <v>175</v>
      </c>
      <c r="B33" s="98" t="s">
        <v>176</v>
      </c>
      <c r="C33" s="22">
        <f t="shared" si="0"/>
        <v>1366741.2</v>
      </c>
    </row>
    <row r="34" spans="1:8" ht="31.5">
      <c r="A34" s="221" t="s">
        <v>441</v>
      </c>
      <c r="B34" s="221" t="s">
        <v>442</v>
      </c>
      <c r="C34" s="22">
        <v>1366741.2</v>
      </c>
      <c r="G34" s="47"/>
      <c r="H34" s="47"/>
    </row>
    <row r="35" spans="1:8" ht="31.5">
      <c r="A35" s="45" t="s">
        <v>177</v>
      </c>
      <c r="B35" s="45" t="s">
        <v>178</v>
      </c>
      <c r="C35" s="24">
        <f t="shared" si="0"/>
        <v>0</v>
      </c>
    </row>
    <row r="36" spans="1:8" ht="31.5">
      <c r="A36" s="45" t="s">
        <v>179</v>
      </c>
      <c r="B36" s="45" t="s">
        <v>180</v>
      </c>
      <c r="C36" s="24">
        <f t="shared" si="0"/>
        <v>0</v>
      </c>
    </row>
    <row r="37" spans="1:8" ht="31.5">
      <c r="A37" s="98" t="s">
        <v>181</v>
      </c>
      <c r="B37" s="98" t="s">
        <v>182</v>
      </c>
      <c r="C37" s="24">
        <f>SUM(C38)</f>
        <v>0</v>
      </c>
    </row>
    <row r="38" spans="1:8" ht="47.25">
      <c r="A38" s="98" t="s">
        <v>444</v>
      </c>
      <c r="B38" s="98" t="s">
        <v>443</v>
      </c>
      <c r="C38" s="24">
        <v>0</v>
      </c>
    </row>
    <row r="39" spans="1:8">
      <c r="A39" s="233"/>
      <c r="B39" s="233"/>
      <c r="C39" s="233" t="s">
        <v>913</v>
      </c>
    </row>
  </sheetData>
  <mergeCells count="7">
    <mergeCell ref="A13:C13"/>
    <mergeCell ref="A14:C14"/>
    <mergeCell ref="A12:C12"/>
    <mergeCell ref="A16:B16"/>
    <mergeCell ref="B9:C9"/>
    <mergeCell ref="B11:C11"/>
    <mergeCell ref="B10:C10"/>
  </mergeCells>
  <phoneticPr fontId="13" type="noConversion"/>
  <pageMargins left="0.70866141732283472" right="0.70866141732283472" top="0.55118110236220474" bottom="0.39370078740157483" header="0.31496062992125984" footer="0.31496062992125984"/>
  <pageSetup paperSize="9" scale="87" fitToHeight="2" orientation="portrait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4</vt:lpstr>
      <vt:lpstr>Приложение 5</vt:lpstr>
      <vt:lpstr>Приложение 6</vt:lpstr>
      <vt:lpstr>Приложение 7</vt:lpstr>
      <vt:lpstr>Приложение 9</vt:lpstr>
      <vt:lpstr>'Приложение 5'!Заголовки_для_печати</vt:lpstr>
      <vt:lpstr>'Приложение 6'!Заголовки_для_печати</vt:lpstr>
      <vt:lpstr>'Приложение 7'!Заголовки_для_печати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2017-10-31T07:22:45Z</dcterms:modified>
</cp:coreProperties>
</file>