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75" yWindow="-180" windowWidth="15915" windowHeight="6180" activeTab="5"/>
  </bookViews>
  <sheets>
    <sheet name="Приложение 4" sheetId="30" r:id="rId1"/>
    <sheet name="Приложение 5" sheetId="42" r:id="rId2"/>
    <sheet name="Приложение 6" sheetId="41" r:id="rId3"/>
    <sheet name="Приложение 7" sheetId="33" r:id="rId4"/>
    <sheet name="Приложение 8" sheetId="39" r:id="rId5"/>
    <sheet name="Приложение 9" sheetId="32" r:id="rId6"/>
  </sheets>
  <definedNames>
    <definedName name="_xlnm._FilterDatabase" localSheetId="1" hidden="1">'Приложение 5'!$A$15:$G$377</definedName>
    <definedName name="_xlnm._FilterDatabase" localSheetId="2" hidden="1">'Приложение 6'!$A$16:$G$413</definedName>
    <definedName name="_xlnm._FilterDatabase" localSheetId="3" hidden="1">'Приложение 7'!$A$16:$I$271</definedName>
    <definedName name="_xlnm.Print_Titles" localSheetId="1">'Приложение 5'!$15:$15</definedName>
    <definedName name="_xlnm.Print_Titles" localSheetId="2">'Приложение 6'!$15:$16</definedName>
    <definedName name="_xlnm.Print_Area" localSheetId="0">'Приложение 4'!$A$1:$F$134</definedName>
    <definedName name="_xlnm.Print_Area" localSheetId="1">'Приложение 5'!$A$1:$G$378</definedName>
    <definedName name="_xlnm.Print_Area" localSheetId="2">'Приложение 6'!$A$1:$G$407</definedName>
    <definedName name="_xlnm.Print_Area" localSheetId="3">'Приложение 7'!$A$1:$I$272</definedName>
  </definedNames>
  <calcPr calcId="125725"/>
</workbook>
</file>

<file path=xl/calcChain.xml><?xml version="1.0" encoding="utf-8"?>
<calcChain xmlns="http://schemas.openxmlformats.org/spreadsheetml/2006/main">
  <c r="F254" i="33"/>
  <c r="G91" i="42"/>
  <c r="G187" i="41"/>
  <c r="G204"/>
  <c r="G206"/>
  <c r="C72" i="30"/>
  <c r="C71" s="1"/>
  <c r="C70" s="1"/>
  <c r="G82" i="33"/>
  <c r="H82"/>
  <c r="I82"/>
  <c r="G228" l="1"/>
  <c r="H228"/>
  <c r="I228"/>
  <c r="F241"/>
  <c r="F232"/>
  <c r="F240" l="1"/>
  <c r="F239"/>
  <c r="F238" l="1"/>
  <c r="F236"/>
  <c r="F234"/>
  <c r="F230"/>
  <c r="F231"/>
  <c r="F229"/>
  <c r="F204"/>
  <c r="F159"/>
  <c r="F158"/>
  <c r="I157"/>
  <c r="H157"/>
  <c r="G157"/>
  <c r="F157" l="1"/>
  <c r="H154"/>
  <c r="I154"/>
  <c r="G154"/>
  <c r="F156"/>
  <c r="F141"/>
  <c r="F143"/>
  <c r="F145"/>
  <c r="F146"/>
  <c r="F148"/>
  <c r="F149"/>
  <c r="F151"/>
  <c r="F153"/>
  <c r="F155"/>
  <c r="G92"/>
  <c r="I95"/>
  <c r="H95"/>
  <c r="F96"/>
  <c r="F86"/>
  <c r="F85"/>
  <c r="F84"/>
  <c r="G66"/>
  <c r="H66"/>
  <c r="I66"/>
  <c r="G61"/>
  <c r="H61"/>
  <c r="I61"/>
  <c r="G64"/>
  <c r="H64"/>
  <c r="I64"/>
  <c r="F67"/>
  <c r="F65"/>
  <c r="I30"/>
  <c r="F32"/>
  <c r="G59" i="42"/>
  <c r="G58" s="1"/>
  <c r="G64"/>
  <c r="G63" s="1"/>
  <c r="G27"/>
  <c r="G376"/>
  <c r="G372"/>
  <c r="G367"/>
  <c r="G365"/>
  <c r="G357"/>
  <c r="G351"/>
  <c r="G331"/>
  <c r="G316"/>
  <c r="G310"/>
  <c r="G308"/>
  <c r="G306"/>
  <c r="G304"/>
  <c r="G294" s="1"/>
  <c r="G302"/>
  <c r="G300"/>
  <c r="G292"/>
  <c r="G290"/>
  <c r="G288"/>
  <c r="G283"/>
  <c r="G280"/>
  <c r="G276"/>
  <c r="G271"/>
  <c r="G267"/>
  <c r="G250" s="1"/>
  <c r="G233" s="1"/>
  <c r="G265"/>
  <c r="G262"/>
  <c r="G260"/>
  <c r="G242" s="1"/>
  <c r="G226" s="1"/>
  <c r="G255"/>
  <c r="G248"/>
  <c r="G245"/>
  <c r="G228" s="1"/>
  <c r="G237"/>
  <c r="G231"/>
  <c r="G334"/>
  <c r="G164"/>
  <c r="G163" s="1"/>
  <c r="G160"/>
  <c r="G159" s="1"/>
  <c r="G156"/>
  <c r="G155" s="1"/>
  <c r="G152"/>
  <c r="G151" s="1"/>
  <c r="G150" s="1"/>
  <c r="G347"/>
  <c r="G342"/>
  <c r="G338" s="1"/>
  <c r="G325"/>
  <c r="G219"/>
  <c r="G216"/>
  <c r="G213"/>
  <c r="G208"/>
  <c r="G206"/>
  <c r="G204"/>
  <c r="G202"/>
  <c r="G200"/>
  <c r="G198"/>
  <c r="G196"/>
  <c r="G194"/>
  <c r="G190"/>
  <c r="G187"/>
  <c r="G185"/>
  <c r="G180"/>
  <c r="G178"/>
  <c r="G176"/>
  <c r="G147"/>
  <c r="G144"/>
  <c r="G143" s="1"/>
  <c r="G142" s="1"/>
  <c r="G139"/>
  <c r="G137"/>
  <c r="G134"/>
  <c r="G133" s="1"/>
  <c r="G128"/>
  <c r="G127" s="1"/>
  <c r="G126" s="1"/>
  <c r="G124"/>
  <c r="G121"/>
  <c r="G119"/>
  <c r="G117"/>
  <c r="G111"/>
  <c r="G82" s="1"/>
  <c r="G109"/>
  <c r="G106"/>
  <c r="G104"/>
  <c r="G98"/>
  <c r="G76" s="1"/>
  <c r="G80"/>
  <c r="G69" s="1"/>
  <c r="G51" s="1"/>
  <c r="G21"/>
  <c r="G212" l="1"/>
  <c r="G189" s="1"/>
  <c r="G42"/>
  <c r="G371"/>
  <c r="G324"/>
  <c r="G320"/>
  <c r="G364"/>
  <c r="G315" s="1"/>
  <c r="G31"/>
  <c r="G108"/>
  <c r="G97" s="1"/>
  <c r="G346"/>
  <c r="G330" s="1"/>
  <c r="G299" s="1"/>
  <c r="G287" s="1"/>
  <c r="G264"/>
  <c r="G247" s="1"/>
  <c r="G230" s="1"/>
  <c r="F95" i="33"/>
  <c r="F154"/>
  <c r="F66"/>
  <c r="F64"/>
  <c r="G215" i="42"/>
  <c r="G193" s="1"/>
  <c r="G136"/>
  <c r="G132" s="1"/>
  <c r="G103"/>
  <c r="G116"/>
  <c r="G115" s="1"/>
  <c r="G26"/>
  <c r="G184"/>
  <c r="G211" s="1"/>
  <c r="G154"/>
  <c r="G175" l="1"/>
  <c r="G275"/>
  <c r="G75"/>
  <c r="G102"/>
  <c r="G350"/>
  <c r="G30"/>
  <c r="G20" s="1"/>
  <c r="G183"/>
  <c r="G270"/>
  <c r="G370"/>
  <c r="C127" i="30"/>
  <c r="G363" i="42" l="1"/>
  <c r="G362" s="1"/>
  <c r="G314"/>
  <c r="G254"/>
  <c r="G79"/>
  <c r="G146"/>
  <c r="G259"/>
  <c r="C93" i="30"/>
  <c r="G68" i="42" l="1"/>
  <c r="G50" s="1"/>
  <c r="G41" s="1"/>
  <c r="G241"/>
  <c r="G236"/>
  <c r="G380" i="41"/>
  <c r="G384"/>
  <c r="G383" s="1"/>
  <c r="G345"/>
  <c r="G168" i="42" l="1"/>
  <c r="G225"/>
  <c r="G349" i="41"/>
  <c r="G337"/>
  <c r="G312"/>
  <c r="G246"/>
  <c r="G245" s="1"/>
  <c r="G345" i="42" l="1"/>
  <c r="G329" s="1"/>
  <c r="G298" s="1"/>
  <c r="G228" i="41"/>
  <c r="G224"/>
  <c r="G216"/>
  <c r="G183"/>
  <c r="G174"/>
  <c r="G72" i="42" l="1"/>
  <c r="G286"/>
  <c r="G163" i="41"/>
  <c r="G160"/>
  <c r="G134"/>
  <c r="G131"/>
  <c r="G124"/>
  <c r="G80"/>
  <c r="G82"/>
  <c r="G84"/>
  <c r="G74"/>
  <c r="G55"/>
  <c r="G54" s="1"/>
  <c r="G49"/>
  <c r="G335"/>
  <c r="G305"/>
  <c r="G47" i="42" l="1"/>
  <c r="G274"/>
  <c r="G79" i="41"/>
  <c r="G343"/>
  <c r="G244"/>
  <c r="G215"/>
  <c r="G375" i="42" l="1"/>
  <c r="G258"/>
  <c r="G344" i="41"/>
  <c r="G133"/>
  <c r="G115"/>
  <c r="G114" s="1"/>
  <c r="G113" s="1"/>
  <c r="G112" s="1"/>
  <c r="G341" i="42" l="1"/>
  <c r="G340" s="1"/>
  <c r="G369"/>
  <c r="G361" s="1"/>
  <c r="G344" s="1"/>
  <c r="G337"/>
  <c r="G240"/>
  <c r="G43" i="41"/>
  <c r="G336" i="42" l="1"/>
  <c r="G333"/>
  <c r="G319" s="1"/>
  <c r="G269" s="1"/>
  <c r="G253" s="1"/>
  <c r="G235" s="1"/>
  <c r="G167" s="1"/>
  <c r="G90" s="1"/>
  <c r="G71" s="1"/>
  <c r="G46" s="1"/>
  <c r="G224"/>
  <c r="G159" i="41"/>
  <c r="G328" i="42" l="1"/>
  <c r="G327" s="1"/>
  <c r="G323" s="1"/>
  <c r="G322" s="1"/>
  <c r="G297" s="1"/>
  <c r="G296" s="1"/>
  <c r="G285" s="1"/>
  <c r="G273" s="1"/>
  <c r="G257" s="1"/>
  <c r="G239" s="1"/>
  <c r="G223"/>
  <c r="F255" i="33"/>
  <c r="G222" i="42" l="1"/>
  <c r="G210" s="1"/>
  <c r="G192" s="1"/>
  <c r="G182" s="1"/>
  <c r="G174" s="1"/>
  <c r="G173" s="1"/>
  <c r="G149" s="1"/>
  <c r="G141" s="1"/>
  <c r="G131" s="1"/>
  <c r="G130" s="1"/>
  <c r="G123" s="1"/>
  <c r="G114" s="1"/>
  <c r="G101" s="1"/>
  <c r="G96" s="1"/>
  <c r="G95" s="1"/>
  <c r="G74" s="1"/>
  <c r="G67" s="1"/>
  <c r="G62" s="1"/>
  <c r="G49" s="1"/>
  <c r="G45" s="1"/>
  <c r="G25"/>
  <c r="G19" s="1"/>
  <c r="G29"/>
  <c r="G403" i="41"/>
  <c r="G396"/>
  <c r="G390"/>
  <c r="G379"/>
  <c r="G378" s="1"/>
  <c r="G377" s="1"/>
  <c r="G375"/>
  <c r="G373"/>
  <c r="G372" s="1"/>
  <c r="G365"/>
  <c r="G359"/>
  <c r="G355"/>
  <c r="G354" s="1"/>
  <c r="G353" s="1"/>
  <c r="G352" s="1"/>
  <c r="G339"/>
  <c r="G333"/>
  <c r="G331"/>
  <c r="G329"/>
  <c r="G323"/>
  <c r="G321"/>
  <c r="G319"/>
  <c r="G317"/>
  <c r="G309"/>
  <c r="G304" s="1"/>
  <c r="G296"/>
  <c r="G291"/>
  <c r="G289"/>
  <c r="G279"/>
  <c r="G274"/>
  <c r="G271"/>
  <c r="G262"/>
  <c r="G257"/>
  <c r="G255"/>
  <c r="G241"/>
  <c r="G240" s="1"/>
  <c r="G239" s="1"/>
  <c r="G238" s="1"/>
  <c r="G235"/>
  <c r="G234" s="1"/>
  <c r="G233" s="1"/>
  <c r="G232" s="1"/>
  <c r="G220"/>
  <c r="G212"/>
  <c r="G211" s="1"/>
  <c r="G210" s="1"/>
  <c r="G202"/>
  <c r="G201" s="1"/>
  <c r="G199"/>
  <c r="G198" s="1"/>
  <c r="G190"/>
  <c r="G178"/>
  <c r="G177" s="1"/>
  <c r="G176" s="1"/>
  <c r="G169"/>
  <c r="G168" s="1"/>
  <c r="G167" s="1"/>
  <c r="G166" s="1"/>
  <c r="G157"/>
  <c r="G156" s="1"/>
  <c r="G155" s="1"/>
  <c r="G154" s="1"/>
  <c r="G152"/>
  <c r="G150"/>
  <c r="G148"/>
  <c r="G146"/>
  <c r="G144"/>
  <c r="G142"/>
  <c r="G140"/>
  <c r="G138"/>
  <c r="G129"/>
  <c r="G128" s="1"/>
  <c r="G127" s="1"/>
  <c r="G122"/>
  <c r="G120"/>
  <c r="G110"/>
  <c r="G109" s="1"/>
  <c r="G107"/>
  <c r="G106" s="1"/>
  <c r="G105" s="1"/>
  <c r="G102"/>
  <c r="G100"/>
  <c r="G97"/>
  <c r="G96" s="1"/>
  <c r="G91"/>
  <c r="G90" s="1"/>
  <c r="G89" s="1"/>
  <c r="G87"/>
  <c r="G72"/>
  <c r="G69"/>
  <c r="G67"/>
  <c r="G61"/>
  <c r="G60" s="1"/>
  <c r="G59" s="1"/>
  <c r="G47"/>
  <c r="G46" s="1"/>
  <c r="G42"/>
  <c r="G39"/>
  <c r="G38" s="1"/>
  <c r="G37" s="1"/>
  <c r="G27"/>
  <c r="G21"/>
  <c r="G20" s="1"/>
  <c r="G19" s="1"/>
  <c r="G348"/>
  <c r="G300"/>
  <c r="G299" s="1"/>
  <c r="G298" s="1"/>
  <c r="G294"/>
  <c r="G293" s="1"/>
  <c r="G284"/>
  <c r="G283" s="1"/>
  <c r="G282" s="1"/>
  <c r="G277"/>
  <c r="G276" s="1"/>
  <c r="G266"/>
  <c r="G265" s="1"/>
  <c r="G264" s="1"/>
  <c r="G260"/>
  <c r="G259" s="1"/>
  <c r="G173"/>
  <c r="G172" s="1"/>
  <c r="G18" i="42" l="1"/>
  <c r="G328" i="41"/>
  <c r="G41"/>
  <c r="G119"/>
  <c r="G118" s="1"/>
  <c r="G270"/>
  <c r="G303"/>
  <c r="G302" s="1"/>
  <c r="G223"/>
  <c r="G402"/>
  <c r="G401" s="1"/>
  <c r="G400" s="1"/>
  <c r="G399" s="1"/>
  <c r="G86"/>
  <c r="G219"/>
  <c r="G227"/>
  <c r="G395"/>
  <c r="G394" s="1"/>
  <c r="G393" s="1"/>
  <c r="G392" s="1"/>
  <c r="G189"/>
  <c r="G188" s="1"/>
  <c r="G26"/>
  <c r="G25" s="1"/>
  <c r="G126"/>
  <c r="G78"/>
  <c r="G77" s="1"/>
  <c r="G66"/>
  <c r="G65" s="1"/>
  <c r="G371"/>
  <c r="G370" s="1"/>
  <c r="G71"/>
  <c r="G104"/>
  <c r="G182"/>
  <c r="G181" s="1"/>
  <c r="G180" s="1"/>
  <c r="G171" s="1"/>
  <c r="G288"/>
  <c r="G287" s="1"/>
  <c r="G286" s="1"/>
  <c r="G137"/>
  <c r="G136" s="1"/>
  <c r="G254"/>
  <c r="G253" s="1"/>
  <c r="G252" s="1"/>
  <c r="G389"/>
  <c r="G388"/>
  <c r="G99"/>
  <c r="G95" s="1"/>
  <c r="G94" s="1"/>
  <c r="G197"/>
  <c r="G316"/>
  <c r="G315" s="1"/>
  <c r="G314" s="1"/>
  <c r="C65" i="30"/>
  <c r="C64" s="1"/>
  <c r="G17" i="42" l="1"/>
  <c r="G214" i="41"/>
  <c r="G209" s="1"/>
  <c r="G208" s="1"/>
  <c r="G205" s="1"/>
  <c r="G93"/>
  <c r="G64"/>
  <c r="G58" s="1"/>
  <c r="G327"/>
  <c r="G18"/>
  <c r="G117"/>
  <c r="G369"/>
  <c r="G358"/>
  <c r="G357" s="1"/>
  <c r="G351" s="1"/>
  <c r="G269"/>
  <c r="G268" s="1"/>
  <c r="G251" s="1"/>
  <c r="G386"/>
  <c r="G387"/>
  <c r="G326" l="1"/>
  <c r="G325" s="1"/>
  <c r="G237" s="1"/>
  <c r="G17"/>
  <c r="G186"/>
  <c r="G264" i="33"/>
  <c r="F209"/>
  <c r="F189"/>
  <c r="I188"/>
  <c r="I187" s="1"/>
  <c r="I186" s="1"/>
  <c r="H188"/>
  <c r="H187" s="1"/>
  <c r="H186" s="1"/>
  <c r="G188"/>
  <c r="G187" s="1"/>
  <c r="G192"/>
  <c r="H192"/>
  <c r="I192"/>
  <c r="F193"/>
  <c r="F180"/>
  <c r="I179"/>
  <c r="H179"/>
  <c r="G179"/>
  <c r="F185"/>
  <c r="I184"/>
  <c r="H184"/>
  <c r="G184"/>
  <c r="F183"/>
  <c r="I182"/>
  <c r="H182"/>
  <c r="G182"/>
  <c r="G181" s="1"/>
  <c r="H175"/>
  <c r="G175"/>
  <c r="I175"/>
  <c r="H177"/>
  <c r="G177"/>
  <c r="I177"/>
  <c r="F178"/>
  <c r="F176"/>
  <c r="I152"/>
  <c r="H152"/>
  <c r="G152"/>
  <c r="I150"/>
  <c r="H150"/>
  <c r="G150"/>
  <c r="F118"/>
  <c r="I117"/>
  <c r="H117"/>
  <c r="F150" l="1"/>
  <c r="F152"/>
  <c r="G406" i="41"/>
  <c r="H174" i="33"/>
  <c r="F177"/>
  <c r="F182"/>
  <c r="F179"/>
  <c r="F117"/>
  <c r="G174"/>
  <c r="G173" s="1"/>
  <c r="F187"/>
  <c r="F175"/>
  <c r="I174"/>
  <c r="F188"/>
  <c r="H181"/>
  <c r="F192"/>
  <c r="G186"/>
  <c r="F186" s="1"/>
  <c r="I181"/>
  <c r="F184"/>
  <c r="C34" i="32" l="1"/>
  <c r="H173" i="33"/>
  <c r="F181"/>
  <c r="F174"/>
  <c r="I173"/>
  <c r="E20" i="39" l="1"/>
  <c r="D20"/>
  <c r="C20"/>
  <c r="B20"/>
  <c r="E17"/>
  <c r="E22" s="1"/>
  <c r="D17"/>
  <c r="D22" s="1"/>
  <c r="C17"/>
  <c r="C22" s="1"/>
  <c r="B17"/>
  <c r="B22" s="1"/>
  <c r="G243" i="33" l="1"/>
  <c r="I243"/>
  <c r="H243"/>
  <c r="F258"/>
  <c r="F257"/>
  <c r="F256"/>
  <c r="F249"/>
  <c r="F248"/>
  <c r="F244"/>
  <c r="H196"/>
  <c r="H191" s="1"/>
  <c r="I170"/>
  <c r="I169" s="1"/>
  <c r="H170"/>
  <c r="H169" s="1"/>
  <c r="G170"/>
  <c r="G169" s="1"/>
  <c r="F164"/>
  <c r="F163"/>
  <c r="I162"/>
  <c r="I161" s="1"/>
  <c r="H162"/>
  <c r="H161" s="1"/>
  <c r="G162"/>
  <c r="G161" s="1"/>
  <c r="I147"/>
  <c r="H147"/>
  <c r="G147"/>
  <c r="F104"/>
  <c r="F106"/>
  <c r="F101"/>
  <c r="F99"/>
  <c r="G103"/>
  <c r="H103"/>
  <c r="G105"/>
  <c r="H105"/>
  <c r="I105"/>
  <c r="I103"/>
  <c r="I100"/>
  <c r="F62"/>
  <c r="F63"/>
  <c r="F147" l="1"/>
  <c r="F161"/>
  <c r="F103"/>
  <c r="F105"/>
  <c r="F170"/>
  <c r="F169"/>
  <c r="F162"/>
  <c r="I102"/>
  <c r="F102" s="1"/>
  <c r="C96" i="30" l="1"/>
  <c r="E111" l="1"/>
  <c r="D111"/>
  <c r="C111"/>
  <c r="E88" l="1"/>
  <c r="D88"/>
  <c r="C88"/>
  <c r="F250" i="33" l="1"/>
  <c r="F247"/>
  <c r="F252"/>
  <c r="F245"/>
  <c r="F246"/>
  <c r="F221"/>
  <c r="F220"/>
  <c r="F201"/>
  <c r="G166"/>
  <c r="H166"/>
  <c r="I166"/>
  <c r="F168"/>
  <c r="I144"/>
  <c r="H144"/>
  <c r="G144"/>
  <c r="F139"/>
  <c r="I138"/>
  <c r="F138" s="1"/>
  <c r="F137"/>
  <c r="I136"/>
  <c r="H136"/>
  <c r="G136"/>
  <c r="G57"/>
  <c r="H57"/>
  <c r="I57"/>
  <c r="F59"/>
  <c r="F58"/>
  <c r="F60"/>
  <c r="F144" l="1"/>
  <c r="F136"/>
  <c r="F57"/>
  <c r="G30" l="1"/>
  <c r="H30"/>
  <c r="F31"/>
  <c r="F271" l="1"/>
  <c r="F270"/>
  <c r="I269"/>
  <c r="I268" s="1"/>
  <c r="H269"/>
  <c r="H268" s="1"/>
  <c r="F267"/>
  <c r="F266"/>
  <c r="I265"/>
  <c r="I264" s="1"/>
  <c r="H265"/>
  <c r="H264" s="1"/>
  <c r="F263"/>
  <c r="I262"/>
  <c r="I261" s="1"/>
  <c r="H262"/>
  <c r="G262"/>
  <c r="G261" s="1"/>
  <c r="F260"/>
  <c r="I259"/>
  <c r="H259"/>
  <c r="G259"/>
  <c r="F253"/>
  <c r="F251"/>
  <c r="F237"/>
  <c r="F235"/>
  <c r="F233"/>
  <c r="F227"/>
  <c r="F226"/>
  <c r="F225"/>
  <c r="F224"/>
  <c r="F223"/>
  <c r="F222"/>
  <c r="F219"/>
  <c r="F218"/>
  <c r="F217"/>
  <c r="F216"/>
  <c r="F215"/>
  <c r="F214"/>
  <c r="F213"/>
  <c r="I212"/>
  <c r="H212"/>
  <c r="G212"/>
  <c r="G211" s="1"/>
  <c r="F210"/>
  <c r="F208"/>
  <c r="F207"/>
  <c r="F206"/>
  <c r="F205"/>
  <c r="F203"/>
  <c r="F202"/>
  <c r="F200"/>
  <c r="F199"/>
  <c r="F198"/>
  <c r="F197"/>
  <c r="I196"/>
  <c r="I191" s="1"/>
  <c r="G196"/>
  <c r="G191" s="1"/>
  <c r="F195"/>
  <c r="F167"/>
  <c r="I165"/>
  <c r="I160" s="1"/>
  <c r="H165"/>
  <c r="H160" s="1"/>
  <c r="G165"/>
  <c r="G160" s="1"/>
  <c r="I142"/>
  <c r="H142"/>
  <c r="G142"/>
  <c r="I140"/>
  <c r="H140"/>
  <c r="G140"/>
  <c r="F135"/>
  <c r="I134"/>
  <c r="H134"/>
  <c r="F133"/>
  <c r="I132"/>
  <c r="H132"/>
  <c r="F131"/>
  <c r="I130"/>
  <c r="H130"/>
  <c r="F129"/>
  <c r="I128"/>
  <c r="H128"/>
  <c r="F127"/>
  <c r="I126"/>
  <c r="H126"/>
  <c r="F125"/>
  <c r="I124"/>
  <c r="H124"/>
  <c r="F123"/>
  <c r="I122"/>
  <c r="H122"/>
  <c r="F121"/>
  <c r="I120"/>
  <c r="H120"/>
  <c r="F116"/>
  <c r="I115"/>
  <c r="I114" s="1"/>
  <c r="H115"/>
  <c r="H114" s="1"/>
  <c r="G114"/>
  <c r="F113"/>
  <c r="I112"/>
  <c r="I111" s="1"/>
  <c r="H112"/>
  <c r="F110"/>
  <c r="I109"/>
  <c r="I108" s="1"/>
  <c r="H109"/>
  <c r="H108" s="1"/>
  <c r="H100"/>
  <c r="F100" s="1"/>
  <c r="I98"/>
  <c r="I97" s="1"/>
  <c r="H98"/>
  <c r="F94"/>
  <c r="I93"/>
  <c r="I92" s="1"/>
  <c r="H93"/>
  <c r="H92" s="1"/>
  <c r="G91"/>
  <c r="F90"/>
  <c r="I89"/>
  <c r="H89"/>
  <c r="F88"/>
  <c r="I87"/>
  <c r="H87"/>
  <c r="F83"/>
  <c r="G81"/>
  <c r="G80" s="1"/>
  <c r="F79"/>
  <c r="I78"/>
  <c r="I77" s="1"/>
  <c r="I76" s="1"/>
  <c r="H78"/>
  <c r="F75"/>
  <c r="F74"/>
  <c r="F73"/>
  <c r="F72"/>
  <c r="F71"/>
  <c r="F70"/>
  <c r="F69"/>
  <c r="I68"/>
  <c r="H68"/>
  <c r="F56"/>
  <c r="F55"/>
  <c r="F54"/>
  <c r="F53"/>
  <c r="I52"/>
  <c r="H52"/>
  <c r="G52"/>
  <c r="F51"/>
  <c r="I49"/>
  <c r="H49"/>
  <c r="G49"/>
  <c r="G24" s="1"/>
  <c r="F48"/>
  <c r="I47"/>
  <c r="H47"/>
  <c r="F46"/>
  <c r="I45"/>
  <c r="H45"/>
  <c r="F44"/>
  <c r="I43"/>
  <c r="H43"/>
  <c r="F42"/>
  <c r="I41"/>
  <c r="H41"/>
  <c r="F40"/>
  <c r="I39"/>
  <c r="H39"/>
  <c r="F38"/>
  <c r="I37"/>
  <c r="H37"/>
  <c r="F36"/>
  <c r="F35"/>
  <c r="I34"/>
  <c r="H34"/>
  <c r="F33"/>
  <c r="F29"/>
  <c r="F28"/>
  <c r="F27"/>
  <c r="F26"/>
  <c r="I25"/>
  <c r="H25"/>
  <c r="F22"/>
  <c r="I21"/>
  <c r="H21"/>
  <c r="C37" i="32"/>
  <c r="C36" s="1"/>
  <c r="C35" s="1"/>
  <c r="C24"/>
  <c r="C22"/>
  <c r="C21"/>
  <c r="G119" i="33" l="1"/>
  <c r="H119"/>
  <c r="F142"/>
  <c r="I119"/>
  <c r="H24"/>
  <c r="I24"/>
  <c r="I23" s="1"/>
  <c r="F191"/>
  <c r="F160"/>
  <c r="F61"/>
  <c r="I91"/>
  <c r="I211"/>
  <c r="C20" i="32"/>
  <c r="F39" i="33"/>
  <c r="F47"/>
  <c r="I81"/>
  <c r="I80" s="1"/>
  <c r="H97"/>
  <c r="F97" s="1"/>
  <c r="F262"/>
  <c r="F112"/>
  <c r="F128"/>
  <c r="F140"/>
  <c r="F37"/>
  <c r="G242"/>
  <c r="G190" s="1"/>
  <c r="F259"/>
  <c r="F21"/>
  <c r="F41"/>
  <c r="H242"/>
  <c r="F45"/>
  <c r="F49"/>
  <c r="F43"/>
  <c r="F196"/>
  <c r="F78"/>
  <c r="F92"/>
  <c r="H111"/>
  <c r="F111" s="1"/>
  <c r="F122"/>
  <c r="F130"/>
  <c r="F68"/>
  <c r="F124"/>
  <c r="F132"/>
  <c r="F25"/>
  <c r="F87"/>
  <c r="F115"/>
  <c r="F126"/>
  <c r="F134"/>
  <c r="F114"/>
  <c r="F166"/>
  <c r="F34"/>
  <c r="F265"/>
  <c r="F93"/>
  <c r="F108"/>
  <c r="H77"/>
  <c r="F52"/>
  <c r="F82"/>
  <c r="F109"/>
  <c r="F212"/>
  <c r="H261"/>
  <c r="F261" s="1"/>
  <c r="I107"/>
  <c r="F89"/>
  <c r="F173"/>
  <c r="F243"/>
  <c r="H81"/>
  <c r="H80" s="1"/>
  <c r="F120"/>
  <c r="F165"/>
  <c r="F228"/>
  <c r="I242"/>
  <c r="F268"/>
  <c r="F30"/>
  <c r="F98"/>
  <c r="H211"/>
  <c r="F269"/>
  <c r="E129" i="30"/>
  <c r="D129"/>
  <c r="C129"/>
  <c r="F69"/>
  <c r="E68"/>
  <c r="E67" s="1"/>
  <c r="D68"/>
  <c r="D67" s="1"/>
  <c r="C68"/>
  <c r="C67" s="1"/>
  <c r="C91"/>
  <c r="E91"/>
  <c r="D91"/>
  <c r="H190" i="33" l="1"/>
  <c r="I20"/>
  <c r="I190"/>
  <c r="F24"/>
  <c r="H23"/>
  <c r="F119"/>
  <c r="H91"/>
  <c r="F91" s="1"/>
  <c r="F80"/>
  <c r="H107"/>
  <c r="F107" s="1"/>
  <c r="F242"/>
  <c r="F264"/>
  <c r="F67" i="30"/>
  <c r="I18" i="33"/>
  <c r="F77"/>
  <c r="H76"/>
  <c r="F76" s="1"/>
  <c r="F211"/>
  <c r="F81"/>
  <c r="G23"/>
  <c r="G20" s="1"/>
  <c r="I19" l="1"/>
  <c r="F190"/>
  <c r="H20"/>
  <c r="H19" s="1"/>
  <c r="H18"/>
  <c r="F18" s="1"/>
  <c r="F23"/>
  <c r="G18"/>
  <c r="C118" i="30"/>
  <c r="C117" s="1"/>
  <c r="C115"/>
  <c r="C113"/>
  <c r="C109"/>
  <c r="C95"/>
  <c r="C90" s="1"/>
  <c r="C86"/>
  <c r="C85" s="1"/>
  <c r="C81"/>
  <c r="C78"/>
  <c r="C75"/>
  <c r="C63"/>
  <c r="C61"/>
  <c r="C60" s="1"/>
  <c r="C58"/>
  <c r="C57" s="1"/>
  <c r="C53"/>
  <c r="C52" s="1"/>
  <c r="C50"/>
  <c r="C48"/>
  <c r="C45"/>
  <c r="C42"/>
  <c r="C40"/>
  <c r="C38"/>
  <c r="C35"/>
  <c r="C33"/>
  <c r="C26"/>
  <c r="C25" s="1"/>
  <c r="C20"/>
  <c r="C19" s="1"/>
  <c r="C47" l="1"/>
  <c r="C44" s="1"/>
  <c r="C108"/>
  <c r="C32"/>
  <c r="C31" s="1"/>
  <c r="C56"/>
  <c r="F20" i="33"/>
  <c r="G19"/>
  <c r="F19" s="1"/>
  <c r="C74" i="30"/>
  <c r="C55" l="1"/>
  <c r="C18"/>
  <c r="C84"/>
  <c r="C83" s="1"/>
  <c r="C17" l="1"/>
  <c r="C131" s="1"/>
  <c r="C30" i="32" l="1"/>
  <c r="C29" s="1"/>
  <c r="C28" s="1"/>
  <c r="C27" s="1"/>
  <c r="C133" i="30"/>
  <c r="C33" i="32" l="1"/>
  <c r="C32" s="1"/>
  <c r="C31" l="1"/>
  <c r="C26" s="1"/>
  <c r="C19" s="1"/>
  <c r="C15" s="1"/>
  <c r="C16" s="1"/>
</calcChain>
</file>

<file path=xl/sharedStrings.xml><?xml version="1.0" encoding="utf-8"?>
<sst xmlns="http://schemas.openxmlformats.org/spreadsheetml/2006/main" count="3907" uniqueCount="920">
  <si>
    <t>(тыс. рублей)</t>
  </si>
  <si>
    <t>ГР</t>
  </si>
  <si>
    <t>12</t>
  </si>
  <si>
    <t>13</t>
  </si>
  <si>
    <t>10</t>
  </si>
  <si>
    <t>к решению Совета депутатов</t>
  </si>
  <si>
    <t xml:space="preserve"> (тыс. руб.)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</si>
  <si>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</si>
  <si>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</si>
  <si>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</si>
  <si>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</si>
  <si>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</si>
  <si>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</si>
  <si>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</si>
  <si>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</si>
  <si>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</si>
  <si>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</si>
  <si>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</si>
  <si>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</si>
  <si>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</si>
  <si>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</si>
  <si>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</si>
  <si>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</si>
  <si>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</si>
  <si>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</si>
  <si>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</si>
  <si>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</si>
  <si>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</si>
  <si>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</si>
  <si>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</si>
  <si>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</si>
  <si>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</si>
  <si>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</si>
  <si>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</si>
  <si>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</si>
  <si>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</si>
  <si>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</si>
  <si>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</si>
  <si>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</si>
  <si>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</si>
  <si>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</si>
  <si>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</si>
  <si>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</si>
  <si>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</si>
  <si>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</si>
  <si>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</si>
  <si>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</si>
  <si>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</si>
  <si>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</si>
  <si>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</si>
  <si>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</si>
  <si>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</si>
  <si>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</si>
  <si>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</si>
  <si>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</si>
  <si>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</si>
  <si>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</si>
  <si>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</si>
  <si>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</si>
  <si>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</si>
  <si>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</si>
  <si>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Прочие субвенции</t>
  </si>
  <si>
    <t>В том числе: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</si>
  <si>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</si>
  <si>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</si>
  <si>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Всего доходов</t>
  </si>
  <si>
    <t xml:space="preserve">Наименование доходов </t>
  </si>
  <si>
    <t>Сумма</t>
  </si>
  <si>
    <t>Наименование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</si>
  <si>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</si>
  <si>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</si>
  <si>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</si>
  <si>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</si>
  <si>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</si>
  <si>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</si>
  <si>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</si>
  <si>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</si>
  <si>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</si>
  <si>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</si>
  <si>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</si>
  <si>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</si>
  <si>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</si>
  <si>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Подпрограмма «Поддержка жилищно-коммунального хозяйства»</t>
  </si>
  <si>
    <t>Транспорт</t>
  </si>
  <si>
    <t>Подпрограмма «Субсидирование пассажирских перевозок»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</si>
  <si>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</si>
  <si>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</si>
  <si>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Подпрограмма «Муниципальная поддержка малого и среднего предпринимательства»</t>
  </si>
  <si>
    <t>Жилищно-коммунальное хозяйство</t>
  </si>
  <si>
    <t>Жилищное хозяйство</t>
  </si>
  <si>
    <t>Подпрограмма «Субсидирование предприятий жилищно-коммунального хозяйства»</t>
  </si>
  <si>
    <t>Коммунальное хозяйство</t>
  </si>
  <si>
    <t>Благоустройство</t>
  </si>
  <si>
    <t>Образование</t>
  </si>
  <si>
    <t>Дошкольное образование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</si>
  <si>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</si>
  <si>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>Подпрограмма «Финансовое обеспечение  муниципального задания на оказание муниципальных  услуг (выполнение работ)»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</si>
  <si>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</si>
  <si>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</si>
  <si>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</si>
  <si>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</si>
  <si>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</si>
  <si>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</si>
  <si>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</si>
  <si>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</si>
  <si>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</si>
  <si>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</si>
  <si>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</si>
  <si>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</si>
  <si>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</si>
  <si>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РЗ</t>
  </si>
  <si>
    <t>Всего расходов</t>
  </si>
  <si>
    <t>01</t>
  </si>
  <si>
    <t>02</t>
  </si>
  <si>
    <t>03</t>
  </si>
  <si>
    <t>04</t>
  </si>
  <si>
    <t>05</t>
  </si>
  <si>
    <t>07</t>
  </si>
  <si>
    <t>08</t>
  </si>
  <si>
    <t>00</t>
  </si>
  <si>
    <t>06</t>
  </si>
  <si>
    <t>09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</si>
  <si>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</si>
  <si>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</si>
  <si>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Сумма - всего</t>
  </si>
  <si>
    <t>Сумма средств окружного бюджета</t>
  </si>
  <si>
    <t xml:space="preserve">Дефицит (со знаком минус), профицит (со знаком плюс)                                                 </t>
  </si>
  <si>
    <t>Код бюджетной классификации Российской Федерации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</si>
  <si>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</si>
  <si>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</si>
  <si>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</si>
  <si>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</si>
  <si>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</si>
  <si>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</si>
  <si>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</si>
  <si>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</si>
  <si>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</si>
  <si>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</si>
  <si>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</si>
  <si>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</si>
  <si>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</si>
  <si>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</si>
  <si>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</si>
  <si>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</si>
  <si>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</si>
  <si>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</si>
  <si>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</si>
  <si>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</si>
  <si>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</si>
  <si>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</si>
  <si>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</si>
  <si>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</si>
  <si>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</si>
  <si>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</si>
  <si>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</si>
  <si>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</si>
  <si>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НАЛОГОВЫЕ И НЕНАЛОГОВЫЕ ДОХОДЫ</t>
  </si>
  <si>
    <t>000 1 00 00000 00 0000 000</t>
  </si>
  <si>
    <t>000 1 01 00000 00 0000 000</t>
  </si>
  <si>
    <t>НАЛОГИ НА ПРИБЫЛЬ, ДОХОДЫ</t>
  </si>
  <si>
    <t>На обеспечение деятельности административных комиссий</t>
  </si>
  <si>
    <t>000 1 01 02040 01 0000 110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</si>
  <si>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</si>
  <si>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</si>
  <si>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 реализацию мероприятий по проведению оздоровительной кампании детей, находящихся в трудной жизненной ситуации</t>
  </si>
  <si>
    <t>Другие вопросы в области жилищно-коммунального хозяйства</t>
  </si>
  <si>
    <t>Обеспечение пожарной безопасности</t>
  </si>
  <si>
    <t>Подпрограмма «Содержание вертолетных площадок»</t>
  </si>
  <si>
    <t>Предоставление субсидий бюджетным, автономным учреждениям и иным некоммерческим организациям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</si>
  <si>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</si>
  <si>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(тыс.рублей)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</si>
  <si>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</si>
  <si>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</si>
  <si>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</si>
  <si>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</si>
  <si>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</si>
  <si>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</si>
  <si>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</si>
  <si>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</si>
  <si>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</si>
  <si>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</si>
  <si>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</si>
  <si>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</si>
  <si>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</si>
  <si>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</si>
  <si>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</si>
  <si>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</si>
  <si>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</si>
  <si>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</si>
  <si>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</si>
  <si>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</si>
  <si>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</si>
  <si>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</si>
  <si>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</si>
  <si>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</si>
  <si>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</si>
  <si>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</si>
  <si>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</si>
  <si>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</si>
  <si>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</si>
  <si>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</si>
  <si>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</si>
  <si>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80 0 00 00000</t>
  </si>
  <si>
    <t>Обеспечение функционирования Главы городского округа, Администрации городского округа</t>
  </si>
  <si>
    <t>80 1 00 00000</t>
  </si>
  <si>
    <t>80 1 00 00030</t>
  </si>
  <si>
    <t>80 1 00 10110</t>
  </si>
  <si>
    <t>80 2 00 00200</t>
  </si>
  <si>
    <t>80 2 00 00201</t>
  </si>
  <si>
    <t>Глава городского округа</t>
  </si>
  <si>
    <t>Администрация городского округа</t>
  </si>
  <si>
    <t>80 2 00 00000</t>
  </si>
  <si>
    <t>80 2 00 00110</t>
  </si>
  <si>
    <t>80 2 00 10110</t>
  </si>
  <si>
    <t>81 0 00 00000</t>
  </si>
  <si>
    <t>81 1 00 00000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</si>
  <si>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</si>
  <si>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</si>
  <si>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82 0 00 00000</t>
  </si>
  <si>
    <t>Выполнение отдельных обязательств городского округа</t>
  </si>
  <si>
    <t>82 9 00 00000</t>
  </si>
  <si>
    <t>Иные непрограммные мероприятия</t>
  </si>
  <si>
    <t>80 2 00 00260</t>
  </si>
  <si>
    <t>81 1 00 20040</t>
  </si>
  <si>
    <t>09 0 00 00000</t>
  </si>
  <si>
    <t>01 0 00 00000</t>
  </si>
  <si>
    <t>01 0 00 20300</t>
  </si>
  <si>
    <t>07 0 00 00000</t>
  </si>
  <si>
    <t>06 0 00 00000</t>
  </si>
  <si>
    <t>06 1 00 00000</t>
  </si>
  <si>
    <t>Основное мероприятие «Субсидирование пассажирских перевозок»</t>
  </si>
  <si>
    <t>06 1 01 00000</t>
  </si>
  <si>
    <t>06 1 01 81030</t>
  </si>
  <si>
    <t>06 2 00 00000</t>
  </si>
  <si>
    <t>06 2 01 00000</t>
  </si>
  <si>
    <t>Основное мероприятие «Содержание автомобильных дорог общего пользования»</t>
  </si>
  <si>
    <t>06 2 01 80050</t>
  </si>
  <si>
    <t>07 0 02 00000</t>
  </si>
  <si>
    <t>Основное мероприятие «Мероприятия по содержанию дорог»</t>
  </si>
  <si>
    <t>07 0 02 80220</t>
  </si>
  <si>
    <t>06 3 00 00000</t>
  </si>
  <si>
    <t>06 3 01 00000</t>
  </si>
  <si>
    <t>Основное мероприятие «Cодержание вертолетных площадок»</t>
  </si>
  <si>
    <t>06 3 01 81100</t>
  </si>
  <si>
    <t>07 0 01 00000</t>
  </si>
  <si>
    <t>Основное мероприятие «Мероприятия по капитальному ремонту жилищного фонда»</t>
  </si>
  <si>
    <t>07 0 01 82010</t>
  </si>
  <si>
    <t>05 0 00 00000</t>
  </si>
  <si>
    <t>05 1 00 00000</t>
  </si>
  <si>
    <t>05 1 01 00000</t>
  </si>
  <si>
    <t>Основное мероприятие «Убытки по низкорентабельным баням»</t>
  </si>
  <si>
    <t>05 1 01 81040</t>
  </si>
  <si>
    <t>05 2 00 00000</t>
  </si>
  <si>
    <t>05 2 01 00000</t>
  </si>
  <si>
    <t>Основное мероприятие «Субсидирование предприятий ЖКХ»</t>
  </si>
  <si>
    <t>05 2 01 81040</t>
  </si>
  <si>
    <t>07 0 03 00000</t>
  </si>
  <si>
    <t>Основное мероприятие «Мероприятия по освещению улиц»</t>
  </si>
  <si>
    <t>07 0 03 80210</t>
  </si>
  <si>
    <t>07 0 04 00000</t>
  </si>
  <si>
    <t>Основное мероприятие «Мероприятия по озеленению улиц»</t>
  </si>
  <si>
    <t>07 0 04 80230</t>
  </si>
  <si>
    <t>07 0 05 00000</t>
  </si>
  <si>
    <t>Основное мероприятие «Мероприятия по содержанию кладбищ»</t>
  </si>
  <si>
    <t>07 0 05 80240</t>
  </si>
  <si>
    <t>07 0 06 00000</t>
  </si>
  <si>
    <t>Основное мероприятие «Мероприятия по прочему благоустройству»</t>
  </si>
  <si>
    <t>07 0 06 80250</t>
  </si>
  <si>
    <t>07 0 07 00000</t>
  </si>
  <si>
    <t>Основное мероприятие «Мероприятия по захоронению и утилизации ТБО»</t>
  </si>
  <si>
    <t>07 0 07 80260</t>
  </si>
  <si>
    <t>05 2 02 00000</t>
  </si>
  <si>
    <t>05 2 02 81040</t>
  </si>
  <si>
    <t>Основное мероприятие «Субсидирование ритуальных услуг»</t>
  </si>
  <si>
    <t>81 1 00 00110</t>
  </si>
  <si>
    <t>81 1 00 00200</t>
  </si>
  <si>
    <t>81 1 00 10110</t>
  </si>
  <si>
    <t>81 1 00 10120</t>
  </si>
  <si>
    <t>Резервный фонд Администрации городского округа Эгвекинот</t>
  </si>
  <si>
    <t>03 0 00 00000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</si>
  <si>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</si>
  <si>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</si>
  <si>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</si>
  <si>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03 1 02 99990</t>
  </si>
  <si>
    <t>08 0 00 00000</t>
  </si>
  <si>
    <t>08 1 00 00000</t>
  </si>
  <si>
    <t>82 Д 00 00120</t>
  </si>
  <si>
    <t>Подпрограмма «Финансовая поддержка производителей социально значимых видов хлеба»</t>
  </si>
  <si>
    <t>08 1 01 00000</t>
  </si>
  <si>
    <t>08 2 00 00000</t>
  </si>
  <si>
    <t>08 2 01 00000</t>
  </si>
  <si>
    <t>81 1 00 43020</t>
  </si>
  <si>
    <t>02 0 00 00000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</si>
  <si>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</si>
  <si>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</si>
  <si>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</si>
  <si>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</si>
  <si>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02 1 12 10110</t>
  </si>
  <si>
    <t>02 1 12 00000</t>
  </si>
  <si>
    <t>02 П 00 00000</t>
  </si>
  <si>
    <t>02 1 02 00000</t>
  </si>
  <si>
    <t>Основное мероприятие «Молодежная политика и организация отдыха детей»</t>
  </si>
  <si>
    <t>02 1 02 80040</t>
  </si>
  <si>
    <t>02 1 03 00000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</si>
  <si>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</si>
  <si>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02 1 04 00000</t>
  </si>
  <si>
    <t>02 1 04 80110</t>
  </si>
  <si>
    <t>02 1 06 00000</t>
  </si>
  <si>
    <t>Основное мероприятие «Проведение районных культурно-массовых мероприятий»</t>
  </si>
  <si>
    <t>02 1 06 80130</t>
  </si>
  <si>
    <t>Основное мероприятие «Приобретение учебников для образовательных учреждений»</t>
  </si>
  <si>
    <t>02 1 10 00000</t>
  </si>
  <si>
    <t>Основное мероприятие «Проведение государственной итоговой аттестации, олимпиад и мониторинг в сфере образования»</t>
  </si>
  <si>
    <t>02 1 10 00280</t>
  </si>
  <si>
    <t>02 1 07 00000</t>
  </si>
  <si>
    <t>02 1 07 80020</t>
  </si>
  <si>
    <t>02 1 08 00000</t>
  </si>
  <si>
    <t>Основное мероприятие «Пополнение книжных фондов муниципальных библиотек»</t>
  </si>
  <si>
    <t>02 1 08 80030</t>
  </si>
  <si>
    <t>02 1 11 00000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</si>
  <si>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</si>
  <si>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02 1 11 43050</t>
  </si>
  <si>
    <t>02 1 09 00000</t>
  </si>
  <si>
    <t>81 П 00 00000</t>
  </si>
  <si>
    <t>Обеспечение функционирования отдельных учреждений городского округа</t>
  </si>
  <si>
    <t>81 П 00 M9929</t>
  </si>
  <si>
    <t>04 0 00 00000</t>
  </si>
  <si>
    <t>04 1 00 00000</t>
  </si>
  <si>
    <t>04 1 02 00000</t>
  </si>
  <si>
    <t>04 1 02 10110</t>
  </si>
  <si>
    <t>04 П 00 00000</t>
  </si>
  <si>
    <t>04 1 01 80010</t>
  </si>
  <si>
    <t>04 1 01 00000</t>
  </si>
  <si>
    <t>Основное мероприятие «Проведение официальных спортивно-массовых мероприятий»</t>
  </si>
  <si>
    <t>Совет депутатов городского округа Эгвекинот</t>
  </si>
  <si>
    <t>Обеспечение функционирования Совета депутатов городского округа Эгвекинот</t>
  </si>
  <si>
    <t>83 1 00 00060</t>
  </si>
  <si>
    <t>Избирательная комиссия городского округа Эгвекинот</t>
  </si>
  <si>
    <t>Обеспечение функционирования Избирательной комиссии городского округа Эгвекинот</t>
  </si>
  <si>
    <t>84 0 00 00000</t>
  </si>
  <si>
    <t>84 1 00 00000</t>
  </si>
  <si>
    <t>84 1 00 00090</t>
  </si>
  <si>
    <t>84 1 00 10110</t>
  </si>
  <si>
    <t>85 0 00 00000</t>
  </si>
  <si>
    <t>85 1 00 00000</t>
  </si>
  <si>
    <t>Обеспечение функционирования Контрольно-счетной палаты городского округа Эгвекинот</t>
  </si>
  <si>
    <t>Контрольно-счетная палата городского округа Эгвекинот</t>
  </si>
  <si>
    <t>85 1 00 00110</t>
  </si>
  <si>
    <t>Управление социальной политики городского округа Эгвекинот</t>
  </si>
  <si>
    <t>Сумма средств бюджета городского округа Эгвекинот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</si>
  <si>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</si>
  <si>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бюджета городского округа Эгвекинот</t>
  </si>
  <si>
    <t>Прочие доходы от компенсации затрат бюджетов городских округов</t>
  </si>
  <si>
    <t xml:space="preserve"> 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</si>
  <si>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</si>
  <si>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</si>
  <si>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</si>
  <si>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</si>
  <si>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</si>
  <si>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</si>
  <si>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</si>
  <si>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</si>
  <si>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</si>
  <si>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11</t>
  </si>
  <si>
    <t>Справочно:</t>
  </si>
  <si>
    <t>80 2 00 43010</t>
  </si>
  <si>
    <t>80 2 00 43040</t>
  </si>
  <si>
    <t>80 2 00 59300</t>
  </si>
  <si>
    <t>02 1</t>
  </si>
  <si>
    <t>02 1 01</t>
  </si>
  <si>
    <t>02 1 02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</si>
  <si>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</si>
  <si>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02 1 03</t>
  </si>
  <si>
    <t>02 1 04</t>
  </si>
  <si>
    <t>02 1 06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</si>
  <si>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</si>
  <si>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02 1 07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</si>
  <si>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</si>
  <si>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02 1 08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</si>
  <si>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</si>
  <si>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02 1 09</t>
  </si>
  <si>
    <t>02 1 10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</si>
  <si>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</si>
  <si>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02 1 11</t>
  </si>
  <si>
    <t>02 1 12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</si>
  <si>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</si>
  <si>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</si>
  <si>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</si>
  <si>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</si>
  <si>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</t>
  </si>
  <si>
    <t>03 1</t>
  </si>
  <si>
    <t>03 1 02</t>
  </si>
  <si>
    <t>Финансовая поддержка субъектов малого и среднего предпринимательства (Иные бюджетные ассигнования)</t>
  </si>
  <si>
    <t>04 1</t>
  </si>
  <si>
    <t>04 1 01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</si>
  <si>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</si>
  <si>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04 1 02</t>
  </si>
  <si>
    <t>04 П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</si>
  <si>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</si>
  <si>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05 1</t>
  </si>
  <si>
    <t>05 1 01</t>
  </si>
  <si>
    <t>Мероприятия в области жилищно-коммунального хозяйства (Иные бюджетные ассигнования)</t>
  </si>
  <si>
    <t>05 2</t>
  </si>
  <si>
    <t>05 2 01</t>
  </si>
  <si>
    <t>05 2 02</t>
  </si>
  <si>
    <t>06 1</t>
  </si>
  <si>
    <t>06 1 01</t>
  </si>
  <si>
    <t>06 2</t>
  </si>
  <si>
    <t>06 2 01</t>
  </si>
  <si>
    <t>06 3</t>
  </si>
  <si>
    <t>06 3 01</t>
  </si>
  <si>
    <t>07 0 01</t>
  </si>
  <si>
    <t>07 0 02</t>
  </si>
  <si>
    <t>07 0 03</t>
  </si>
  <si>
    <t>07 0 04</t>
  </si>
  <si>
    <t>07 0 05</t>
  </si>
  <si>
    <t>07 0 06</t>
  </si>
  <si>
    <t>07 0 07</t>
  </si>
  <si>
    <t>08 2</t>
  </si>
  <si>
    <t>08 2 01</t>
  </si>
  <si>
    <t>80</t>
  </si>
  <si>
    <t>80 1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</si>
  <si>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</si>
  <si>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</si>
  <si>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</si>
  <si>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</si>
  <si>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</t>
  </si>
  <si>
    <t>81 1</t>
  </si>
  <si>
    <t>Расходы на содержание центрального аппарата органов местного самоуправления (Иные бюджетные ассигнования)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</si>
  <si>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</si>
  <si>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</si>
  <si>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82</t>
  </si>
  <si>
    <t>82 9</t>
  </si>
  <si>
    <t>Резервный фонд Администрации городского округа Эгвекинот (Иные бюджетные ассигнования)</t>
  </si>
  <si>
    <t>82 Д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</si>
  <si>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</si>
  <si>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00000</t>
  </si>
  <si>
    <t>Пенсионное обеспечение муниципальных служащих</t>
  </si>
  <si>
    <t>83</t>
  </si>
  <si>
    <t>83 1</t>
  </si>
  <si>
    <t>84</t>
  </si>
  <si>
    <t>84 1</t>
  </si>
  <si>
    <t>85</t>
  </si>
  <si>
    <t>85 1</t>
  </si>
  <si>
    <t>НЕПРОГРАММНЫЕ НАПРАВЛЕНИЯ ДЕЯТЕЛЬНОСТИ</t>
  </si>
  <si>
    <t>МУНИЦИПАЛЬНЫЕ ПРОГРАММЫ</t>
  </si>
  <si>
    <t>ВСЕГО</t>
  </si>
  <si>
    <t>Сумма средств федерального бюджета</t>
  </si>
  <si>
    <t>Управление финансов, экономики и имущественных отношений городского округа Эгвекинот</t>
  </si>
  <si>
    <t>Администрация городского округа Эгвекинот</t>
  </si>
  <si>
    <t>На организацию проведения мероприятий по отлову и содержанию безнадзорных животных</t>
  </si>
  <si>
    <t xml:space="preserve">в процентах к общей сумме доходов без учета безвозмездных перечислений - 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</si>
  <si>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</si>
  <si>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</si>
  <si>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Cодержание вертолетных площадок (Закупка товаров, работ и услуг для обеспечения государственных (муниципальных) нужд)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</si>
  <si>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</si>
  <si>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</si>
  <si>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</si>
  <si>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</si>
  <si>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</si>
  <si>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</si>
  <si>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Утилизация и переработка бытовых и промышленных отходов (Закупка товаров, работ и услуг для обеспечения государственных (муниципальных) нужд)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</si>
  <si>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</si>
  <si>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</si>
  <si>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</si>
  <si>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</si>
  <si>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</si>
  <si>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</si>
  <si>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Другие общегосударственные вопросы</t>
  </si>
  <si>
    <t>Дорожное хозяйство (дорожные фонды)</t>
  </si>
  <si>
    <t xml:space="preserve">Культура, кинематография 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</si>
  <si>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</si>
  <si>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</si>
  <si>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>81 П 00 М9929</t>
  </si>
  <si>
    <t>04 П 00 М9927</t>
  </si>
  <si>
    <t>000 1 05 01011 01 0000 110</t>
  </si>
  <si>
    <t>000 1 05 01021 01 0000 110</t>
  </si>
  <si>
    <t>02 1 13 00000</t>
  </si>
  <si>
    <t>81 П 00 10110</t>
  </si>
  <si>
    <t>Основное мероприятие «Компенсация расходов на оплату стоимости проезда и провоза багажа, связанных с переездом»</t>
  </si>
  <si>
    <t>02 1 13 10120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</si>
  <si>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</si>
  <si>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городского округа Эгвекинот</t>
  </si>
  <si>
    <t>07 0 09 80270</t>
  </si>
  <si>
    <t>07 0 10 80280</t>
  </si>
  <si>
    <t>Основное мероприятие "Ремонт, модернизация и реконструкция автомобильных дорог и инженерных сооружений на них"</t>
  </si>
  <si>
    <t>Основное мероприятие "Взносы на капитальный ремонт общего имущества многоквартирных домов"</t>
  </si>
  <si>
    <t>07 0 12 00000</t>
  </si>
  <si>
    <t>07 0 12 82020</t>
  </si>
  <si>
    <t>07 0 12</t>
  </si>
  <si>
    <t>08 3 00 00000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</si>
  <si>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</si>
  <si>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</si>
  <si>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08 3 01 00000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</si>
  <si>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</si>
  <si>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</si>
  <si>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</si>
  <si>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</si>
  <si>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</si>
  <si>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</si>
  <si>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</si>
  <si>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</si>
  <si>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</si>
  <si>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</si>
  <si>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Собственные доходы бюджета</t>
  </si>
  <si>
    <t xml:space="preserve">Поступления прогнозируемых доходов по классификации доходов бюджетов </t>
  </si>
  <si>
    <t>Защита населения и территории от чрезвычайных ситуаций природного и техногенного характера, гражданская оборона</t>
  </si>
  <si>
    <t>80 2 00 M9919</t>
  </si>
  <si>
    <t>Дополнительное образование детей</t>
  </si>
  <si>
    <t>80 2 00 М9919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</si>
  <si>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</si>
  <si>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расходов, связанных с переездом</t>
  </si>
  <si>
    <t>02 1 01 С901Д</t>
  </si>
  <si>
    <t>02 П 00 М901Д</t>
  </si>
  <si>
    <t>02 1 01 С902Д</t>
  </si>
  <si>
    <t>02 1 01 С907Д</t>
  </si>
  <si>
    <t>02 П 00 М902Д</t>
  </si>
  <si>
    <t>02 П 00 М907Д</t>
  </si>
  <si>
    <t>02 1 01 С904Д</t>
  </si>
  <si>
    <t>02 П 00 М904Д</t>
  </si>
  <si>
    <t>02 1 03 S215Д</t>
  </si>
  <si>
    <t>02 П 00 М9080</t>
  </si>
  <si>
    <t>02 П 00 М9090</t>
  </si>
  <si>
    <t>02 П 00 М9100</t>
  </si>
  <si>
    <t>02 1 09 4309Д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</si>
  <si>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</si>
  <si>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</si>
  <si>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</si>
  <si>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</si>
  <si>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</si>
  <si>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</si>
  <si>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</si>
  <si>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</si>
  <si>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</si>
  <si>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</si>
  <si>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</si>
  <si>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Компенсация расходов, связанных с переездом (Иные бюджетные ассигнования)</t>
  </si>
  <si>
    <t>На обеспечение жителей округа социально значимыми продовольственными товарами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</si>
  <si>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</si>
  <si>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Молодежная политика</t>
  </si>
  <si>
    <t>Основное мероприятие «Компенсация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</si>
  <si>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</si>
  <si>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</si>
  <si>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</si>
  <si>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</si>
  <si>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</si>
  <si>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</si>
  <si>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</si>
  <si>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</si>
  <si>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</si>
  <si>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</si>
  <si>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</si>
  <si>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</si>
  <si>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</si>
  <si>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</si>
  <si>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82 9 00 Z082Д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</si>
  <si>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</si>
  <si>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</si>
  <si>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</si>
  <si>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02 1 15 S2230</t>
  </si>
  <si>
    <t>Субсидии бюджетам на софинансирование капитальных вложений в объекты государственной (муниципальной) собственности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</si>
  <si>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</si>
  <si>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</si>
  <si>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Основное мероприятие «Проведение государственной итоговой аттестации, олимпиад и мониторингов в сфере образования»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</si>
  <si>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</si>
  <si>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07 0 14 42280</t>
  </si>
  <si>
    <t>07 0 14 S228R</t>
  </si>
  <si>
    <t>81 П 00 10120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</si>
  <si>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</si>
  <si>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</si>
  <si>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83 1 00 00000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</si>
  <si>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</si>
  <si>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</si>
  <si>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</si>
  <si>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</si>
  <si>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</si>
  <si>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Сумма изменений</t>
  </si>
  <si>
    <t>Судебная система</t>
  </si>
  <si>
    <t>82 9 00 51200</t>
  </si>
  <si>
    <t>Основное мероприятие "Проведение мероприятий по отлову и содержанию безнадзорных животных"</t>
  </si>
  <si>
    <t>07 0 08 00000</t>
  </si>
  <si>
    <t>07 0 08 43080</t>
  </si>
  <si>
    <t>Основное мероприятие «Капитальный ремонт жилого дома в с. Рыркайпий по ул. Солнечная, д. 13»</t>
  </si>
  <si>
    <t>07 0 13 82030</t>
  </si>
  <si>
    <t>Основное мероприятие «Предоставление финансовой поддержки производителям социально значимых видов хлеба»</t>
  </si>
  <si>
    <t>000 1 16 28000 00 0000 140</t>
  </si>
  <si>
    <t>Безвозмездные поступления от других бюджетов бюджетной системы Российской Федерации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</si>
  <si>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</si>
  <si>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</si>
  <si>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4</t>
  </si>
  <si>
    <t>5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</si>
  <si>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</si>
  <si>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</si>
  <si>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07 0 08</t>
  </si>
  <si>
    <t>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</si>
  <si>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07 0 13</t>
  </si>
  <si>
    <t>Капитальный ремонт жилого дома в с. Рыркайпий по ул. Солнечная, д. 13 (Закупка товаров, работ и услуг для обеспечения государственных (муниципальных) нужд)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</si>
  <si>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</si>
  <si>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</si>
  <si>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</si>
  <si>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</si>
  <si>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</si>
  <si>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</si>
  <si>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</si>
  <si>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</si>
  <si>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</si>
  <si>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</si>
  <si>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</si>
  <si>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</si>
  <si>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 xml:space="preserve">к решению Совета депутатов 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</si>
  <si>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</si>
  <si>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02 1 13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</si>
  <si>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</si>
  <si>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07 0 09</t>
  </si>
  <si>
    <t>Ремонт, модернизация и реконструкция автомобильных дорог и инженерных сооружений на них  (Закупка товаров, работ и услуг для обеспечения государственных (муниципальных) нужд)</t>
  </si>
  <si>
    <t>Основное мероприятие "Ремонт, модернизация и реконструкция инженерно-технических сетей"</t>
  </si>
  <si>
    <t xml:space="preserve">07 0 10 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</si>
  <si>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</si>
  <si>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Основное мероприятие "Развитие малоэтажного жилищного строительства"</t>
  </si>
  <si>
    <t>07 0 14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</si>
  <si>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</si>
  <si>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</si>
  <si>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</si>
  <si>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</si>
  <si>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</si>
  <si>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Субсидии на обеспечение мероприятий по развитию малоэтажного жилищного строительства (Капитальные вложения в объекты государственной (муниципальной) собственности)</t>
  </si>
  <si>
    <t>Субсидии на обеспечение мероприятий по развитию малоэтажного жилищного строительства за счет средств местного бюджета (из резервного фонда Администрации городского округа Эгвекинот) (Капитальные вложения в объекты государственной (муниципальной) собственности)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</si>
  <si>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</si>
  <si>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07 0 16 82040</t>
  </si>
  <si>
    <t>07 0 16 S2040</t>
  </si>
  <si>
    <t>Основное мероприятие «Выполнение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помещений»</t>
  </si>
  <si>
    <t>05 3 07 81050</t>
  </si>
  <si>
    <t>05 3 08 81050</t>
  </si>
  <si>
    <t>Основное мероприятие «Приобретение и поставка счетчиков горячей воды с монтажным комплектом, осадочных фильтров, обратных клапанов для муниципального жилищного фонда ГО Эгвекинот»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</si>
  <si>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</si>
  <si>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>Подпрограмма «Энергосбережение и повышение энергетической эффективности»</t>
  </si>
  <si>
    <t xml:space="preserve">Дотации бюджетам на поддержку мер по обеспечению сбалансированности бюджетов
</t>
  </si>
  <si>
    <t xml:space="preserve">Дотации бюджетам городских округов на поддержку мер по обеспечению сбалансированности бюджетов
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</si>
  <si>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</si>
  <si>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</si>
  <si>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</si>
  <si>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финансовую поддержку производителей молочной продукции</t>
  </si>
  <si>
    <t xml:space="preserve">000 1 12 01041 01 0000 120
</t>
  </si>
  <si>
    <t>На обустройство имущественного комплекса горнолыжного назначения в п.Эгвекинот</t>
  </si>
  <si>
    <t>05 3</t>
  </si>
  <si>
    <t>05 3 07</t>
  </si>
  <si>
    <t>05 3 08</t>
  </si>
  <si>
    <t>07 0 16</t>
  </si>
  <si>
    <t xml:space="preserve">08 1 </t>
  </si>
  <si>
    <t>08 1 01</t>
  </si>
  <si>
    <t>08 3</t>
  </si>
  <si>
    <t>08 3 01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</si>
  <si>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(Закупка товаров, работ и услуг для обеспечения государственных (муниципальных) нужд)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</si>
  <si>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за счет средств местного бюджета (Закупка товаров, работ и услуг для обеспечения государственных (муниципальных) нужд)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</si>
  <si>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</si>
  <si>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</si>
  <si>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</si>
  <si>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07 0 17 80300</t>
  </si>
  <si>
    <t xml:space="preserve">от  декабря 2018 г. № </t>
  </si>
  <si>
    <t>Распределение бюджетных ассигнований на 2019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</si>
  <si>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Ведомственная структура расходов бюджета городского округа Эгвекинот
на 2019 год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</si>
  <si>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2019 год</t>
  </si>
  <si>
    <t xml:space="preserve"> Приложение 9</t>
  </si>
  <si>
    <t>Источники внутреннего финансирования дефицита бюджета 
городского округа Эгвекинот на 2019 год</t>
  </si>
  <si>
    <t>Обязательства</t>
  </si>
  <si>
    <t>Объем заимствований, всего</t>
  </si>
  <si>
    <t xml:space="preserve">в том числе:
бюджетные кредиты, полученные из окружного бюджета </t>
  </si>
  <si>
    <t>в том числе:
бюджетные кредиты, полученные из окружного бюджета</t>
  </si>
  <si>
    <t>Итого объем внутренних заимствований</t>
  </si>
  <si>
    <t>Плата за размещение отходов производства</t>
  </si>
  <si>
    <t>000 2 02 10000 00 0000 150</t>
  </si>
  <si>
    <t>000 2 02 15001 00 0000 150</t>
  </si>
  <si>
    <t>000 2 02 15001 04 0000 150</t>
  </si>
  <si>
    <t xml:space="preserve">000 2 02 15002 00 0000 150
</t>
  </si>
  <si>
    <t>000 2 02 15002 04 0000 150</t>
  </si>
  <si>
    <t>000 2 02 20000 00 0000 150</t>
  </si>
  <si>
    <t>000 2 02 20077 00 0000 150</t>
  </si>
  <si>
    <t>000 2 02 20077 04 0000 150</t>
  </si>
  <si>
    <t>000 2 02 29999 00 0000 150</t>
  </si>
  <si>
    <t>000 2 02 29999 04 0000 150</t>
  </si>
  <si>
    <t>000 2 02 30000 00 0000 150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</si>
  <si>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</si>
  <si>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</si>
  <si>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</si>
  <si>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</si>
  <si>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</si>
  <si>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</si>
  <si>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</si>
  <si>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</si>
  <si>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000 2 02 39999 00 0000 150</t>
  </si>
  <si>
    <t>000 2 02 39999 04 0000 150</t>
  </si>
  <si>
    <t>000 2 19 60010 04 0000 150</t>
  </si>
  <si>
    <t>82 9 00 2002Р</t>
  </si>
  <si>
    <t>Муниципальная программа «Безопасность населения в городском округе Эгвекинот на 2019-2021 годы»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</si>
  <si>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</si>
  <si>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09 2 00 00000</t>
  </si>
  <si>
    <t>Основное мероприятие «Обеспечение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обороны»</t>
  </si>
  <si>
    <t>09 2 01 00000</t>
  </si>
  <si>
    <t>09 2 01 81150</t>
  </si>
  <si>
    <t>Основное мероприятие «Информирование населения в области гражданской обороны, защиты населения от чрезвычайных ситуаций природного и техногенного характера»</t>
  </si>
  <si>
    <t>09 2 02 00000</t>
  </si>
  <si>
    <t>09 2 02 81160</t>
  </si>
  <si>
    <t>Подпрограмма «Обеспечение пожарной безопасности и безопасности людей на водных объектах»</t>
  </si>
  <si>
    <t>09 1 00 00000</t>
  </si>
  <si>
    <t>Основное мероприятие «Содержание пожарных  автомобилей, помещений для стоянки пожарных автомобилей  в селах Амгуэма, Конергино, Рыркайпий»</t>
  </si>
  <si>
    <t>09 1 01 00000</t>
  </si>
  <si>
    <t>09 1 01 81120</t>
  </si>
  <si>
    <t>Основное мероприятие «Оснащение добровольных пожарных формирований. Приобретение пожарной техники»</t>
  </si>
  <si>
    <t>09 1 02 00000</t>
  </si>
  <si>
    <t>09 1 02 81130</t>
  </si>
  <si>
    <t>Основное мероприятие «Информирование населения в области пожарной безопасности и безопасного поведения на водных объектах»</t>
  </si>
  <si>
    <t>09 1 03 00000</t>
  </si>
  <si>
    <t>09 1 03 81140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</si>
  <si>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</si>
  <si>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</si>
  <si>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14</t>
  </si>
  <si>
    <t>10 0 00 00000</t>
  </si>
  <si>
    <t>Подпрограмма «Укрепление межэтнических и межрелигиозных отношений на территории городского округа Эгвекинот»</t>
  </si>
  <si>
    <t>10 1 00 00000</t>
  </si>
  <si>
    <t>Основное мероприятие «Совершенствование взаимодействия органов местного самоуправления с институтами гражданского общества»</t>
  </si>
  <si>
    <t>10 1 01 00000</t>
  </si>
  <si>
    <t>10 1 01 81170</t>
  </si>
  <si>
    <t>Муниципальная программа «Развитие транспортной инфраструктуры городского округа Эгвекинот на 2016-2021 годы»</t>
  </si>
  <si>
    <t>Основное мероприятие «Обустройство ВПП для легкомоторной авиации»</t>
  </si>
  <si>
    <t>06 3 02 00000</t>
  </si>
  <si>
    <t>06 3 02 81110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</si>
  <si>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</si>
  <si>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</si>
  <si>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Основное мероприятие «Ремонт бетонного покрытия, устройство наружного освещения на территории перед зданием аэропорта "Залив Креста", п. Эгвекинот»</t>
  </si>
  <si>
    <t>07 0 18 00000</t>
  </si>
  <si>
    <t>07 0 18 80310</t>
  </si>
  <si>
    <t>07 0 19 80320</t>
  </si>
  <si>
    <t>07 0 19 00000</t>
  </si>
  <si>
    <t>Основное мероприятие «Ремонт дороги, тротуаров и освещения аллеи от улицы Ленина до объездной дороги в п. Эгвекинот»</t>
  </si>
  <si>
    <t>Здравоохранение</t>
  </si>
  <si>
    <t>Санитарно-эпидемиологическое благополучие</t>
  </si>
  <si>
    <t xml:space="preserve">09 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</si>
  <si>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</si>
  <si>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</si>
  <si>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08 1 01 S2200</t>
  </si>
  <si>
    <t>08 2 01 S2120</t>
  </si>
  <si>
    <t>08 2 01 S212С</t>
  </si>
  <si>
    <t>08 3 01 S2080</t>
  </si>
  <si>
    <t>08 3 01 S208С</t>
  </si>
  <si>
    <t>82 9 00 S2260</t>
  </si>
  <si>
    <t>82 9 00 S226С</t>
  </si>
  <si>
    <t>Муниципальная программа «Развитие образования, культуры и молодёжной политики в городском округе Эгвекинот на 2016-2021 годы»</t>
  </si>
  <si>
    <t>02 1 03 S215С</t>
  </si>
  <si>
    <t>Муниципальная программа «Развитие физической культуры и спорта в городском округе Эгвекинот на 2016-2021 годы»</t>
  </si>
  <si>
    <t>85 1 00 10110</t>
  </si>
  <si>
    <t xml:space="preserve">Программа муниципальных  внутренних заимствований городского округа Эгвекинот на 2019 год </t>
  </si>
  <si>
    <t>Объем заимствований на 1 января 2019 года</t>
  </si>
  <si>
    <t>Объем привлечения в 2019 году</t>
  </si>
  <si>
    <t>Объем погашения в 2019 году</t>
  </si>
  <si>
    <t>Планируемый объем заимствований на 1 января 2020 года</t>
  </si>
  <si>
    <t>Обязательства, планируемые в 2019 году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</si>
  <si>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 (Закупка товаров, работ и услуг для обеспечения государственных (муниципальных) нужд)</t>
  </si>
  <si>
    <t>Реализация мероприятий по проведению оздоровительной кампании детей, находящихся в трудной жизненной ситуации (за счет средств местного бюджета) (Предоставление субсидий бюджетным, автономным учреждениям и иным некоммерческим организациям)</t>
  </si>
  <si>
    <t>Муниципальная программа «Развитие физической культуры и спорта в городском округе Эгвекинот на 2016-20121 годы»</t>
  </si>
  <si>
    <t>06 3 02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</si>
  <si>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</si>
  <si>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07 0 18</t>
  </si>
  <si>
    <t>07 0 19</t>
  </si>
  <si>
    <t>Ремонт бетонного покрытия, устройство наружного освещения на территории перед зданием аэропорта "Залив Креста", п. Эгвекинот (Закупка товаров, работ и услуг для обеспечения государственных (муниципальных) нужд)</t>
  </si>
  <si>
    <t>Ремонт дороги, тротуаров и освещения аллеи от улицы Ленина до объездной дороги в п. Эгвекинот (Закупка товаров, работ и услуг для обеспечения государственных (муниципальных) нужд)</t>
  </si>
  <si>
    <t>Финансовая поддержка производства социально значимых видов хлеба (Иные бюджетные ассигнования)</t>
  </si>
  <si>
    <t>Финансовая поддержка производства социально значимых видов хлеба (за счет средств местного бюджета) (Иные бюджетные ассигнования)</t>
  </si>
  <si>
    <t>08 1 01 S220С</t>
  </si>
  <si>
    <t>Обеспечение жителей округа социально значимыми продовольственными товарами (Иные бюджетные ассигнования)</t>
  </si>
  <si>
    <t>Обеспечение жителей округа социально значимыми продовольственными товарами (за счет средств местного бюджета) (Иные бюджетные ассигнования)</t>
  </si>
  <si>
    <t>08 2 01 S220С</t>
  </si>
  <si>
    <t>Финансовая поддержка производства молочной продукции (Иные бюджетные ассигнования)</t>
  </si>
  <si>
    <t>Финансовая поддержка производства молочной продукции (за счет средств местного бюджета) (Иные бюджетные ассигнования)</t>
  </si>
  <si>
    <t>09 1</t>
  </si>
  <si>
    <t>09 1 01</t>
  </si>
  <si>
    <t>09 1 02</t>
  </si>
  <si>
    <t>Оснащение добровольных пожарных формирований. Приобретение пожарной техники (Закупка товаров, работ и услуг для обеспечения государственных (муниципальных) нужд)</t>
  </si>
  <si>
    <t>Содержание пожарных  автомобилей, помещений для стоянки пожарных автомобилей  в селах Амгуэма, Конергино, Рыркайпий (Иные бюджетные ассигнования)</t>
  </si>
  <si>
    <t>09 1 03</t>
  </si>
  <si>
    <t>Информирование населения в области пожарной безопасности и безопасного поведения на водных объектах (Закупка товаров, работ и услуг для обеспечения государственных (муниципальных) нужд)</t>
  </si>
  <si>
    <t>09 2</t>
  </si>
  <si>
    <t>09 2 1</t>
  </si>
  <si>
    <t>09 2 1 81150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</si>
  <si>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 (Закупка товаров, работ и услуг для обеспечения государственных (муниципальных) нужд)</t>
  </si>
  <si>
    <t>09 2 2</t>
  </si>
  <si>
    <t>09 2 2 81160</t>
  </si>
  <si>
    <t>10 1 01</t>
  </si>
  <si>
    <t>10 1</t>
  </si>
  <si>
    <t>Информирование населения в области гражданской обороны, защиты населения от чрезвычайных ситуаций природного и техногенного характера (Закупка товаров, работ и услуг для обеспечения государственных (муниципальных) нужд)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</si>
  <si>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</si>
  <si>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</si>
  <si>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</si>
  <si>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Финансовая поддержку субъектов предпринимательской деятельности, осуществляющих деятельность в сельской местности (Иные бюджетные ассигнования)</t>
  </si>
  <si>
    <t>Финансовая поддержка субъектов предпринимательской деятельности, осуществляющих деятельность в сельской местности (за счет средств местного бюджета) (Иные бюджетные ассигнования)</t>
  </si>
  <si>
    <t>Основное мероприятие «Расходы на оплату услуг по очистке и вывозу жидких бытовых отходов в населенных пунктах»</t>
  </si>
  <si>
    <t>07 0 17 00000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</si>
  <si>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</si>
  <si>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</si>
  <si>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000 1 12 01040 01 0000 120</t>
  </si>
  <si>
    <t>Плата за размещение отходов производства и потребления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</si>
  <si>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1261, 128, 129, 129.1, 129.4, 132, 133, 134, 135, 135.1, 135.2 Налогового кодекса Российской Федерации</t>
  </si>
  <si>
    <t>Обязательства, действующие на 1 января 2019 года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</si>
  <si>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</si>
  <si>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городского округа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</si>
  <si>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</si>
  <si>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</si>
  <si>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</si>
  <si>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</si>
  <si>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</si>
  <si>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 муниципального жилищного фонда  (Закупка товаров, работ и услуг для обеспечения государственных (муниципальных) нужд)</t>
  </si>
  <si>
    <t>Расходы на оплату услуг по очистке и вывозу жидких бытовых отходов в населенных пунктах (Иные бюджетные ассигнования)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</si>
  <si>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</si>
  <si>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</si>
  <si>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</si>
  <si>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 (Предоставление субсидий бюджетным, автономным учреждениям и иным некоммерческим организациям)</t>
  </si>
  <si>
    <t>Проведение государственной итоговой аттестации, олимпиад и мониторингов в сфере образования (Предоставление субсидий бюджетным, автономным учреждениям и иным некоммерческим организациям)</t>
  </si>
  <si>
    <t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</si>
  <si>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</si>
  <si>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</si>
  <si>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</si>
  <si>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82 9 00 90000</t>
  </si>
  <si>
    <t>Прочее направление расходов (Иные бюджетные ассигнования)</t>
  </si>
  <si>
    <t>от 25 декабря 2018 г. № 17</t>
  </si>
  <si>
    <t>Приложение  4</t>
  </si>
  <si>
    <t>"Приложение 6</t>
  </si>
  <si>
    <t>"</t>
  </si>
  <si>
    <t>Обеспечение выполнения функций органов местного самоуправления городского округа Эгвекинот (Иные бюджетные ассигнования)</t>
  </si>
  <si>
    <t>81 П 00 М9939</t>
  </si>
  <si>
    <t>Расходы на обеспечение деятельности (оказание услуг) учреждений, осуществляющих административно-хозяйственную деятельность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</si>
  <si>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учреждений, осуществляющих административно-хозяйственную деятельность (Закупка товаров, работ и услуг для обеспечения государственных (муниципальных) нужд)</t>
  </si>
  <si>
    <t>81 П 00 М9949</t>
  </si>
  <si>
    <t>82 9 00 2002P</t>
  </si>
  <si>
    <t>07 0 13 00000</t>
  </si>
  <si>
    <t>05 1 07 00000</t>
  </si>
  <si>
    <t>05 1 07 80300</t>
  </si>
  <si>
    <t>Субсидии на 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 (Иные бюджетные ассигнования)</t>
  </si>
  <si>
    <r>
      <t>Основное мероприятие «</t>
    </r>
    <r>
      <rPr>
        <sz val="12"/>
        <color rgb="FF000000"/>
        <rFont val="Times New Roman"/>
        <family val="1"/>
        <charset val="204"/>
      </rPr>
      <t>Субсидии на 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</t>
    </r>
    <r>
      <rPr>
        <sz val="12"/>
        <color theme="1"/>
        <rFont val="Times New Roman"/>
        <family val="1"/>
        <charset val="204"/>
      </rPr>
      <t>»</t>
    </r>
  </si>
  <si>
    <t>Основное мероприятие «Обеспечение органов местного самоуправления документами территориального планирования и градостроительного зонирования»</t>
  </si>
  <si>
    <t>07 0 20 00000</t>
  </si>
  <si>
    <t>07 0 20 S2520</t>
  </si>
  <si>
    <t>07 0 20 S252С</t>
  </si>
  <si>
    <t>Основное мероприятие «Реализация проектов инициативного бюджетирования в городском округе Эгвекинот»</t>
  </si>
  <si>
    <t>07 0 21 00000</t>
  </si>
  <si>
    <t>07 0 21 S2100</t>
  </si>
  <si>
    <t>07 0 21 S210И</t>
  </si>
  <si>
    <t>Реализация проектов инициативного бюджетирования в городском округе Эгвекинот (софинансирование проектов со стороны населения) (Прочая закупка товаров, работ и услуг)</t>
  </si>
  <si>
    <t>Реализация проектов инициативного бюджетирования в городском округе Эгвекинот (Прочая закупка товаров, работ и услуг)</t>
  </si>
  <si>
    <t>02 1 15 S223С</t>
  </si>
  <si>
    <t>08 1 01 S220C</t>
  </si>
  <si>
    <t>Молодежная политика и организация отдыха детей в городском округе Эгвекинот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</si>
  <si>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</si>
  <si>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02 1 18 00000</t>
  </si>
  <si>
    <t>02 1 18 80140</t>
  </si>
  <si>
    <t>Поощрение талантливой молодежи (Социальное обеспечение и иные выплаты населению)</t>
  </si>
  <si>
    <t>Основное мероприятие «Поощрение талантливой молодежи»</t>
  </si>
  <si>
    <t>Основное мероприятие "Приобретение оборудования и товарно-материальных ценностей для нужд муниципальных учреждений образования и культуры"</t>
  </si>
  <si>
    <t>02 1 16 00000</t>
  </si>
  <si>
    <t>02 1 16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</si>
  <si>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</si>
  <si>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04 1 01 S2250</t>
  </si>
  <si>
    <t>04 1 01 S2250С</t>
  </si>
  <si>
    <t>Развитие и поддержка национальных видов спорта (Предоставление субсидий бюджетным, автономным учреждениям и иным некоммерческим организациям)</t>
  </si>
  <si>
    <t>Развитие и поддержка национальных видов спорта (за счет средств местного бюджета) (Предоставление субсидий бюджетным, автономным учреждениям и иным некоммерческим организациям)</t>
  </si>
  <si>
    <t>Обеспечение органов местного самоуправления документами территориального планирования и градостроительного зонирования (за счет средств местного бюджета) (Закупка товаров, работ и услуг для обеспечения государственных (муниципальных) нужд)</t>
  </si>
  <si>
    <t>Обеспечение органов местного самоуправления документами территориального планирования и градостроительного зонирования (Закупка товаров, работ и услуг для обеспечения государственных (муниципальных) нужд)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</si>
  <si>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</t>
  </si>
  <si>
    <t>Формирование жилищного фонда для специалистов Чукотского автономного округа за счет средств местного бюджета (Капитальные вложения в объекты государственной (муниципальной) собственности)</t>
  </si>
  <si>
    <t>Компенсация расходов на оплату проезда и провоза багажа (Иные выплаты персоналу казенных учреждений, за исключением фонда оплаты труда)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</si>
  <si>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</si>
  <si>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</si>
  <si>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</si>
  <si>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000 1 03 02231 01 0000 110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</si>
  <si>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</si>
  <si>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</si>
  <si>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</si>
  <si>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</si>
  <si>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000 2 02 25467 00 0000 150
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</si>
  <si>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</si>
  <si>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000 2 02 25467 04 0000 150
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</si>
  <si>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</si>
  <si>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</si>
  <si>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</si>
  <si>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</si>
  <si>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 xml:space="preserve">Прочие безвозмездные поступления в бюджеты городских округов
</t>
  </si>
  <si>
    <t xml:space="preserve">000 2 07 04000 04 0000 150
</t>
  </si>
  <si>
    <t xml:space="preserve">000 2 07 04050 04 0000 150
</t>
  </si>
  <si>
    <t>На финансовую поддержку производства социально значимых видов хлеба</t>
  </si>
  <si>
    <t>02 1 15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</si>
  <si>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 (Предоставление субсидий бюджетным, автономным учреждениям и иным некоммерческим организациям) (Капитальные вложения в объекты государственной (муниципальной) собственности)</t>
  </si>
  <si>
    <t xml:space="preserve">Формирование жилищного фонда для специалистов Чукотского автономного округа за счет средств местного бюджета (Капитальные вложения в объекты государственной (муниципальной) собственности) </t>
  </si>
  <si>
    <t>02 1 16</t>
  </si>
  <si>
    <t>02 1 18</t>
  </si>
  <si>
    <t>04 1 01 S225C</t>
  </si>
  <si>
    <t>05 1 07</t>
  </si>
  <si>
    <t>07 0 20</t>
  </si>
  <si>
    <t>07 0 21</t>
  </si>
  <si>
    <t>81 П 00 M9939</t>
  </si>
  <si>
    <t>81 П 00 M9949</t>
  </si>
  <si>
    <t>Молодежная политика и организация отдыха детей в городском округе Эгвекинот   (Социальное обеспечение и иные выплаты населению)</t>
  </si>
  <si>
    <t xml:space="preserve">000 1 14 00000 00 0000 000
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</si>
  <si>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</si>
  <si>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</si>
  <si>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000 1 14 02042 04 0000 410
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</si>
  <si>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</si>
  <si>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</si>
  <si>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</si>
  <si>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</si>
  <si>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 3</t>
  </si>
  <si>
    <t>"Приложение 4</t>
  </si>
  <si>
    <t>Приложение  1</t>
  </si>
  <si>
    <t>Приложение  2</t>
  </si>
  <si>
    <t>Приложение  5</t>
  </si>
  <si>
    <t>Приложение  6</t>
  </si>
  <si>
    <t>"Приложение 8</t>
  </si>
  <si>
    <t>"Приложение 7</t>
  </si>
  <si>
    <t>"Приложение 5</t>
  </si>
  <si>
    <t>Основное мероприятие «Субсидии на 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издержек»</t>
  </si>
  <si>
    <t>81 П 00 М9919</t>
  </si>
  <si>
    <t xml:space="preserve">от 29 апреля 2019 г. № 32  </t>
  </si>
  <si>
    <t xml:space="preserve">от 29 апреля 2019 г. № 32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</si>
</sst>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</numFmts>
  <fonts count="5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2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7" fillId="0" borderId="0"/>
    <xf numFmtId="0" fontId="17" fillId="0" borderId="0"/>
    <xf numFmtId="1" fontId="18" fillId="0" borderId="5">
      <alignment horizontal="center" vertical="center" wrapText="1" shrinkToFit="1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17" fillId="0" borderId="0"/>
    <xf numFmtId="0" fontId="21" fillId="2" borderId="0">
      <alignment vertical="center"/>
    </xf>
    <xf numFmtId="0" fontId="20" fillId="2" borderId="0"/>
    <xf numFmtId="0" fontId="22" fillId="0" borderId="0">
      <alignment horizontal="center" vertical="center"/>
    </xf>
    <xf numFmtId="0" fontId="23" fillId="0" borderId="0">
      <alignment horizontal="center" wrapText="1"/>
    </xf>
    <xf numFmtId="0" fontId="24" fillId="0" borderId="0">
      <alignment horizontal="center" vertical="center"/>
    </xf>
    <xf numFmtId="0" fontId="20" fillId="0" borderId="0"/>
    <xf numFmtId="0" fontId="24" fillId="0" borderId="0">
      <alignment vertical="center"/>
    </xf>
    <xf numFmtId="0" fontId="20" fillId="2" borderId="6"/>
    <xf numFmtId="0" fontId="18" fillId="0" borderId="0">
      <alignment horizontal="center" vertical="center"/>
    </xf>
    <xf numFmtId="0" fontId="25" fillId="0" borderId="7">
      <alignment horizontal="center" vertical="center" wrapText="1"/>
    </xf>
    <xf numFmtId="0" fontId="18" fillId="0" borderId="0">
      <alignment vertical="center"/>
    </xf>
    <xf numFmtId="0" fontId="20" fillId="0" borderId="8"/>
    <xf numFmtId="0" fontId="18" fillId="0" borderId="0">
      <alignment horizontal="left" vertical="center" wrapText="1"/>
    </xf>
    <xf numFmtId="0" fontId="20" fillId="2" borderId="9"/>
    <xf numFmtId="0" fontId="22" fillId="0" borderId="0">
      <alignment horizontal="center" vertical="center" wrapText="1"/>
    </xf>
    <xf numFmtId="49" fontId="20" fillId="0" borderId="7">
      <alignment horizontal="left" shrinkToFit="1"/>
    </xf>
    <xf numFmtId="0" fontId="18" fillId="0" borderId="6">
      <alignment vertical="center"/>
    </xf>
    <xf numFmtId="4" fontId="20" fillId="0" borderId="7">
      <alignment horizontal="right" vertical="top" shrinkToFit="1"/>
    </xf>
    <xf numFmtId="0" fontId="18" fillId="0" borderId="7">
      <alignment horizontal="center" vertical="center" wrapText="1"/>
    </xf>
    <xf numFmtId="0" fontId="20" fillId="2" borderId="10"/>
    <xf numFmtId="0" fontId="18" fillId="0" borderId="11">
      <alignment horizontal="center" vertical="center" wrapText="1"/>
    </xf>
    <xf numFmtId="49" fontId="20" fillId="3" borderId="7">
      <alignment horizontal="left" shrinkToFit="1"/>
    </xf>
    <xf numFmtId="0" fontId="21" fillId="2" borderId="12">
      <alignment vertical="center"/>
    </xf>
    <xf numFmtId="4" fontId="20" fillId="4" borderId="7">
      <alignment horizontal="right" vertical="top" shrinkToFit="1"/>
    </xf>
    <xf numFmtId="49" fontId="26" fillId="0" borderId="7">
      <alignment vertical="center" wrapText="1"/>
    </xf>
    <xf numFmtId="0" fontId="25" fillId="5" borderId="7">
      <alignment horizontal="left"/>
    </xf>
    <xf numFmtId="0" fontId="21" fillId="2" borderId="9">
      <alignment vertical="center"/>
    </xf>
    <xf numFmtId="4" fontId="25" fillId="6" borderId="7">
      <alignment horizontal="right" vertical="top" shrinkToFit="1"/>
    </xf>
    <xf numFmtId="49" fontId="27" fillId="0" borderId="13">
      <alignment horizontal="left" vertical="center" wrapText="1" indent="1"/>
    </xf>
    <xf numFmtId="0" fontId="28" fillId="0" borderId="0">
      <alignment wrapText="1"/>
    </xf>
    <xf numFmtId="0" fontId="21" fillId="2" borderId="14">
      <alignment vertical="center"/>
    </xf>
    <xf numFmtId="0" fontId="21" fillId="0" borderId="0">
      <alignment vertical="center"/>
    </xf>
    <xf numFmtId="0" fontId="26" fillId="0" borderId="0">
      <alignment horizontal="left" vertical="center" wrapText="1"/>
    </xf>
    <xf numFmtId="0" fontId="22" fillId="0" borderId="0">
      <alignment vertical="center"/>
    </xf>
    <xf numFmtId="0" fontId="18" fillId="0" borderId="0">
      <alignment vertical="center" wrapText="1"/>
    </xf>
    <xf numFmtId="0" fontId="18" fillId="0" borderId="6">
      <alignment horizontal="left" vertical="center" wrapText="1"/>
    </xf>
    <xf numFmtId="0" fontId="18" fillId="0" borderId="10">
      <alignment horizontal="left" vertical="center" wrapText="1"/>
    </xf>
    <xf numFmtId="0" fontId="18" fillId="0" borderId="9">
      <alignment vertical="center" wrapText="1"/>
    </xf>
    <xf numFmtId="0" fontId="18" fillId="0" borderId="15">
      <alignment horizontal="center" vertical="center" wrapText="1"/>
    </xf>
    <xf numFmtId="1" fontId="26" fillId="0" borderId="7">
      <alignment horizontal="center" vertical="center" shrinkToFit="1"/>
      <protection locked="0"/>
    </xf>
    <xf numFmtId="0" fontId="21" fillId="2" borderId="10">
      <alignment vertical="center"/>
    </xf>
    <xf numFmtId="1" fontId="27" fillId="0" borderId="7">
      <alignment horizontal="center" vertical="center" shrinkToFit="1"/>
    </xf>
    <xf numFmtId="0" fontId="21" fillId="2" borderId="0">
      <alignment vertical="center" shrinkToFit="1"/>
    </xf>
    <xf numFmtId="49" fontId="18" fillId="0" borderId="0">
      <alignment vertical="center" wrapText="1"/>
    </xf>
    <xf numFmtId="49" fontId="18" fillId="0" borderId="9">
      <alignment vertical="center" wrapText="1"/>
    </xf>
    <xf numFmtId="4" fontId="26" fillId="0" borderId="7">
      <alignment horizontal="right" vertical="center" shrinkToFit="1"/>
      <protection locked="0"/>
    </xf>
    <xf numFmtId="4" fontId="27" fillId="0" borderId="7">
      <alignment horizontal="right" vertical="center" shrinkToFit="1"/>
    </xf>
    <xf numFmtId="0" fontId="29" fillId="0" borderId="0">
      <alignment horizontal="center" vertical="center" wrapText="1"/>
    </xf>
    <xf numFmtId="0" fontId="18" fillId="0" borderId="16">
      <alignment vertical="center"/>
    </xf>
    <xf numFmtId="0" fontId="18" fillId="0" borderId="17">
      <alignment horizontal="right" vertical="center"/>
    </xf>
    <xf numFmtId="0" fontId="18" fillId="0" borderId="6">
      <alignment horizontal="right" vertical="center"/>
    </xf>
    <xf numFmtId="0" fontId="18" fillId="0" borderId="15">
      <alignment horizontal="center" vertical="center"/>
    </xf>
    <xf numFmtId="49" fontId="18" fillId="0" borderId="18">
      <alignment horizontal="center" vertical="center"/>
    </xf>
    <xf numFmtId="0" fontId="18" fillId="0" borderId="5">
      <alignment horizontal="center" vertical="center"/>
    </xf>
    <xf numFmtId="1" fontId="18" fillId="0" borderId="5">
      <alignment horizontal="center" vertical="center"/>
    </xf>
    <xf numFmtId="1" fontId="18" fillId="0" borderId="5">
      <alignment horizontal="center" vertical="center" shrinkToFit="1"/>
    </xf>
    <xf numFmtId="49" fontId="18" fillId="0" borderId="5">
      <alignment horizontal="center" vertical="center"/>
    </xf>
    <xf numFmtId="0" fontId="18" fillId="0" borderId="19">
      <alignment horizontal="center" vertical="center"/>
    </xf>
    <xf numFmtId="0" fontId="18" fillId="0" borderId="20">
      <alignment vertical="center"/>
    </xf>
    <xf numFmtId="0" fontId="18" fillId="0" borderId="7">
      <alignment horizontal="center" vertical="center" wrapText="1"/>
    </xf>
    <xf numFmtId="0" fontId="18" fillId="0" borderId="21">
      <alignment horizontal="center" vertical="center" wrapText="1"/>
    </xf>
    <xf numFmtId="0" fontId="30" fillId="0" borderId="6">
      <alignment horizontal="right" vertical="center"/>
    </xf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0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 wrapText="1"/>
    </xf>
    <xf numFmtId="165" fontId="10" fillId="0" borderId="2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5" fillId="0" borderId="0" xfId="71"/>
    <xf numFmtId="0" fontId="10" fillId="0" borderId="1" xfId="0" applyFont="1" applyFill="1" applyBorder="1" applyAlignment="1">
      <alignment horizontal="left" wrapText="1"/>
    </xf>
    <xf numFmtId="165" fontId="10" fillId="0" borderId="1" xfId="0" applyNumberFormat="1" applyFont="1" applyFill="1" applyBorder="1"/>
    <xf numFmtId="165" fontId="9" fillId="0" borderId="1" xfId="0" applyNumberFormat="1" applyFont="1" applyFill="1" applyBorder="1"/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wrapText="1"/>
    </xf>
    <xf numFmtId="0" fontId="16" fillId="0" borderId="0" xfId="76"/>
    <xf numFmtId="0" fontId="32" fillId="0" borderId="0" xfId="76" applyFont="1"/>
    <xf numFmtId="0" fontId="9" fillId="0" borderId="0" xfId="76" applyFont="1"/>
    <xf numFmtId="0" fontId="12" fillId="0" borderId="0" xfId="76" applyFont="1"/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33" fillId="0" borderId="0" xfId="0" applyFont="1"/>
    <xf numFmtId="0" fontId="2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right" wrapText="1"/>
    </xf>
    <xf numFmtId="0" fontId="1" fillId="0" borderId="1" xfId="71" applyFont="1" applyFill="1" applyBorder="1" applyAlignment="1">
      <alignment horizontal="left" wrapText="1"/>
    </xf>
    <xf numFmtId="165" fontId="10" fillId="0" borderId="1" xfId="0" applyNumberFormat="1" applyFont="1" applyFill="1" applyBorder="1" applyAlignment="1">
      <alignment horizontal="right"/>
    </xf>
    <xf numFmtId="167" fontId="1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/>
    <xf numFmtId="165" fontId="0" fillId="0" borderId="0" xfId="0" applyNumberFormat="1"/>
    <xf numFmtId="0" fontId="1" fillId="0" borderId="1" xfId="7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wrapText="1"/>
    </xf>
    <xf numFmtId="0" fontId="16" fillId="0" borderId="0" xfId="77" applyFont="1"/>
    <xf numFmtId="0" fontId="34" fillId="0" borderId="0" xfId="76" applyFont="1"/>
    <xf numFmtId="0" fontId="1" fillId="0" borderId="0" xfId="78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2" xfId="7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7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1" fillId="0" borderId="1" xfId="0" applyFont="1" applyFill="1" applyBorder="1" applyAlignment="1">
      <alignment vertical="top" wrapText="1"/>
    </xf>
    <xf numFmtId="165" fontId="9" fillId="0" borderId="1" xfId="81" applyNumberFormat="1" applyFont="1" applyFill="1" applyBorder="1" applyAlignment="1">
      <alignment horizontal="right"/>
    </xf>
    <xf numFmtId="165" fontId="10" fillId="0" borderId="1" xfId="81" applyNumberFormat="1" applyFont="1" applyFill="1" applyBorder="1" applyAlignment="1">
      <alignment horizontal="right"/>
    </xf>
    <xf numFmtId="0" fontId="16" fillId="0" borderId="0" xfId="76" applyFill="1" applyBorder="1"/>
    <xf numFmtId="0" fontId="33" fillId="0" borderId="0" xfId="0" applyFont="1" applyFill="1"/>
    <xf numFmtId="0" fontId="36" fillId="0" borderId="0" xfId="0" applyFont="1" applyFill="1"/>
    <xf numFmtId="0" fontId="10" fillId="0" borderId="1" xfId="72" applyFont="1" applyFill="1" applyBorder="1" applyAlignment="1">
      <alignment horizontal="center" wrapText="1"/>
    </xf>
    <xf numFmtId="0" fontId="10" fillId="0" borderId="1" xfId="72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65" fontId="31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7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wrapText="1"/>
    </xf>
    <xf numFmtId="0" fontId="16" fillId="0" borderId="0" xfId="76" applyFill="1"/>
    <xf numFmtId="0" fontId="1" fillId="0" borderId="0" xfId="78" applyFont="1" applyFill="1" applyBorder="1" applyAlignment="1">
      <alignment horizontal="right" vertical="top" wrapText="1"/>
    </xf>
    <xf numFmtId="0" fontId="1" fillId="0" borderId="3" xfId="78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0" fillId="0" borderId="1" xfId="73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" xfId="73" applyFont="1" applyFill="1" applyBorder="1" applyAlignment="1">
      <alignment horizontal="center" wrapText="1"/>
    </xf>
    <xf numFmtId="49" fontId="10" fillId="0" borderId="1" xfId="73" applyNumberFormat="1" applyFont="1" applyFill="1" applyBorder="1" applyAlignment="1">
      <alignment horizontal="center"/>
    </xf>
    <xf numFmtId="0" fontId="10" fillId="0" borderId="4" xfId="73" applyFont="1" applyFill="1" applyBorder="1" applyAlignment="1">
      <alignment horizontal="center"/>
    </xf>
    <xf numFmtId="0" fontId="9" fillId="0" borderId="1" xfId="72" applyFont="1" applyFill="1" applyBorder="1" applyAlignment="1">
      <alignment horizontal="left" vertical="top" wrapText="1"/>
    </xf>
    <xf numFmtId="0" fontId="9" fillId="0" borderId="1" xfId="72" applyFont="1" applyFill="1" applyBorder="1" applyAlignment="1">
      <alignment horizontal="center" wrapText="1"/>
    </xf>
    <xf numFmtId="0" fontId="9" fillId="0" borderId="1" xfId="72" applyFont="1" applyFill="1" applyBorder="1" applyAlignment="1">
      <alignment horizontal="center"/>
    </xf>
    <xf numFmtId="0" fontId="10" fillId="0" borderId="1" xfId="72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9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" xfId="7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5" fontId="9" fillId="0" borderId="4" xfId="81" applyNumberFormat="1" applyFont="1" applyFill="1" applyBorder="1" applyAlignment="1">
      <alignment horizontal="right"/>
    </xf>
    <xf numFmtId="165" fontId="10" fillId="0" borderId="4" xfId="81" applyNumberFormat="1" applyFont="1" applyFill="1" applyBorder="1" applyAlignment="1">
      <alignment horizontal="right"/>
    </xf>
    <xf numFmtId="0" fontId="16" fillId="0" borderId="22" xfId="76" applyFill="1" applyBorder="1" applyAlignment="1">
      <alignment horizontal="right"/>
    </xf>
    <xf numFmtId="0" fontId="1" fillId="0" borderId="22" xfId="78" applyFont="1" applyFill="1" applyBorder="1" applyAlignment="1">
      <alignment horizontal="right" vertical="top" wrapText="1"/>
    </xf>
    <xf numFmtId="0" fontId="16" fillId="0" borderId="22" xfId="76" applyFill="1" applyBorder="1"/>
    <xf numFmtId="165" fontId="10" fillId="0" borderId="1" xfId="73" applyNumberFormat="1" applyFont="1" applyFill="1" applyBorder="1" applyAlignment="1">
      <alignment horizontal="right"/>
    </xf>
    <xf numFmtId="165" fontId="9" fillId="0" borderId="0" xfId="81" applyNumberFormat="1" applyFont="1" applyFill="1" applyBorder="1" applyAlignment="1">
      <alignment horizontal="right"/>
    </xf>
    <xf numFmtId="165" fontId="10" fillId="0" borderId="0" xfId="81" applyNumberFormat="1" applyFont="1" applyFill="1" applyBorder="1" applyAlignment="1">
      <alignment horizontal="right"/>
    </xf>
    <xf numFmtId="0" fontId="16" fillId="0" borderId="0" xfId="76" applyFill="1" applyAlignment="1">
      <alignment horizontal="right"/>
    </xf>
    <xf numFmtId="0" fontId="3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9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166" fontId="1" fillId="0" borderId="0" xfId="79" applyNumberFormat="1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/>
    <xf numFmtId="0" fontId="1" fillId="0" borderId="1" xfId="71" applyFont="1" applyBorder="1" applyAlignment="1">
      <alignment vertical="top" wrapText="1"/>
    </xf>
    <xf numFmtId="165" fontId="1" fillId="0" borderId="1" xfId="0" applyNumberFormat="1" applyFont="1" applyBorder="1"/>
    <xf numFmtId="165" fontId="9" fillId="0" borderId="1" xfId="0" applyNumberFormat="1" applyFont="1" applyBorder="1"/>
    <xf numFmtId="165" fontId="10" fillId="0" borderId="1" xfId="0" applyNumberFormat="1" applyFont="1" applyBorder="1"/>
    <xf numFmtId="165" fontId="10" fillId="0" borderId="1" xfId="71" applyNumberFormat="1" applyFon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1" xfId="0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165" fontId="0" fillId="0" borderId="0" xfId="0" applyNumberFormat="1" applyAlignment="1">
      <alignment horizontal="center"/>
    </xf>
    <xf numFmtId="0" fontId="15" fillId="0" borderId="0" xfId="71" applyAlignment="1">
      <alignment horizontal="center"/>
    </xf>
    <xf numFmtId="0" fontId="15" fillId="0" borderId="0" xfId="71" applyAlignment="1">
      <alignment horizontal="left" vertical="top"/>
    </xf>
    <xf numFmtId="0" fontId="10" fillId="0" borderId="1" xfId="71" applyFont="1" applyFill="1" applyBorder="1" applyAlignment="1">
      <alignment horizontal="left" wrapText="1"/>
    </xf>
    <xf numFmtId="0" fontId="15" fillId="0" borderId="0" xfId="71" applyFill="1" applyAlignment="1">
      <alignment horizontal="left" vertical="top"/>
    </xf>
    <xf numFmtId="0" fontId="15" fillId="0" borderId="0" xfId="71" applyFill="1" applyAlignment="1">
      <alignment horizontal="center"/>
    </xf>
    <xf numFmtId="0" fontId="5" fillId="0" borderId="0" xfId="71" applyFont="1" applyFill="1" applyAlignment="1">
      <alignment horizontal="right"/>
    </xf>
    <xf numFmtId="0" fontId="4" fillId="0" borderId="0" xfId="78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justify" wrapText="1"/>
    </xf>
    <xf numFmtId="0" fontId="10" fillId="0" borderId="1" xfId="0" applyFont="1" applyFill="1" applyBorder="1" applyAlignment="1">
      <alignment horizontal="left" vertical="justify" wrapText="1"/>
    </xf>
    <xf numFmtId="0" fontId="9" fillId="0" borderId="0" xfId="76" applyFont="1" applyFill="1"/>
    <xf numFmtId="165" fontId="16" fillId="0" borderId="0" xfId="76" applyNumberFormat="1"/>
    <xf numFmtId="4" fontId="16" fillId="0" borderId="0" xfId="76" applyNumberFormat="1"/>
    <xf numFmtId="0" fontId="39" fillId="0" borderId="0" xfId="76" applyFont="1"/>
    <xf numFmtId="4" fontId="39" fillId="0" borderId="0" xfId="76" applyNumberFormat="1" applyFont="1"/>
    <xf numFmtId="165" fontId="39" fillId="0" borderId="0" xfId="76" applyNumberFormat="1" applyFont="1"/>
    <xf numFmtId="165" fontId="32" fillId="0" borderId="0" xfId="76" applyNumberFormat="1" applyFont="1"/>
    <xf numFmtId="0" fontId="32" fillId="0" borderId="0" xfId="0" applyFont="1" applyFill="1" applyAlignment="1">
      <alignment horizontal="right" vertical="top"/>
    </xf>
    <xf numFmtId="165" fontId="0" fillId="0" borderId="0" xfId="0" applyNumberFormat="1" applyFill="1"/>
    <xf numFmtId="0" fontId="15" fillId="0" borderId="0" xfId="71" applyFill="1"/>
    <xf numFmtId="0" fontId="41" fillId="0" borderId="1" xfId="0" applyFont="1" applyFill="1" applyBorder="1" applyAlignment="1">
      <alignment horizontal="center" wrapText="1"/>
    </xf>
    <xf numFmtId="0" fontId="42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/>
    </xf>
    <xf numFmtId="0" fontId="40" fillId="0" borderId="0" xfId="71" applyFont="1" applyFill="1" applyAlignment="1">
      <alignment horizontal="left" vertical="top"/>
    </xf>
    <xf numFmtId="0" fontId="40" fillId="0" borderId="0" xfId="71" applyFont="1" applyFill="1" applyAlignment="1">
      <alignment horizontal="center"/>
    </xf>
    <xf numFmtId="0" fontId="10" fillId="0" borderId="0" xfId="71" applyFont="1" applyFill="1" applyAlignment="1">
      <alignment horizontal="right"/>
    </xf>
    <xf numFmtId="0" fontId="10" fillId="0" borderId="1" xfId="71" applyFont="1" applyFill="1" applyBorder="1" applyAlignment="1">
      <alignment horizontal="center" vertical="top" wrapText="1"/>
    </xf>
    <xf numFmtId="0" fontId="9" fillId="0" borderId="1" xfId="71" applyFont="1" applyFill="1" applyBorder="1" applyAlignment="1">
      <alignment horizontal="left" vertical="top" wrapText="1"/>
    </xf>
    <xf numFmtId="165" fontId="9" fillId="0" borderId="1" xfId="71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4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center" wrapText="1"/>
    </xf>
    <xf numFmtId="165" fontId="1" fillId="7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1" xfId="7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wrapText="1"/>
    </xf>
    <xf numFmtId="49" fontId="10" fillId="0" borderId="1" xfId="71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wrapText="1"/>
    </xf>
    <xf numFmtId="49" fontId="10" fillId="0" borderId="26" xfId="71" applyNumberFormat="1" applyFont="1" applyFill="1" applyBorder="1" applyAlignment="1">
      <alignment horizontal="center"/>
    </xf>
    <xf numFmtId="49" fontId="10" fillId="0" borderId="25" xfId="71" applyNumberFormat="1" applyFont="1" applyFill="1" applyBorder="1" applyAlignment="1">
      <alignment horizontal="center"/>
    </xf>
    <xf numFmtId="165" fontId="10" fillId="0" borderId="1" xfId="72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44" fillId="0" borderId="0" xfId="0" applyFont="1" applyFill="1" applyAlignment="1">
      <alignment horizontal="center"/>
    </xf>
    <xf numFmtId="0" fontId="35" fillId="0" borderId="0" xfId="0" applyFont="1" applyFill="1" applyBorder="1" applyAlignment="1">
      <alignment vertical="top"/>
    </xf>
    <xf numFmtId="0" fontId="45" fillId="0" borderId="0" xfId="0" applyFont="1" applyFill="1" applyAlignment="1">
      <alignment horizontal="center"/>
    </xf>
    <xf numFmtId="0" fontId="31" fillId="0" borderId="0" xfId="0" applyFont="1" applyFill="1" applyAlignment="1">
      <alignment horizontal="right" vertical="top"/>
    </xf>
    <xf numFmtId="0" fontId="31" fillId="0" borderId="0" xfId="0" applyFont="1" applyFill="1" applyBorder="1" applyAlignment="1">
      <alignment vertical="top"/>
    </xf>
    <xf numFmtId="0" fontId="10" fillId="0" borderId="1" xfId="0" applyFont="1" applyFill="1" applyBorder="1"/>
    <xf numFmtId="0" fontId="46" fillId="0" borderId="1" xfId="0" applyFont="1" applyFill="1" applyBorder="1" applyAlignment="1">
      <alignment horizontal="center"/>
    </xf>
    <xf numFmtId="165" fontId="10" fillId="0" borderId="1" xfId="77" applyNumberFormat="1" applyFont="1" applyFill="1" applyBorder="1" applyAlignment="1">
      <alignment horizontal="right"/>
    </xf>
    <xf numFmtId="0" fontId="10" fillId="0" borderId="1" xfId="77" applyFont="1" applyFill="1" applyBorder="1" applyAlignment="1">
      <alignment horizontal="center" wrapText="1"/>
    </xf>
    <xf numFmtId="0" fontId="10" fillId="0" borderId="1" xfId="77" applyFont="1" applyFill="1" applyBorder="1" applyAlignment="1">
      <alignment horizontal="center"/>
    </xf>
    <xf numFmtId="49" fontId="10" fillId="0" borderId="1" xfId="77" applyNumberFormat="1" applyFont="1" applyFill="1" applyBorder="1" applyAlignment="1">
      <alignment horizontal="center"/>
    </xf>
    <xf numFmtId="0" fontId="10" fillId="0" borderId="4" xfId="77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10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Alignment="1">
      <alignment horizontal="right" vertical="top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10" fillId="0" borderId="1" xfId="73" applyFont="1" applyFill="1" applyBorder="1" applyAlignment="1">
      <alignment horizontal="center"/>
    </xf>
    <xf numFmtId="0" fontId="40" fillId="0" borderId="0" xfId="0" applyFont="1"/>
    <xf numFmtId="0" fontId="10" fillId="0" borderId="1" xfId="78" applyFont="1" applyFill="1" applyBorder="1" applyAlignment="1">
      <alignment horizontal="center" vertical="center" wrapText="1"/>
    </xf>
    <xf numFmtId="0" fontId="10" fillId="0" borderId="0" xfId="78" applyFont="1" applyFill="1" applyBorder="1" applyAlignment="1">
      <alignment horizontal="center" vertical="center" wrapText="1"/>
    </xf>
    <xf numFmtId="0" fontId="47" fillId="0" borderId="0" xfId="76" applyFont="1" applyFill="1"/>
    <xf numFmtId="0" fontId="10" fillId="0" borderId="1" xfId="78" applyFont="1" applyFill="1" applyBorder="1" applyAlignment="1">
      <alignment horizontal="center" vertical="top" wrapText="1"/>
    </xf>
    <xf numFmtId="0" fontId="10" fillId="0" borderId="0" xfId="78" applyFont="1" applyFill="1" applyBorder="1" applyAlignment="1">
      <alignment horizontal="center" vertical="top" wrapText="1"/>
    </xf>
    <xf numFmtId="0" fontId="9" fillId="0" borderId="1" xfId="78" applyFont="1" applyFill="1" applyBorder="1"/>
    <xf numFmtId="165" fontId="9" fillId="0" borderId="1" xfId="78" applyNumberFormat="1" applyFont="1" applyFill="1" applyBorder="1" applyAlignment="1">
      <alignment horizontal="right" vertical="top" wrapText="1"/>
    </xf>
    <xf numFmtId="166" fontId="47" fillId="0" borderId="0" xfId="79" applyNumberFormat="1" applyFont="1" applyFill="1"/>
    <xf numFmtId="165" fontId="9" fillId="0" borderId="0" xfId="78" applyNumberFormat="1" applyFont="1" applyFill="1" applyBorder="1" applyAlignment="1">
      <alignment horizontal="right" vertical="top" wrapText="1"/>
    </xf>
    <xf numFmtId="165" fontId="9" fillId="0" borderId="1" xfId="78" applyNumberFormat="1" applyFont="1" applyFill="1" applyBorder="1" applyAlignment="1">
      <alignment horizontal="right" wrapText="1"/>
    </xf>
    <xf numFmtId="165" fontId="9" fillId="0" borderId="0" xfId="78" applyNumberFormat="1" applyFont="1" applyFill="1" applyBorder="1" applyAlignment="1">
      <alignment horizontal="right" wrapText="1"/>
    </xf>
    <xf numFmtId="0" fontId="9" fillId="0" borderId="1" xfId="78" applyFont="1" applyFill="1" applyBorder="1" applyAlignment="1">
      <alignment vertical="top" wrapText="1"/>
    </xf>
    <xf numFmtId="0" fontId="10" fillId="0" borderId="1" xfId="78" applyFont="1" applyFill="1" applyBorder="1" applyAlignment="1">
      <alignment vertical="top" wrapText="1"/>
    </xf>
    <xf numFmtId="0" fontId="47" fillId="0" borderId="0" xfId="76" applyFont="1" applyFill="1" applyBorder="1"/>
    <xf numFmtId="0" fontId="47" fillId="0" borderId="0" xfId="76" applyFont="1" applyFill="1" applyBorder="1" applyAlignment="1">
      <alignment wrapText="1"/>
    </xf>
    <xf numFmtId="165" fontId="47" fillId="0" borderId="0" xfId="76" applyNumberFormat="1" applyFont="1" applyFill="1" applyBorder="1"/>
    <xf numFmtId="0" fontId="47" fillId="0" borderId="0" xfId="77" applyFont="1" applyFill="1"/>
    <xf numFmtId="165" fontId="10" fillId="0" borderId="1" xfId="80" applyNumberFormat="1" applyFont="1" applyFill="1" applyBorder="1" applyAlignment="1">
      <alignment horizontal="right"/>
    </xf>
    <xf numFmtId="0" fontId="9" fillId="0" borderId="1" xfId="78" applyFont="1" applyFill="1" applyBorder="1" applyAlignment="1">
      <alignment horizontal="left" vertical="top" wrapText="1"/>
    </xf>
    <xf numFmtId="0" fontId="10" fillId="0" borderId="1" xfId="78" applyFont="1" applyFill="1" applyBorder="1" applyAlignment="1">
      <alignment horizontal="left" vertical="top" wrapText="1"/>
    </xf>
    <xf numFmtId="0" fontId="10" fillId="0" borderId="0" xfId="76" applyFont="1" applyFill="1"/>
    <xf numFmtId="165" fontId="47" fillId="0" borderId="0" xfId="76" applyNumberFormat="1" applyFont="1" applyFill="1"/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wrapText="1"/>
    </xf>
    <xf numFmtId="165" fontId="9" fillId="0" borderId="1" xfId="79" applyNumberFormat="1" applyFont="1" applyFill="1" applyBorder="1" applyAlignment="1">
      <alignment horizontal="right"/>
    </xf>
    <xf numFmtId="165" fontId="9" fillId="0" borderId="4" xfId="79" applyNumberFormat="1" applyFont="1" applyFill="1" applyBorder="1" applyAlignment="1">
      <alignment horizontal="right"/>
    </xf>
    <xf numFmtId="0" fontId="9" fillId="0" borderId="1" xfId="0" applyFont="1" applyFill="1" applyBorder="1"/>
    <xf numFmtId="165" fontId="9" fillId="0" borderId="0" xfId="79" applyNumberFormat="1" applyFont="1" applyFill="1" applyBorder="1" applyAlignment="1">
      <alignment horizontal="right"/>
    </xf>
    <xf numFmtId="165" fontId="10" fillId="0" borderId="4" xfId="79" applyNumberFormat="1" applyFont="1" applyFill="1" applyBorder="1" applyAlignment="1">
      <alignment horizontal="right"/>
    </xf>
    <xf numFmtId="165" fontId="10" fillId="0" borderId="1" xfId="79" applyNumberFormat="1" applyFont="1" applyFill="1" applyBorder="1" applyAlignment="1">
      <alignment horizontal="right"/>
    </xf>
    <xf numFmtId="165" fontId="10" fillId="0" borderId="0" xfId="79" applyNumberFormat="1" applyFont="1" applyFill="1" applyBorder="1" applyAlignment="1">
      <alignment horizontal="right"/>
    </xf>
    <xf numFmtId="0" fontId="40" fillId="0" borderId="0" xfId="0" applyFont="1" applyFill="1"/>
    <xf numFmtId="49" fontId="9" fillId="0" borderId="1" xfId="78" applyNumberFormat="1" applyFont="1" applyFill="1" applyBorder="1" applyAlignment="1">
      <alignment vertical="top" wrapText="1"/>
    </xf>
    <xf numFmtId="49" fontId="10" fillId="0" borderId="1" xfId="78" applyNumberFormat="1" applyFont="1" applyFill="1" applyBorder="1" applyAlignment="1">
      <alignment vertical="top" wrapText="1"/>
    </xf>
    <xf numFmtId="49" fontId="47" fillId="0" borderId="0" xfId="79" applyNumberFormat="1" applyFont="1" applyFill="1" applyAlignment="1">
      <alignment vertical="top" wrapText="1"/>
    </xf>
    <xf numFmtId="166" fontId="9" fillId="0" borderId="0" xfId="79" applyNumberFormat="1" applyFont="1" applyFill="1"/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justify" vertical="top" wrapText="1"/>
    </xf>
    <xf numFmtId="166" fontId="10" fillId="0" borderId="0" xfId="79" applyNumberFormat="1" applyFont="1" applyFill="1"/>
    <xf numFmtId="0" fontId="47" fillId="0" borderId="1" xfId="76" applyFont="1" applyFill="1" applyBorder="1"/>
    <xf numFmtId="0" fontId="47" fillId="0" borderId="22" xfId="76" applyFont="1" applyFill="1" applyBorder="1"/>
    <xf numFmtId="0" fontId="10" fillId="0" borderId="1" xfId="78" applyFont="1" applyFill="1" applyBorder="1" applyAlignment="1">
      <alignment vertical="top"/>
    </xf>
    <xf numFmtId="165" fontId="40" fillId="0" borderId="1" xfId="0" applyNumberFormat="1" applyFont="1" applyFill="1" applyBorder="1"/>
    <xf numFmtId="165" fontId="47" fillId="0" borderId="22" xfId="76" applyNumberFormat="1" applyFont="1" applyFill="1" applyBorder="1"/>
    <xf numFmtId="0" fontId="47" fillId="0" borderId="0" xfId="76" applyFont="1" applyFill="1" applyAlignment="1">
      <alignment horizontal="right"/>
    </xf>
    <xf numFmtId="0" fontId="40" fillId="0" borderId="0" xfId="0" applyFont="1" applyFill="1" applyBorder="1"/>
    <xf numFmtId="0" fontId="48" fillId="0" borderId="0" xfId="0" applyFont="1" applyFill="1" applyBorder="1"/>
    <xf numFmtId="0" fontId="48" fillId="0" borderId="0" xfId="0" applyFont="1" applyFill="1"/>
    <xf numFmtId="165" fontId="9" fillId="0" borderId="0" xfId="76" applyNumberFormat="1" applyFont="1" applyFill="1"/>
    <xf numFmtId="166" fontId="47" fillId="0" borderId="0" xfId="79" applyNumberFormat="1" applyFont="1" applyFill="1" applyAlignment="1">
      <alignment wrapText="1"/>
    </xf>
    <xf numFmtId="165" fontId="10" fillId="0" borderId="0" xfId="76" applyNumberFormat="1" applyFont="1" applyFill="1"/>
    <xf numFmtId="0" fontId="40" fillId="0" borderId="0" xfId="71" applyFont="1" applyFill="1"/>
    <xf numFmtId="165" fontId="49" fillId="0" borderId="0" xfId="0" applyNumberFormat="1" applyFont="1" applyFill="1"/>
    <xf numFmtId="165" fontId="40" fillId="0" borderId="0" xfId="0" applyNumberFormat="1" applyFont="1" applyFill="1"/>
    <xf numFmtId="0" fontId="50" fillId="0" borderId="1" xfId="0" applyFont="1" applyFill="1" applyBorder="1" applyAlignment="1">
      <alignment horizontal="center"/>
    </xf>
    <xf numFmtId="0" fontId="10" fillId="0" borderId="1" xfId="77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center" wrapText="1"/>
    </xf>
    <xf numFmtId="0" fontId="46" fillId="0" borderId="0" xfId="0" applyFont="1" applyFill="1"/>
    <xf numFmtId="165" fontId="48" fillId="0" borderId="0" xfId="0" applyNumberFormat="1" applyFont="1" applyFill="1"/>
    <xf numFmtId="0" fontId="52" fillId="0" borderId="1" xfId="0" applyFont="1" applyFill="1" applyBorder="1" applyAlignment="1">
      <alignment horizontal="center"/>
    </xf>
    <xf numFmtId="165" fontId="10" fillId="0" borderId="0" xfId="0" applyNumberFormat="1" applyFont="1" applyFill="1"/>
    <xf numFmtId="0" fontId="46" fillId="0" borderId="1" xfId="77" applyFont="1" applyFill="1" applyBorder="1" applyAlignment="1">
      <alignment horizontal="center"/>
    </xf>
    <xf numFmtId="49" fontId="10" fillId="0" borderId="1" xfId="77" applyNumberFormat="1" applyFont="1" applyFill="1" applyBorder="1" applyAlignment="1">
      <alignment horizontal="center" wrapText="1"/>
    </xf>
    <xf numFmtId="0" fontId="10" fillId="0" borderId="1" xfId="77" applyFont="1" applyFill="1" applyBorder="1" applyAlignment="1">
      <alignment horizontal="left" wrapText="1"/>
    </xf>
    <xf numFmtId="0" fontId="40" fillId="0" borderId="0" xfId="71" applyFont="1" applyFill="1" applyAlignment="1">
      <alignment horizontal="right"/>
    </xf>
    <xf numFmtId="0" fontId="40" fillId="0" borderId="0" xfId="0" applyFont="1" applyFill="1" applyAlignment="1">
      <alignment horizontal="left" vertical="top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5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wrapText="1"/>
    </xf>
    <xf numFmtId="0" fontId="5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right"/>
    </xf>
    <xf numFmtId="165" fontId="53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0" fontId="32" fillId="0" borderId="0" xfId="0" applyFont="1" applyFill="1" applyAlignment="1">
      <alignment horizontal="right" vertical="top"/>
    </xf>
    <xf numFmtId="0" fontId="4" fillId="0" borderId="0" xfId="78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 vertical="top"/>
    </xf>
    <xf numFmtId="0" fontId="4" fillId="0" borderId="0" xfId="71" applyFont="1" applyFill="1" applyAlignment="1">
      <alignment horizontal="center" vertical="top" wrapText="1"/>
    </xf>
    <xf numFmtId="0" fontId="4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</cellXfs>
  <cellStyles count="82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2 4" xfId="75"/>
    <cellStyle name="Обычный 3" xfId="76"/>
    <cellStyle name="Обычный 3 2" xfId="77"/>
    <cellStyle name="Обычный 4" xfId="78"/>
    <cellStyle name="Финансовый" xfId="79" builtinId="3"/>
    <cellStyle name="Финансовый 2" xfId="80"/>
    <cellStyle name="Финансовый 4" xfId="8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topLeftCell="A132" zoomScaleNormal="100" workbookViewId="0">
      <selection activeCell="C4" sqref="C4"/>
    </sheetView>
  </sheetViews>
  <sheetFormatPr defaultRowHeight="15.75"/>
  <cols>
    <col min="1" max="1" width="28.28515625" style="64" customWidth="1"/>
    <col min="2" max="2" width="73.5703125" style="64" customWidth="1"/>
    <col min="3" max="3" width="13.28515625" style="64" customWidth="1"/>
    <col min="4" max="4" width="13.28515625" style="97" hidden="1" customWidth="1"/>
    <col min="5" max="5" width="15.28515625" style="14" hidden="1" customWidth="1"/>
    <col min="6" max="6" width="33.140625" style="14" hidden="1" customWidth="1"/>
    <col min="7" max="7" width="11.85546875" style="14" bestFit="1" customWidth="1"/>
    <col min="8" max="8" width="9.140625" style="14"/>
    <col min="9" max="9" width="12.140625" style="14" customWidth="1"/>
    <col min="10" max="10" width="16.28515625" style="14" bestFit="1" customWidth="1"/>
    <col min="11" max="11" width="10.140625" style="14" bestFit="1" customWidth="1"/>
    <col min="12" max="12" width="9.85546875" style="14" bestFit="1" customWidth="1"/>
    <col min="13" max="16384" width="9.140625" style="14"/>
  </cols>
  <sheetData>
    <row r="1" spans="1:9">
      <c r="C1" s="201" t="s">
        <v>909</v>
      </c>
      <c r="D1" s="47"/>
    </row>
    <row r="2" spans="1:9">
      <c r="C2" s="202" t="s">
        <v>5</v>
      </c>
      <c r="D2" s="47"/>
    </row>
    <row r="3" spans="1:9">
      <c r="C3" s="202" t="s">
        <v>482</v>
      </c>
      <c r="D3" s="47"/>
    </row>
    <row r="4" spans="1:9">
      <c r="C4" s="201" t="s">
        <v>918</v>
      </c>
      <c r="D4" s="47"/>
    </row>
    <row r="5" spans="1:9">
      <c r="D5" s="47"/>
    </row>
    <row r="6" spans="1:9" customFormat="1" ht="15.75" customHeight="1">
      <c r="A6" s="293" t="s">
        <v>908</v>
      </c>
      <c r="B6" s="293"/>
      <c r="C6" s="293"/>
      <c r="D6" s="293"/>
      <c r="E6" s="293"/>
      <c r="F6" s="293"/>
    </row>
    <row r="7" spans="1:9" customFormat="1" ht="15.75" customHeight="1">
      <c r="A7" s="293" t="s">
        <v>609</v>
      </c>
      <c r="B7" s="293"/>
      <c r="C7" s="293"/>
      <c r="D7" s="293"/>
      <c r="E7" s="293"/>
      <c r="F7" s="293"/>
    </row>
    <row r="8" spans="1:9" customFormat="1" ht="15.75" customHeight="1">
      <c r="A8" s="293" t="s">
        <v>482</v>
      </c>
      <c r="B8" s="293"/>
      <c r="C8" s="293"/>
      <c r="D8" s="293"/>
      <c r="E8" s="293"/>
      <c r="F8" s="293"/>
    </row>
    <row r="9" spans="1:9" customFormat="1" ht="15.75" customHeight="1">
      <c r="A9" s="293" t="s">
        <v>822</v>
      </c>
      <c r="B9" s="293"/>
      <c r="C9" s="293"/>
      <c r="D9" s="293" t="s">
        <v>658</v>
      </c>
      <c r="E9" s="293"/>
      <c r="F9" s="293"/>
    </row>
    <row r="10" spans="1:9" customFormat="1" ht="15.75" customHeight="1">
      <c r="A10" s="293"/>
      <c r="B10" s="293"/>
      <c r="C10" s="293"/>
      <c r="D10" s="293"/>
      <c r="E10" s="293"/>
      <c r="F10" s="293"/>
    </row>
    <row r="11" spans="1:9">
      <c r="B11" s="101"/>
      <c r="C11" s="101"/>
      <c r="D11" s="95"/>
      <c r="E11" s="64"/>
      <c r="F11" s="64"/>
    </row>
    <row r="12" spans="1:9" ht="18.75" customHeight="1">
      <c r="A12" s="292" t="s">
        <v>505</v>
      </c>
      <c r="B12" s="292"/>
      <c r="C12" s="292"/>
      <c r="D12" s="133"/>
      <c r="E12" s="64"/>
      <c r="F12" s="64"/>
    </row>
    <row r="13" spans="1:9">
      <c r="A13" s="35"/>
      <c r="B13" s="35"/>
      <c r="C13" s="65"/>
      <c r="D13" s="96"/>
      <c r="E13" s="64"/>
      <c r="F13" s="64"/>
    </row>
    <row r="14" spans="1:9" ht="21" customHeight="1">
      <c r="A14" s="66"/>
      <c r="B14" s="35"/>
      <c r="C14" s="65" t="s">
        <v>170</v>
      </c>
      <c r="D14" s="96"/>
      <c r="E14" s="64"/>
      <c r="F14" s="64"/>
    </row>
    <row r="15" spans="1:9" ht="47.25">
      <c r="A15" s="205" t="s">
        <v>127</v>
      </c>
      <c r="B15" s="205" t="s">
        <v>66</v>
      </c>
      <c r="C15" s="205" t="s">
        <v>67</v>
      </c>
      <c r="D15" s="206" t="s">
        <v>576</v>
      </c>
      <c r="E15" s="207"/>
      <c r="F15" s="207"/>
      <c r="G15" s="207"/>
      <c r="H15" s="207"/>
      <c r="I15" s="207"/>
    </row>
    <row r="16" spans="1:9">
      <c r="A16" s="208">
        <v>1</v>
      </c>
      <c r="B16" s="208">
        <v>2</v>
      </c>
      <c r="C16" s="208">
        <v>3</v>
      </c>
      <c r="D16" s="209"/>
      <c r="E16" s="207"/>
      <c r="F16" s="207"/>
      <c r="G16" s="207"/>
      <c r="H16" s="207"/>
      <c r="I16" s="207"/>
    </row>
    <row r="17" spans="1:9">
      <c r="A17" s="210" t="s">
        <v>157</v>
      </c>
      <c r="B17" s="210" t="s">
        <v>156</v>
      </c>
      <c r="C17" s="211">
        <f>SUM(C18,C55)</f>
        <v>155838.10000000003</v>
      </c>
      <c r="D17" s="99"/>
      <c r="E17" s="212"/>
      <c r="F17" s="207"/>
      <c r="G17" s="207"/>
      <c r="H17" s="207"/>
      <c r="I17" s="207"/>
    </row>
    <row r="18" spans="1:9">
      <c r="A18" s="210"/>
      <c r="B18" s="210" t="s">
        <v>171</v>
      </c>
      <c r="C18" s="211">
        <f>SUM(C19,C25,C31,C44,C52)</f>
        <v>145912.60000000003</v>
      </c>
      <c r="D18" s="213"/>
      <c r="E18" s="207"/>
      <c r="F18" s="207"/>
      <c r="G18" s="207"/>
      <c r="H18" s="207"/>
      <c r="I18" s="207"/>
    </row>
    <row r="19" spans="1:9">
      <c r="A19" s="210" t="s">
        <v>158</v>
      </c>
      <c r="B19" s="210" t="s">
        <v>159</v>
      </c>
      <c r="C19" s="214">
        <f>SUM(C20)</f>
        <v>124799.00000000001</v>
      </c>
      <c r="D19" s="215"/>
      <c r="E19" s="207"/>
      <c r="F19" s="207"/>
      <c r="G19" s="207"/>
      <c r="H19" s="207"/>
      <c r="I19" s="207"/>
    </row>
    <row r="20" spans="1:9">
      <c r="A20" s="216" t="s">
        <v>7</v>
      </c>
      <c r="B20" s="216" t="s">
        <v>8</v>
      </c>
      <c r="C20" s="45">
        <f>SUM(C21:C24)</f>
        <v>124799.00000000001</v>
      </c>
      <c r="D20" s="99"/>
      <c r="E20" s="207"/>
      <c r="F20" s="207"/>
      <c r="G20" s="207"/>
      <c r="H20" s="207"/>
      <c r="I20" s="207"/>
    </row>
    <row r="21" spans="1:9" ht="63">
      <c r="A21" s="217" t="s">
        <v>9</v>
      </c>
      <c r="B21" s="217" t="s">
        <v>10</v>
      </c>
      <c r="C21" s="46">
        <v>124088.5</v>
      </c>
      <c r="D21" s="100"/>
      <c r="E21" s="207"/>
      <c r="F21" s="207"/>
      <c r="G21" s="207"/>
      <c r="H21" s="207"/>
      <c r="I21" s="207"/>
    </row>
    <row r="22" spans="1:9" ht="110.25">
      <c r="A22" s="217" t="s">
        <v>11</v>
      </c>
      <c r="B22" s="217" t="s">
        <v>561</v>
      </c>
      <c r="C22" s="46">
        <v>130.80000000000001</v>
      </c>
      <c r="D22" s="100"/>
      <c r="E22" s="207"/>
      <c r="F22" s="207"/>
      <c r="G22" s="207"/>
      <c r="H22" s="207"/>
      <c r="I22" s="207"/>
    </row>
    <row r="23" spans="1:9" ht="47.25">
      <c r="A23" s="217" t="s">
        <v>12</v>
      </c>
      <c r="B23" s="217" t="s">
        <v>494</v>
      </c>
      <c r="C23" s="46">
        <v>101.1</v>
      </c>
      <c r="D23" s="100"/>
      <c r="E23" s="218"/>
      <c r="F23" s="218"/>
      <c r="G23" s="207"/>
      <c r="H23" s="207"/>
      <c r="I23" s="207"/>
    </row>
    <row r="24" spans="1:9" ht="78.75">
      <c r="A24" s="217" t="s">
        <v>161</v>
      </c>
      <c r="B24" s="217" t="s">
        <v>169</v>
      </c>
      <c r="C24" s="46">
        <v>478.6</v>
      </c>
      <c r="D24" s="100"/>
      <c r="E24" s="218"/>
      <c r="F24" s="219"/>
      <c r="G24" s="207"/>
      <c r="H24" s="207"/>
      <c r="I24" s="207"/>
    </row>
    <row r="25" spans="1:9" ht="31.5">
      <c r="A25" s="216" t="s">
        <v>13</v>
      </c>
      <c r="B25" s="216" t="s">
        <v>14</v>
      </c>
      <c r="C25" s="45">
        <f>SUM(C26)</f>
        <v>2951.6000000000004</v>
      </c>
      <c r="D25" s="99"/>
      <c r="E25" s="99"/>
      <c r="F25" s="220"/>
      <c r="G25" s="207"/>
      <c r="H25" s="207"/>
      <c r="I25" s="226"/>
    </row>
    <row r="26" spans="1:9" ht="31.5">
      <c r="A26" s="216" t="s">
        <v>15</v>
      </c>
      <c r="B26" s="216" t="s">
        <v>16</v>
      </c>
      <c r="C26" s="45">
        <f>SUM(C27:C30)</f>
        <v>2951.6000000000004</v>
      </c>
      <c r="D26" s="100"/>
      <c r="E26" s="100"/>
      <c r="F26" s="218"/>
      <c r="G26" s="207"/>
      <c r="H26" s="207"/>
      <c r="I26" s="207"/>
    </row>
    <row r="27" spans="1:9" ht="110.25">
      <c r="A27" s="217" t="s">
        <v>871</v>
      </c>
      <c r="B27" s="217" t="s">
        <v>870</v>
      </c>
      <c r="C27" s="46">
        <v>1070.3</v>
      </c>
      <c r="D27" s="100"/>
      <c r="E27" s="100"/>
      <c r="F27" s="218"/>
      <c r="G27" s="207"/>
      <c r="H27" s="207"/>
      <c r="I27" s="207"/>
    </row>
    <row r="28" spans="1:9" ht="126">
      <c r="A28" s="217" t="s">
        <v>869</v>
      </c>
      <c r="B28" s="217" t="s">
        <v>868</v>
      </c>
      <c r="C28" s="46">
        <v>7.5</v>
      </c>
      <c r="D28" s="100"/>
      <c r="E28" s="100"/>
      <c r="F28" s="218"/>
      <c r="G28" s="207"/>
      <c r="H28" s="207"/>
      <c r="I28" s="207"/>
    </row>
    <row r="29" spans="1:9" ht="110.25">
      <c r="A29" s="217" t="s">
        <v>873</v>
      </c>
      <c r="B29" s="217" t="s">
        <v>872</v>
      </c>
      <c r="C29" s="46">
        <v>2072.8000000000002</v>
      </c>
      <c r="D29" s="100"/>
      <c r="E29" s="100"/>
      <c r="F29" s="218"/>
      <c r="G29" s="207"/>
      <c r="H29" s="207"/>
      <c r="I29" s="207"/>
    </row>
    <row r="30" spans="1:9" ht="110.25">
      <c r="A30" s="217" t="s">
        <v>875</v>
      </c>
      <c r="B30" s="217" t="s">
        <v>874</v>
      </c>
      <c r="C30" s="46">
        <v>-199</v>
      </c>
      <c r="D30" s="100"/>
      <c r="E30" s="100"/>
      <c r="F30" s="218"/>
      <c r="G30" s="207"/>
      <c r="H30" s="207"/>
      <c r="I30" s="207"/>
    </row>
    <row r="31" spans="1:9">
      <c r="A31" s="216" t="s">
        <v>17</v>
      </c>
      <c r="B31" s="216" t="s">
        <v>18</v>
      </c>
      <c r="C31" s="45">
        <f>SUM(C32,C38,C40,C42)</f>
        <v>16123</v>
      </c>
      <c r="D31" s="99"/>
      <c r="E31" s="218"/>
      <c r="F31" s="218"/>
      <c r="G31" s="207"/>
      <c r="H31" s="207"/>
      <c r="I31" s="207"/>
    </row>
    <row r="32" spans="1:9" ht="31.5">
      <c r="A32" s="216" t="s">
        <v>19</v>
      </c>
      <c r="B32" s="216" t="s">
        <v>20</v>
      </c>
      <c r="C32" s="45">
        <f>SUM(C33,C35,C37)</f>
        <v>6058</v>
      </c>
      <c r="D32" s="99"/>
      <c r="E32" s="218"/>
      <c r="F32" s="218"/>
      <c r="G32" s="207"/>
      <c r="H32" s="207"/>
      <c r="I32" s="207"/>
    </row>
    <row r="33" spans="1:10" ht="31.5">
      <c r="A33" s="217" t="s">
        <v>21</v>
      </c>
      <c r="B33" s="217" t="s">
        <v>22</v>
      </c>
      <c r="C33" s="46">
        <f>SUM(C34)</f>
        <v>3750</v>
      </c>
      <c r="D33" s="100"/>
      <c r="E33" s="207"/>
      <c r="F33" s="207"/>
      <c r="G33" s="207"/>
      <c r="H33" s="207"/>
      <c r="I33" s="221"/>
      <c r="J33" s="33"/>
    </row>
    <row r="34" spans="1:10" s="33" customFormat="1" ht="31.5">
      <c r="A34" s="217" t="s">
        <v>475</v>
      </c>
      <c r="B34" s="217" t="s">
        <v>22</v>
      </c>
      <c r="C34" s="46">
        <v>3750</v>
      </c>
      <c r="D34" s="100"/>
      <c r="E34" s="221"/>
      <c r="F34" s="221"/>
      <c r="G34" s="221"/>
      <c r="H34" s="221"/>
      <c r="I34" s="221"/>
    </row>
    <row r="35" spans="1:10" s="33" customFormat="1" ht="31.5">
      <c r="A35" s="217" t="s">
        <v>23</v>
      </c>
      <c r="B35" s="217" t="s">
        <v>24</v>
      </c>
      <c r="C35" s="46">
        <f>SUM(C36)</f>
        <v>2269</v>
      </c>
      <c r="D35" s="100"/>
      <c r="E35" s="221"/>
      <c r="F35" s="221"/>
      <c r="G35" s="221"/>
      <c r="H35" s="221"/>
      <c r="I35" s="207"/>
      <c r="J35" s="14"/>
    </row>
    <row r="36" spans="1:10" ht="63">
      <c r="A36" s="217" t="s">
        <v>476</v>
      </c>
      <c r="B36" s="217" t="s">
        <v>796</v>
      </c>
      <c r="C36" s="46">
        <v>2269</v>
      </c>
      <c r="D36" s="100"/>
      <c r="E36" s="207"/>
      <c r="F36" s="207"/>
      <c r="G36" s="207"/>
      <c r="H36" s="207"/>
      <c r="I36" s="221"/>
      <c r="J36" s="33"/>
    </row>
    <row r="37" spans="1:10" s="33" customFormat="1" ht="31.5">
      <c r="A37" s="217" t="s">
        <v>25</v>
      </c>
      <c r="B37" s="217" t="s">
        <v>797</v>
      </c>
      <c r="C37" s="46">
        <v>39</v>
      </c>
      <c r="D37" s="100"/>
      <c r="E37" s="221"/>
      <c r="F37" s="221"/>
      <c r="G37" s="221"/>
      <c r="H37" s="221"/>
      <c r="I37" s="207"/>
      <c r="J37" s="14"/>
    </row>
    <row r="38" spans="1:10" ht="31.5">
      <c r="A38" s="216" t="s">
        <v>26</v>
      </c>
      <c r="B38" s="216" t="s">
        <v>27</v>
      </c>
      <c r="C38" s="45">
        <f>SUM(C39)</f>
        <v>9608</v>
      </c>
      <c r="D38" s="100"/>
      <c r="E38" s="207"/>
      <c r="F38" s="207"/>
      <c r="G38" s="207"/>
      <c r="H38" s="207"/>
      <c r="I38" s="207"/>
    </row>
    <row r="39" spans="1:10">
      <c r="A39" s="41" t="s">
        <v>28</v>
      </c>
      <c r="B39" s="41" t="s">
        <v>27</v>
      </c>
      <c r="C39" s="222">
        <v>9608</v>
      </c>
      <c r="D39" s="99"/>
      <c r="E39" s="207"/>
      <c r="F39" s="207"/>
      <c r="G39" s="207"/>
      <c r="H39" s="207"/>
      <c r="I39" s="207"/>
    </row>
    <row r="40" spans="1:10">
      <c r="A40" s="223" t="s">
        <v>29</v>
      </c>
      <c r="B40" s="216" t="s">
        <v>30</v>
      </c>
      <c r="C40" s="45">
        <f>SUM(C41)</f>
        <v>208</v>
      </c>
      <c r="D40" s="100"/>
      <c r="E40" s="207"/>
      <c r="F40" s="207"/>
      <c r="G40" s="207"/>
      <c r="H40" s="207"/>
      <c r="I40" s="207"/>
    </row>
    <row r="41" spans="1:10">
      <c r="A41" s="41" t="s">
        <v>31</v>
      </c>
      <c r="B41" s="41" t="s">
        <v>32</v>
      </c>
      <c r="C41" s="222">
        <v>208</v>
      </c>
      <c r="D41" s="99"/>
      <c r="E41" s="207"/>
      <c r="F41" s="207"/>
      <c r="G41" s="207"/>
      <c r="H41" s="207"/>
      <c r="I41" s="207"/>
    </row>
    <row r="42" spans="1:10" ht="31.5">
      <c r="A42" s="223" t="s">
        <v>495</v>
      </c>
      <c r="B42" s="216" t="s">
        <v>496</v>
      </c>
      <c r="C42" s="45">
        <f>SUM(C43)</f>
        <v>249</v>
      </c>
      <c r="D42" s="100"/>
      <c r="E42" s="207"/>
      <c r="F42" s="207"/>
      <c r="G42" s="207"/>
      <c r="H42" s="207"/>
      <c r="I42" s="207"/>
    </row>
    <row r="43" spans="1:10" ht="31.5">
      <c r="A43" s="224" t="s">
        <v>541</v>
      </c>
      <c r="B43" s="217" t="s">
        <v>542</v>
      </c>
      <c r="C43" s="46">
        <v>249</v>
      </c>
      <c r="D43" s="99"/>
      <c r="E43" s="207"/>
      <c r="F43" s="207"/>
      <c r="G43" s="207"/>
      <c r="H43" s="207"/>
      <c r="I43" s="225"/>
      <c r="J43" s="15"/>
    </row>
    <row r="44" spans="1:10" s="15" customFormat="1">
      <c r="A44" s="223" t="s">
        <v>172</v>
      </c>
      <c r="B44" s="216" t="s">
        <v>173</v>
      </c>
      <c r="C44" s="45">
        <f>SUM(C45,C47)</f>
        <v>1609</v>
      </c>
      <c r="D44" s="100"/>
      <c r="E44" s="225"/>
      <c r="F44" s="225"/>
      <c r="G44" s="225"/>
      <c r="H44" s="225"/>
      <c r="I44" s="207"/>
      <c r="J44" s="14"/>
    </row>
    <row r="45" spans="1:10">
      <c r="A45" s="223" t="s">
        <v>174</v>
      </c>
      <c r="B45" s="216" t="s">
        <v>175</v>
      </c>
      <c r="C45" s="45">
        <f>SUM(C46)</f>
        <v>59</v>
      </c>
      <c r="D45" s="99"/>
      <c r="E45" s="207"/>
      <c r="F45" s="207"/>
      <c r="G45" s="207"/>
      <c r="H45" s="207"/>
      <c r="I45" s="207"/>
    </row>
    <row r="46" spans="1:10" ht="47.25">
      <c r="A46" s="224" t="s">
        <v>176</v>
      </c>
      <c r="B46" s="217" t="s">
        <v>177</v>
      </c>
      <c r="C46" s="46">
        <v>59</v>
      </c>
      <c r="D46" s="99"/>
      <c r="E46" s="207"/>
      <c r="F46" s="207"/>
      <c r="G46" s="207"/>
      <c r="H46" s="207"/>
      <c r="I46" s="225"/>
      <c r="J46" s="15"/>
    </row>
    <row r="47" spans="1:10" s="15" customFormat="1">
      <c r="A47" s="137" t="s">
        <v>178</v>
      </c>
      <c r="B47" s="137" t="s">
        <v>179</v>
      </c>
      <c r="C47" s="45">
        <f>SUM(C48,C50)</f>
        <v>1550</v>
      </c>
      <c r="D47" s="100"/>
      <c r="E47" s="225"/>
      <c r="F47" s="225"/>
      <c r="G47" s="225"/>
      <c r="H47" s="225"/>
      <c r="I47" s="207"/>
      <c r="J47" s="14"/>
    </row>
    <row r="48" spans="1:10">
      <c r="A48" s="137" t="s">
        <v>180</v>
      </c>
      <c r="B48" s="216" t="s">
        <v>181</v>
      </c>
      <c r="C48" s="45">
        <f>SUM(C49)</f>
        <v>1541</v>
      </c>
      <c r="D48" s="99"/>
      <c r="E48" s="207"/>
      <c r="F48" s="207"/>
      <c r="G48" s="207"/>
      <c r="H48" s="207"/>
      <c r="I48" s="207"/>
    </row>
    <row r="49" spans="1:10" ht="31.5">
      <c r="A49" s="138" t="s">
        <v>182</v>
      </c>
      <c r="B49" s="217" t="s">
        <v>183</v>
      </c>
      <c r="C49" s="46">
        <v>1541</v>
      </c>
      <c r="D49" s="99"/>
      <c r="E49" s="207"/>
      <c r="F49" s="207"/>
      <c r="G49" s="207"/>
      <c r="H49" s="207"/>
      <c r="I49" s="207"/>
    </row>
    <row r="50" spans="1:10">
      <c r="A50" s="137" t="s">
        <v>184</v>
      </c>
      <c r="B50" s="216" t="s">
        <v>185</v>
      </c>
      <c r="C50" s="45">
        <f>SUM(C51)</f>
        <v>9</v>
      </c>
      <c r="D50" s="100"/>
      <c r="E50" s="207"/>
      <c r="F50" s="207"/>
      <c r="G50" s="207"/>
      <c r="H50" s="207"/>
      <c r="I50" s="207"/>
    </row>
    <row r="51" spans="1:10" ht="31.5">
      <c r="A51" s="138" t="s">
        <v>186</v>
      </c>
      <c r="B51" s="217" t="s">
        <v>187</v>
      </c>
      <c r="C51" s="46">
        <v>9</v>
      </c>
      <c r="D51" s="99"/>
      <c r="E51" s="207"/>
      <c r="F51" s="207"/>
      <c r="G51" s="207"/>
      <c r="H51" s="207"/>
      <c r="I51" s="207"/>
    </row>
    <row r="52" spans="1:10">
      <c r="A52" s="216" t="s">
        <v>33</v>
      </c>
      <c r="B52" s="216" t="s">
        <v>34</v>
      </c>
      <c r="C52" s="45">
        <f>SUM(C53)</f>
        <v>430</v>
      </c>
      <c r="D52" s="100"/>
      <c r="E52" s="207"/>
      <c r="F52" s="207"/>
      <c r="G52" s="207"/>
      <c r="H52" s="207"/>
      <c r="I52" s="207"/>
    </row>
    <row r="53" spans="1:10" ht="31.5">
      <c r="A53" s="216" t="s">
        <v>35</v>
      </c>
      <c r="B53" s="216" t="s">
        <v>36</v>
      </c>
      <c r="C53" s="45">
        <f>SUM(C54)</f>
        <v>430</v>
      </c>
      <c r="D53" s="99"/>
      <c r="E53" s="207"/>
      <c r="F53" s="207"/>
      <c r="G53" s="207"/>
      <c r="H53" s="207"/>
      <c r="I53" s="207"/>
    </row>
    <row r="54" spans="1:10" ht="47.25">
      <c r="A54" s="217" t="s">
        <v>37</v>
      </c>
      <c r="B54" s="217" t="s">
        <v>38</v>
      </c>
      <c r="C54" s="46">
        <v>430</v>
      </c>
      <c r="D54" s="99"/>
      <c r="E54" s="207"/>
      <c r="F54" s="207"/>
      <c r="G54" s="207"/>
      <c r="H54" s="207"/>
      <c r="I54" s="207"/>
    </row>
    <row r="55" spans="1:10">
      <c r="A55" s="216"/>
      <c r="B55" s="216" t="s">
        <v>188</v>
      </c>
      <c r="C55" s="45">
        <f>SUM(C56,C63,C67,C70,C74)</f>
        <v>9925.5</v>
      </c>
      <c r="D55" s="100"/>
      <c r="E55" s="207"/>
      <c r="F55" s="207"/>
      <c r="G55" s="207"/>
      <c r="H55" s="207"/>
      <c r="I55" s="139"/>
      <c r="J55" s="16"/>
    </row>
    <row r="56" spans="1:10" s="17" customFormat="1" ht="47.25">
      <c r="A56" s="216" t="s">
        <v>39</v>
      </c>
      <c r="B56" s="216" t="s">
        <v>40</v>
      </c>
      <c r="C56" s="45">
        <f>SUM(C57,C60)</f>
        <v>6581.4</v>
      </c>
      <c r="D56" s="99"/>
      <c r="E56" s="139"/>
      <c r="F56" s="139"/>
      <c r="G56" s="139"/>
      <c r="H56" s="139"/>
      <c r="I56" s="207"/>
      <c r="J56" s="14"/>
    </row>
    <row r="57" spans="1:10" ht="78.75">
      <c r="A57" s="216" t="s">
        <v>41</v>
      </c>
      <c r="B57" s="216" t="s">
        <v>497</v>
      </c>
      <c r="C57" s="45">
        <f>SUM(C58)</f>
        <v>2581.4</v>
      </c>
      <c r="D57" s="99"/>
      <c r="E57" s="207"/>
      <c r="F57" s="207"/>
      <c r="G57" s="207"/>
      <c r="H57" s="207"/>
      <c r="I57" s="207"/>
    </row>
    <row r="58" spans="1:10" ht="63">
      <c r="A58" s="216" t="s">
        <v>42</v>
      </c>
      <c r="B58" s="216" t="s">
        <v>189</v>
      </c>
      <c r="C58" s="45">
        <f>SUM(C59)</f>
        <v>2581.4</v>
      </c>
      <c r="D58" s="99"/>
      <c r="E58" s="207"/>
      <c r="F58" s="207"/>
      <c r="G58" s="207"/>
      <c r="H58" s="207"/>
      <c r="I58" s="207"/>
    </row>
    <row r="59" spans="1:10" ht="78.75">
      <c r="A59" s="217" t="s">
        <v>190</v>
      </c>
      <c r="B59" s="217" t="s">
        <v>191</v>
      </c>
      <c r="C59" s="46">
        <v>2581.4</v>
      </c>
      <c r="D59" s="99"/>
      <c r="E59" s="207"/>
      <c r="F59" s="207"/>
      <c r="G59" s="207"/>
      <c r="H59" s="207"/>
      <c r="I59" s="207"/>
    </row>
    <row r="60" spans="1:10" ht="78.75">
      <c r="A60" s="216" t="s">
        <v>43</v>
      </c>
      <c r="B60" s="216" t="s">
        <v>498</v>
      </c>
      <c r="C60" s="45">
        <f>SUM(C61)</f>
        <v>4000</v>
      </c>
      <c r="D60" s="100"/>
      <c r="E60" s="226"/>
      <c r="F60" s="226"/>
      <c r="G60" s="207"/>
      <c r="H60" s="207"/>
      <c r="I60" s="207"/>
    </row>
    <row r="61" spans="1:10" ht="78.75">
      <c r="A61" s="217" t="s">
        <v>44</v>
      </c>
      <c r="B61" s="217" t="s">
        <v>192</v>
      </c>
      <c r="C61" s="46">
        <f>SUM(C62)</f>
        <v>4000</v>
      </c>
      <c r="D61" s="99"/>
      <c r="E61" s="207"/>
      <c r="F61" s="207"/>
      <c r="G61" s="207"/>
      <c r="H61" s="207"/>
      <c r="I61" s="207"/>
    </row>
    <row r="62" spans="1:10" ht="78.75">
      <c r="A62" s="217" t="s">
        <v>193</v>
      </c>
      <c r="B62" s="217" t="s">
        <v>194</v>
      </c>
      <c r="C62" s="46">
        <v>4000</v>
      </c>
      <c r="D62" s="100"/>
      <c r="E62" s="207"/>
      <c r="F62" s="207"/>
      <c r="G62" s="207"/>
      <c r="H62" s="207"/>
      <c r="I62" s="207"/>
    </row>
    <row r="63" spans="1:10">
      <c r="A63" s="216" t="s">
        <v>45</v>
      </c>
      <c r="B63" s="216" t="s">
        <v>195</v>
      </c>
      <c r="C63" s="45">
        <f>SUM(C64)</f>
        <v>300</v>
      </c>
      <c r="D63" s="100"/>
      <c r="E63" s="207"/>
      <c r="F63" s="207"/>
      <c r="G63" s="207"/>
      <c r="H63" s="207"/>
      <c r="I63" s="207"/>
    </row>
    <row r="64" spans="1:10" s="34" customFormat="1">
      <c r="A64" s="216" t="s">
        <v>46</v>
      </c>
      <c r="B64" s="216" t="s">
        <v>47</v>
      </c>
      <c r="C64" s="45">
        <f>SUM(C65)</f>
        <v>300</v>
      </c>
      <c r="D64" s="99"/>
      <c r="E64" s="139"/>
      <c r="F64" s="139"/>
      <c r="G64" s="139"/>
      <c r="H64" s="139"/>
      <c r="I64" s="139"/>
    </row>
    <row r="65" spans="1:10" s="34" customFormat="1">
      <c r="A65" s="216" t="s">
        <v>798</v>
      </c>
      <c r="B65" s="216" t="s">
        <v>799</v>
      </c>
      <c r="C65" s="45">
        <f>SUM(C66)</f>
        <v>300</v>
      </c>
      <c r="D65" s="99"/>
      <c r="E65" s="139"/>
      <c r="F65" s="139"/>
      <c r="G65" s="139"/>
      <c r="H65" s="139"/>
      <c r="I65" s="139"/>
    </row>
    <row r="66" spans="1:10" ht="17.25" customHeight="1">
      <c r="A66" s="217" t="s">
        <v>642</v>
      </c>
      <c r="B66" s="217" t="s">
        <v>669</v>
      </c>
      <c r="C66" s="46">
        <v>300</v>
      </c>
      <c r="D66" s="100"/>
      <c r="E66" s="218"/>
      <c r="F66" s="218"/>
      <c r="G66" s="218"/>
      <c r="H66" s="207"/>
      <c r="I66" s="220"/>
      <c r="J66"/>
    </row>
    <row r="67" spans="1:10" customFormat="1" ht="31.5">
      <c r="A67" s="227" t="s">
        <v>548</v>
      </c>
      <c r="B67" s="228" t="s">
        <v>549</v>
      </c>
      <c r="C67" s="229">
        <f>C68</f>
        <v>717.1</v>
      </c>
      <c r="D67" s="230">
        <f>D68</f>
        <v>9409.7000000000007</v>
      </c>
      <c r="E67" s="229">
        <f>E68</f>
        <v>9409.7000000000007</v>
      </c>
      <c r="F67" s="99">
        <f>E67-C67</f>
        <v>8692.6</v>
      </c>
      <c r="G67" s="232"/>
      <c r="H67" s="250"/>
      <c r="I67" s="251"/>
      <c r="J67" s="20"/>
    </row>
    <row r="68" spans="1:10" s="20" customFormat="1">
      <c r="A68" s="227" t="s">
        <v>550</v>
      </c>
      <c r="B68" s="231" t="s">
        <v>551</v>
      </c>
      <c r="C68" s="229">
        <f>SUM(C69)</f>
        <v>717.1</v>
      </c>
      <c r="D68" s="230">
        <f>SUM(D69)</f>
        <v>9409.7000000000007</v>
      </c>
      <c r="E68" s="229">
        <f>SUM(E69)</f>
        <v>9409.7000000000007</v>
      </c>
      <c r="F68" s="232"/>
      <c r="G68" s="232"/>
      <c r="H68" s="251"/>
      <c r="I68" s="250"/>
      <c r="J68"/>
    </row>
    <row r="69" spans="1:10" customFormat="1">
      <c r="A69" s="41" t="s">
        <v>552</v>
      </c>
      <c r="B69" s="41" t="s">
        <v>352</v>
      </c>
      <c r="C69" s="234">
        <v>717.1</v>
      </c>
      <c r="D69" s="233">
        <v>9409.7000000000007</v>
      </c>
      <c r="E69" s="234">
        <v>9409.7000000000007</v>
      </c>
      <c r="F69" s="100">
        <f>E69-C69</f>
        <v>8692.6</v>
      </c>
      <c r="G69" s="235"/>
      <c r="H69" s="250"/>
      <c r="I69" s="207"/>
      <c r="J69" s="14"/>
    </row>
    <row r="70" spans="1:10" customFormat="1" ht="31.5">
      <c r="A70" s="227" t="s">
        <v>899</v>
      </c>
      <c r="B70" s="228" t="s">
        <v>900</v>
      </c>
      <c r="C70" s="229">
        <f>SUM(C71)</f>
        <v>2100</v>
      </c>
      <c r="D70" s="230"/>
      <c r="E70" s="229"/>
      <c r="F70" s="99"/>
      <c r="G70" s="232"/>
      <c r="H70" s="250"/>
      <c r="I70" s="251"/>
      <c r="J70" s="20"/>
    </row>
    <row r="71" spans="1:10" customFormat="1" ht="78.75">
      <c r="A71" s="227" t="s">
        <v>903</v>
      </c>
      <c r="B71" s="228" t="s">
        <v>904</v>
      </c>
      <c r="C71" s="229">
        <f>SUM(C72)</f>
        <v>2100</v>
      </c>
      <c r="D71" s="230"/>
      <c r="E71" s="229"/>
      <c r="F71" s="99"/>
      <c r="G71" s="232"/>
      <c r="H71" s="250"/>
      <c r="I71" s="251"/>
      <c r="J71" s="20"/>
    </row>
    <row r="72" spans="1:10" customFormat="1" ht="94.5">
      <c r="A72" s="227" t="s">
        <v>905</v>
      </c>
      <c r="B72" s="228" t="s">
        <v>906</v>
      </c>
      <c r="C72" s="229">
        <f>SUM(C73)</f>
        <v>2100</v>
      </c>
      <c r="D72" s="230"/>
      <c r="E72" s="229"/>
      <c r="F72" s="99"/>
      <c r="G72" s="232"/>
      <c r="H72" s="250"/>
      <c r="I72" s="251"/>
      <c r="J72" s="20"/>
    </row>
    <row r="73" spans="1:10" customFormat="1" ht="78.75">
      <c r="A73" s="41" t="s">
        <v>902</v>
      </c>
      <c r="B73" s="125" t="s">
        <v>901</v>
      </c>
      <c r="C73" s="234">
        <v>2100</v>
      </c>
      <c r="D73" s="230"/>
      <c r="E73" s="229"/>
      <c r="F73" s="99"/>
      <c r="G73" s="232"/>
      <c r="H73" s="250"/>
      <c r="I73" s="251"/>
      <c r="J73" s="20"/>
    </row>
    <row r="74" spans="1:10">
      <c r="A74" s="216" t="s">
        <v>48</v>
      </c>
      <c r="B74" s="216" t="s">
        <v>49</v>
      </c>
      <c r="C74" s="45">
        <f>SUM(C75,C78,C80,C81)</f>
        <v>227</v>
      </c>
      <c r="D74" s="100"/>
      <c r="E74" s="218"/>
      <c r="F74" s="218"/>
      <c r="G74" s="218"/>
      <c r="H74" s="207"/>
      <c r="I74" s="236"/>
      <c r="J74"/>
    </row>
    <row r="75" spans="1:10" customFormat="1" ht="31.5">
      <c r="A75" s="216" t="s">
        <v>50</v>
      </c>
      <c r="B75" s="216" t="s">
        <v>51</v>
      </c>
      <c r="C75" s="45">
        <f>SUM(C76:C77)</f>
        <v>27</v>
      </c>
      <c r="D75" s="99"/>
      <c r="E75" s="232"/>
      <c r="F75" s="232"/>
      <c r="G75" s="220"/>
      <c r="H75" s="236"/>
      <c r="I75" s="252"/>
      <c r="J75" s="20"/>
    </row>
    <row r="76" spans="1:10" s="20" customFormat="1" ht="78.75">
      <c r="A76" s="217" t="s">
        <v>52</v>
      </c>
      <c r="B76" s="217" t="s">
        <v>800</v>
      </c>
      <c r="C76" s="46">
        <v>24</v>
      </c>
      <c r="D76" s="232"/>
      <c r="E76" s="232"/>
      <c r="F76" s="232"/>
      <c r="G76" s="251"/>
      <c r="H76" s="252"/>
      <c r="I76" s="236"/>
      <c r="J76"/>
    </row>
    <row r="77" spans="1:10" customFormat="1" ht="47.25">
      <c r="A77" s="217" t="s">
        <v>162</v>
      </c>
      <c r="B77" s="217" t="s">
        <v>163</v>
      </c>
      <c r="C77" s="46">
        <v>3</v>
      </c>
      <c r="D77" s="100"/>
      <c r="E77" s="235"/>
      <c r="F77" s="235"/>
      <c r="G77" s="250"/>
      <c r="H77" s="236"/>
      <c r="I77" s="236"/>
    </row>
    <row r="78" spans="1:10" customFormat="1" ht="110.25" hidden="1">
      <c r="A78" s="216" t="s">
        <v>571</v>
      </c>
      <c r="B78" s="216" t="s">
        <v>572</v>
      </c>
      <c r="C78" s="45">
        <f>SUM(C79)</f>
        <v>0</v>
      </c>
      <c r="D78" s="99"/>
      <c r="E78" s="236"/>
      <c r="F78" s="226"/>
      <c r="G78" s="236"/>
      <c r="H78" s="236"/>
      <c r="I78" s="236"/>
    </row>
    <row r="79" spans="1:10" customFormat="1" ht="31.5" hidden="1">
      <c r="A79" s="217" t="s">
        <v>573</v>
      </c>
      <c r="B79" s="217" t="s">
        <v>574</v>
      </c>
      <c r="C79" s="46">
        <v>0</v>
      </c>
      <c r="D79" s="232"/>
      <c r="E79" s="236"/>
      <c r="F79" s="236"/>
      <c r="G79" s="236"/>
      <c r="H79" s="236"/>
      <c r="I79" s="236"/>
    </row>
    <row r="80" spans="1:10" customFormat="1" ht="63" hidden="1">
      <c r="A80" s="216" t="s">
        <v>585</v>
      </c>
      <c r="B80" s="216" t="s">
        <v>575</v>
      </c>
      <c r="C80" s="45">
        <v>0</v>
      </c>
      <c r="D80" s="100"/>
      <c r="E80" s="236"/>
      <c r="F80" s="236"/>
      <c r="G80" s="236"/>
      <c r="H80" s="236"/>
      <c r="I80" s="207"/>
      <c r="J80" s="14"/>
    </row>
    <row r="81" spans="1:12" ht="31.5">
      <c r="A81" s="216" t="s">
        <v>53</v>
      </c>
      <c r="B81" s="216" t="s">
        <v>54</v>
      </c>
      <c r="C81" s="45">
        <f>SUM(C82)</f>
        <v>200</v>
      </c>
      <c r="D81" s="99"/>
      <c r="E81" s="218"/>
      <c r="F81" s="218"/>
      <c r="G81" s="218"/>
      <c r="H81" s="207"/>
      <c r="I81" s="207"/>
    </row>
    <row r="82" spans="1:12" ht="31.5">
      <c r="A82" s="217" t="s">
        <v>196</v>
      </c>
      <c r="B82" s="217" t="s">
        <v>197</v>
      </c>
      <c r="C82" s="46">
        <v>200</v>
      </c>
      <c r="D82" s="99"/>
      <c r="E82" s="218"/>
      <c r="F82" s="218"/>
      <c r="G82" s="218"/>
      <c r="H82" s="207"/>
      <c r="I82" s="207"/>
    </row>
    <row r="83" spans="1:12">
      <c r="A83" s="216" t="s">
        <v>55</v>
      </c>
      <c r="B83" s="216" t="s">
        <v>56</v>
      </c>
      <c r="C83" s="45">
        <f>SUM(C84,C127,C129)</f>
        <v>1196795.2</v>
      </c>
      <c r="D83" s="100"/>
      <c r="E83" s="207"/>
      <c r="F83" s="207"/>
      <c r="G83" s="207"/>
      <c r="H83" s="207"/>
      <c r="I83" s="207"/>
    </row>
    <row r="84" spans="1:12" ht="31.5">
      <c r="A84" s="217" t="s">
        <v>57</v>
      </c>
      <c r="B84" s="217" t="s">
        <v>586</v>
      </c>
      <c r="C84" s="46">
        <f>SUM(C85,C90,C108)</f>
        <v>1197475.8</v>
      </c>
      <c r="D84" s="100"/>
      <c r="E84" s="207"/>
      <c r="F84" s="207"/>
      <c r="G84" s="207"/>
      <c r="H84" s="207"/>
      <c r="I84" s="139"/>
      <c r="J84" s="34"/>
    </row>
    <row r="85" spans="1:12" s="34" customFormat="1">
      <c r="A85" s="216" t="s">
        <v>670</v>
      </c>
      <c r="B85" s="216" t="s">
        <v>499</v>
      </c>
      <c r="C85" s="45">
        <f>SUM(C86,C88)</f>
        <v>611726.9</v>
      </c>
      <c r="D85" s="100"/>
      <c r="E85" s="139"/>
      <c r="F85" s="139"/>
      <c r="G85" s="139"/>
      <c r="H85" s="139"/>
      <c r="I85" s="207"/>
      <c r="J85" s="14"/>
    </row>
    <row r="86" spans="1:12">
      <c r="A86" s="217" t="s">
        <v>671</v>
      </c>
      <c r="B86" s="217" t="s">
        <v>58</v>
      </c>
      <c r="C86" s="46">
        <f>SUM(C87)</f>
        <v>595688.4</v>
      </c>
      <c r="D86" s="100"/>
      <c r="E86" s="207"/>
      <c r="F86" s="207"/>
      <c r="G86" s="207"/>
      <c r="H86" s="207"/>
      <c r="I86" s="207"/>
    </row>
    <row r="87" spans="1:12" ht="31.5">
      <c r="A87" s="217" t="s">
        <v>672</v>
      </c>
      <c r="B87" s="217" t="s">
        <v>198</v>
      </c>
      <c r="C87" s="46">
        <v>595688.4</v>
      </c>
      <c r="D87" s="100"/>
      <c r="E87" s="207"/>
      <c r="F87" s="207"/>
      <c r="G87" s="207"/>
      <c r="H87" s="207"/>
      <c r="I87" s="226"/>
    </row>
    <row r="88" spans="1:12" ht="32.25" customHeight="1">
      <c r="A88" s="217" t="s">
        <v>673</v>
      </c>
      <c r="B88" s="217" t="s">
        <v>636</v>
      </c>
      <c r="C88" s="46">
        <f>C89</f>
        <v>16038.5</v>
      </c>
      <c r="D88" s="94">
        <f>D89</f>
        <v>35100</v>
      </c>
      <c r="E88" s="46">
        <f>E89</f>
        <v>35100</v>
      </c>
      <c r="F88" s="100"/>
      <c r="G88" s="207"/>
      <c r="H88" s="212"/>
      <c r="I88" s="226"/>
    </row>
    <row r="89" spans="1:12" ht="33" customHeight="1">
      <c r="A89" s="217" t="s">
        <v>674</v>
      </c>
      <c r="B89" s="217" t="s">
        <v>637</v>
      </c>
      <c r="C89" s="46">
        <v>16038.5</v>
      </c>
      <c r="D89" s="94">
        <v>35100</v>
      </c>
      <c r="E89" s="46">
        <v>35100</v>
      </c>
      <c r="F89" s="100"/>
      <c r="G89" s="207"/>
      <c r="H89" s="212"/>
      <c r="I89" s="207"/>
    </row>
    <row r="90" spans="1:12" ht="31.5">
      <c r="A90" s="216" t="s">
        <v>675</v>
      </c>
      <c r="B90" s="216" t="s">
        <v>500</v>
      </c>
      <c r="C90" s="45">
        <f>SUM(C91,C93,C95)</f>
        <v>81629.8</v>
      </c>
      <c r="D90" s="99"/>
      <c r="E90" s="207"/>
      <c r="F90" s="207"/>
      <c r="G90" s="207"/>
      <c r="H90" s="207"/>
      <c r="I90" s="139"/>
      <c r="J90" s="34"/>
    </row>
    <row r="91" spans="1:12" s="34" customFormat="1" ht="31.5">
      <c r="A91" s="237" t="s">
        <v>676</v>
      </c>
      <c r="B91" s="216" t="s">
        <v>560</v>
      </c>
      <c r="C91" s="45">
        <f>C92</f>
        <v>6822.2</v>
      </c>
      <c r="D91" s="93">
        <f>D92</f>
        <v>120143.5</v>
      </c>
      <c r="E91" s="45">
        <f>E92</f>
        <v>120143.5</v>
      </c>
      <c r="F91" s="99"/>
      <c r="G91" s="240"/>
      <c r="H91" s="139"/>
      <c r="I91" s="207"/>
      <c r="J91" s="14"/>
    </row>
    <row r="92" spans="1:12" ht="31.5">
      <c r="A92" s="238" t="s">
        <v>677</v>
      </c>
      <c r="B92" s="217" t="s">
        <v>553</v>
      </c>
      <c r="C92" s="46">
        <v>6822.2</v>
      </c>
      <c r="D92" s="94">
        <v>120143.5</v>
      </c>
      <c r="E92" s="46">
        <v>120143.5</v>
      </c>
      <c r="F92" s="100"/>
      <c r="G92" s="212"/>
      <c r="H92" s="207"/>
      <c r="I92" s="207"/>
      <c r="J92" s="142"/>
    </row>
    <row r="93" spans="1:12" ht="51.75" customHeight="1">
      <c r="A93" s="237" t="s">
        <v>876</v>
      </c>
      <c r="B93" s="216" t="s">
        <v>877</v>
      </c>
      <c r="C93" s="45">
        <f>SUM(C94)</f>
        <v>1409</v>
      </c>
      <c r="D93" s="100"/>
      <c r="E93" s="100"/>
      <c r="F93" s="100"/>
      <c r="G93" s="212"/>
      <c r="H93" s="207"/>
      <c r="I93" s="207"/>
      <c r="J93" s="142"/>
    </row>
    <row r="94" spans="1:12" ht="54" customHeight="1">
      <c r="A94" s="238" t="s">
        <v>878</v>
      </c>
      <c r="B94" s="217" t="s">
        <v>879</v>
      </c>
      <c r="C94" s="46">
        <v>1409</v>
      </c>
      <c r="D94" s="100"/>
      <c r="E94" s="100"/>
      <c r="F94" s="100"/>
      <c r="G94" s="212"/>
      <c r="H94" s="207"/>
      <c r="I94" s="207"/>
      <c r="J94" s="142"/>
    </row>
    <row r="95" spans="1:12">
      <c r="A95" s="216" t="s">
        <v>678</v>
      </c>
      <c r="B95" s="216" t="s">
        <v>59</v>
      </c>
      <c r="C95" s="45">
        <f>SUM(C96)</f>
        <v>73398.600000000006</v>
      </c>
      <c r="D95" s="100"/>
      <c r="E95" s="207"/>
      <c r="F95" s="207"/>
      <c r="G95" s="207"/>
      <c r="H95" s="207"/>
      <c r="I95" s="207"/>
      <c r="K95" s="142"/>
      <c r="L95" s="144"/>
    </row>
    <row r="96" spans="1:12">
      <c r="A96" s="217" t="s">
        <v>679</v>
      </c>
      <c r="B96" s="217" t="s">
        <v>199</v>
      </c>
      <c r="C96" s="46">
        <f>SUM(C98:C107)</f>
        <v>73398.600000000006</v>
      </c>
      <c r="D96" s="100"/>
      <c r="E96" s="207"/>
      <c r="F96" s="207"/>
      <c r="G96" s="207"/>
      <c r="H96" s="207"/>
      <c r="I96" s="207"/>
    </row>
    <row r="97" spans="1:11">
      <c r="A97" s="217" t="s">
        <v>62</v>
      </c>
      <c r="B97" s="217"/>
      <c r="C97" s="46"/>
      <c r="D97" s="100"/>
      <c r="E97" s="207"/>
      <c r="F97" s="207"/>
      <c r="G97" s="207"/>
      <c r="H97" s="207"/>
      <c r="I97" s="207"/>
    </row>
    <row r="98" spans="1:11" ht="31.5">
      <c r="A98" s="217"/>
      <c r="B98" s="217" t="s">
        <v>537</v>
      </c>
      <c r="C98" s="46">
        <v>36179.9</v>
      </c>
      <c r="D98" s="99"/>
      <c r="E98" s="207"/>
      <c r="F98" s="207"/>
      <c r="G98" s="207"/>
      <c r="H98" s="207"/>
      <c r="I98" s="221"/>
      <c r="J98" s="33"/>
    </row>
    <row r="99" spans="1:11" s="33" customFormat="1" ht="31.5">
      <c r="A99" s="217"/>
      <c r="B99" s="125" t="s">
        <v>639</v>
      </c>
      <c r="C99" s="46">
        <v>3472</v>
      </c>
      <c r="D99" s="94">
        <v>4015.8</v>
      </c>
      <c r="E99" s="46">
        <v>4015.8</v>
      </c>
      <c r="F99" s="100"/>
      <c r="G99" s="221"/>
      <c r="H99" s="212"/>
      <c r="I99" s="221"/>
    </row>
    <row r="100" spans="1:11" s="33" customFormat="1" ht="33.75" customHeight="1">
      <c r="A100" s="217"/>
      <c r="B100" s="125" t="s">
        <v>886</v>
      </c>
      <c r="C100" s="46">
        <v>10669.1</v>
      </c>
      <c r="D100" s="94">
        <v>11255.7</v>
      </c>
      <c r="E100" s="46">
        <v>10717.1</v>
      </c>
      <c r="F100" s="100"/>
      <c r="G100" s="221"/>
      <c r="H100" s="212"/>
      <c r="I100" s="221"/>
    </row>
    <row r="101" spans="1:11" s="33" customFormat="1">
      <c r="A101" s="217"/>
      <c r="B101" s="125" t="s">
        <v>641</v>
      </c>
      <c r="C101" s="46">
        <v>158.4</v>
      </c>
      <c r="D101" s="94">
        <v>116.2</v>
      </c>
      <c r="E101" s="46">
        <v>153</v>
      </c>
      <c r="F101" s="100"/>
      <c r="G101" s="221"/>
      <c r="H101" s="212"/>
      <c r="I101" s="207"/>
      <c r="J101" s="14"/>
    </row>
    <row r="102" spans="1:11" s="33" customFormat="1" ht="31.5">
      <c r="A102" s="217"/>
      <c r="B102" s="125" t="s">
        <v>880</v>
      </c>
      <c r="C102" s="46">
        <v>6000</v>
      </c>
      <c r="D102" s="100"/>
      <c r="E102" s="100"/>
      <c r="F102" s="100"/>
      <c r="G102" s="221"/>
      <c r="H102" s="212"/>
      <c r="I102" s="207"/>
      <c r="J102" s="14"/>
    </row>
    <row r="103" spans="1:11" s="33" customFormat="1" ht="31.5">
      <c r="A103" s="217"/>
      <c r="B103" s="125" t="s">
        <v>881</v>
      </c>
      <c r="C103" s="46">
        <v>7734.7</v>
      </c>
      <c r="D103" s="100"/>
      <c r="E103" s="100"/>
      <c r="F103" s="100"/>
      <c r="G103" s="221"/>
      <c r="H103" s="212"/>
      <c r="I103" s="207"/>
      <c r="J103" s="14"/>
    </row>
    <row r="104" spans="1:11" s="33" customFormat="1">
      <c r="A104" s="217"/>
      <c r="B104" s="125" t="s">
        <v>882</v>
      </c>
      <c r="C104" s="46">
        <v>4680</v>
      </c>
      <c r="D104" s="100"/>
      <c r="E104" s="100"/>
      <c r="F104" s="100"/>
      <c r="G104" s="221"/>
      <c r="H104" s="212"/>
      <c r="I104" s="207"/>
      <c r="J104" s="14"/>
    </row>
    <row r="105" spans="1:11" ht="31.5">
      <c r="A105" s="217"/>
      <c r="B105" s="217" t="s">
        <v>164</v>
      </c>
      <c r="C105" s="46">
        <v>4504.5</v>
      </c>
      <c r="D105" s="100"/>
      <c r="E105" s="207"/>
      <c r="F105" s="207"/>
      <c r="G105" s="207"/>
      <c r="H105" s="207"/>
      <c r="I105" s="207"/>
    </row>
    <row r="106" spans="1:11" ht="47.25" hidden="1" customHeight="1">
      <c r="A106" s="217"/>
      <c r="B106" s="217" t="s">
        <v>640</v>
      </c>
      <c r="C106" s="46">
        <v>0</v>
      </c>
      <c r="D106" s="100"/>
      <c r="E106" s="207"/>
      <c r="F106" s="207"/>
      <c r="G106" s="207"/>
      <c r="H106" s="207"/>
      <c r="I106" s="207"/>
      <c r="J106" s="143"/>
    </row>
    <row r="107" spans="1:11" ht="31.5" hidden="1" customHeight="1">
      <c r="A107" s="217"/>
      <c r="B107" s="217" t="s">
        <v>643</v>
      </c>
      <c r="C107" s="46">
        <v>0</v>
      </c>
      <c r="D107" s="100"/>
      <c r="E107" s="207"/>
      <c r="F107" s="207"/>
      <c r="G107" s="207"/>
      <c r="H107" s="207"/>
      <c r="I107" s="207"/>
      <c r="J107" s="143"/>
    </row>
    <row r="108" spans="1:11">
      <c r="A108" s="216" t="s">
        <v>680</v>
      </c>
      <c r="B108" s="216" t="s">
        <v>501</v>
      </c>
      <c r="C108" s="45">
        <f>SUM(C109,C111,C115,C113,C117)</f>
        <v>504119.10000000003</v>
      </c>
      <c r="D108" s="99"/>
      <c r="E108" s="207"/>
      <c r="F108" s="207"/>
      <c r="G108" s="207"/>
      <c r="H108" s="207"/>
      <c r="I108" s="207"/>
      <c r="K108" s="143"/>
    </row>
    <row r="109" spans="1:11" ht="78.75">
      <c r="A109" s="216" t="s">
        <v>681</v>
      </c>
      <c r="B109" s="216" t="s">
        <v>543</v>
      </c>
      <c r="C109" s="45">
        <f>SUM(C110)</f>
        <v>889.9</v>
      </c>
      <c r="D109" s="100"/>
      <c r="E109" s="207"/>
      <c r="F109" s="207"/>
      <c r="G109" s="207"/>
      <c r="H109" s="207"/>
      <c r="I109" s="207"/>
    </row>
    <row r="110" spans="1:11" ht="63">
      <c r="A110" s="217" t="s">
        <v>682</v>
      </c>
      <c r="B110" s="217" t="s">
        <v>544</v>
      </c>
      <c r="C110" s="46">
        <v>889.9</v>
      </c>
      <c r="D110" s="100"/>
      <c r="E110" s="207"/>
      <c r="F110" s="207"/>
      <c r="G110" s="207"/>
      <c r="H110" s="207"/>
      <c r="I110" s="253"/>
      <c r="J110" s="34"/>
    </row>
    <row r="111" spans="1:11" s="34" customFormat="1" ht="63">
      <c r="A111" s="237" t="s">
        <v>683</v>
      </c>
      <c r="B111" s="216" t="s">
        <v>638</v>
      </c>
      <c r="C111" s="45">
        <f>C112</f>
        <v>6469.1</v>
      </c>
      <c r="D111" s="93">
        <f>D112</f>
        <v>7681.8</v>
      </c>
      <c r="E111" s="45">
        <f>E112</f>
        <v>7681.8</v>
      </c>
      <c r="F111" s="99"/>
      <c r="G111" s="139"/>
      <c r="H111" s="240"/>
      <c r="I111" s="226"/>
      <c r="J111" s="14"/>
    </row>
    <row r="112" spans="1:11" ht="63">
      <c r="A112" s="238" t="s">
        <v>684</v>
      </c>
      <c r="B112" s="239" t="s">
        <v>554</v>
      </c>
      <c r="C112" s="46">
        <v>6469.1</v>
      </c>
      <c r="D112" s="94">
        <v>7681.8</v>
      </c>
      <c r="E112" s="46">
        <v>7681.8</v>
      </c>
      <c r="F112" s="100"/>
      <c r="G112" s="207"/>
      <c r="H112" s="254"/>
      <c r="I112" s="207"/>
    </row>
    <row r="113" spans="1:12" ht="63">
      <c r="A113" s="216" t="s">
        <v>685</v>
      </c>
      <c r="B113" s="216" t="s">
        <v>502</v>
      </c>
      <c r="C113" s="45">
        <f>SUM(C114)</f>
        <v>9.9</v>
      </c>
      <c r="D113" s="100"/>
      <c r="E113" s="207"/>
      <c r="F113" s="207"/>
      <c r="G113" s="207"/>
      <c r="H113" s="207"/>
      <c r="I113" s="207"/>
    </row>
    <row r="114" spans="1:12" ht="63">
      <c r="A114" s="217" t="s">
        <v>686</v>
      </c>
      <c r="B114" s="217" t="s">
        <v>503</v>
      </c>
      <c r="C114" s="46">
        <v>9.9</v>
      </c>
      <c r="D114" s="99"/>
      <c r="E114" s="207"/>
      <c r="F114" s="207"/>
      <c r="G114" s="207"/>
      <c r="H114" s="207"/>
      <c r="I114" s="207"/>
    </row>
    <row r="115" spans="1:12" ht="31.5">
      <c r="A115" s="216" t="s">
        <v>687</v>
      </c>
      <c r="B115" s="216" t="s">
        <v>60</v>
      </c>
      <c r="C115" s="45">
        <f>SUM(C116)</f>
        <v>2646.8</v>
      </c>
      <c r="D115" s="100"/>
      <c r="E115" s="207"/>
      <c r="F115" s="207"/>
      <c r="G115" s="207"/>
      <c r="H115" s="207"/>
      <c r="I115" s="207"/>
    </row>
    <row r="116" spans="1:12" ht="31.5">
      <c r="A116" s="217" t="s">
        <v>688</v>
      </c>
      <c r="B116" s="217" t="s">
        <v>200</v>
      </c>
      <c r="C116" s="46">
        <v>2646.8</v>
      </c>
      <c r="D116" s="99"/>
      <c r="E116" s="207"/>
      <c r="F116" s="207"/>
      <c r="G116" s="207"/>
      <c r="H116" s="207"/>
      <c r="I116" s="207"/>
      <c r="J116" s="141"/>
    </row>
    <row r="117" spans="1:12">
      <c r="A117" s="216" t="s">
        <v>689</v>
      </c>
      <c r="B117" s="216" t="s">
        <v>61</v>
      </c>
      <c r="C117" s="45">
        <f>SUM(C118)</f>
        <v>494103.4</v>
      </c>
      <c r="D117" s="99"/>
      <c r="E117" s="207"/>
      <c r="F117" s="207"/>
      <c r="G117" s="207"/>
      <c r="H117" s="207"/>
      <c r="I117" s="207"/>
      <c r="K117" s="141"/>
      <c r="L117" s="141"/>
    </row>
    <row r="118" spans="1:12">
      <c r="A118" s="217" t="s">
        <v>690</v>
      </c>
      <c r="B118" s="217" t="s">
        <v>201</v>
      </c>
      <c r="C118" s="46">
        <f>SUM(C120:C126)</f>
        <v>494103.4</v>
      </c>
      <c r="D118" s="99"/>
      <c r="E118" s="207"/>
      <c r="F118" s="207"/>
      <c r="G118" s="207"/>
      <c r="H118" s="207"/>
      <c r="I118" s="207"/>
    </row>
    <row r="119" spans="1:12">
      <c r="A119" s="217" t="s">
        <v>62</v>
      </c>
      <c r="B119" s="217"/>
      <c r="C119" s="46"/>
      <c r="D119" s="100"/>
      <c r="E119" s="207"/>
      <c r="F119" s="207"/>
      <c r="G119" s="207"/>
      <c r="H119" s="207"/>
      <c r="I119" s="207"/>
    </row>
    <row r="120" spans="1:12">
      <c r="A120" s="217"/>
      <c r="B120" s="217" t="s">
        <v>63</v>
      </c>
      <c r="C120" s="46">
        <v>252.8</v>
      </c>
      <c r="D120" s="100"/>
      <c r="E120" s="207"/>
      <c r="F120" s="212"/>
      <c r="G120" s="207"/>
      <c r="H120" s="207"/>
      <c r="I120" s="207"/>
    </row>
    <row r="121" spans="1:12">
      <c r="A121" s="217"/>
      <c r="B121" s="217" t="s">
        <v>160</v>
      </c>
      <c r="C121" s="46">
        <v>122.4</v>
      </c>
      <c r="D121" s="100"/>
      <c r="E121" s="207"/>
      <c r="F121" s="212"/>
      <c r="G121" s="207"/>
      <c r="H121" s="207"/>
      <c r="I121" s="207"/>
    </row>
    <row r="122" spans="1:12">
      <c r="A122" s="217"/>
      <c r="B122" s="217" t="s">
        <v>64</v>
      </c>
      <c r="C122" s="46">
        <v>1664.1</v>
      </c>
      <c r="D122" s="100"/>
      <c r="E122" s="207"/>
      <c r="F122" s="212"/>
      <c r="G122" s="207"/>
      <c r="H122" s="207"/>
      <c r="I122" s="207"/>
    </row>
    <row r="123" spans="1:12" ht="33.75" customHeight="1">
      <c r="A123" s="217"/>
      <c r="B123" s="217" t="s">
        <v>587</v>
      </c>
      <c r="C123" s="46">
        <v>5339.7</v>
      </c>
      <c r="D123" s="99"/>
      <c r="E123" s="207"/>
      <c r="F123" s="212"/>
      <c r="G123" s="207"/>
      <c r="H123" s="207"/>
      <c r="I123" s="139"/>
      <c r="J123" s="34"/>
    </row>
    <row r="124" spans="1:12" s="34" customFormat="1" ht="31.5">
      <c r="A124" s="217"/>
      <c r="B124" s="217" t="s">
        <v>588</v>
      </c>
      <c r="C124" s="46">
        <v>1293.7</v>
      </c>
      <c r="D124" s="99"/>
      <c r="E124" s="139"/>
      <c r="F124" s="240"/>
      <c r="G124" s="139"/>
      <c r="H124" s="139"/>
      <c r="I124" s="207"/>
      <c r="J124" s="14"/>
    </row>
    <row r="125" spans="1:12" ht="31.5">
      <c r="A125" s="217"/>
      <c r="B125" s="217" t="s">
        <v>450</v>
      </c>
      <c r="C125" s="46">
        <v>956</v>
      </c>
      <c r="D125" s="100"/>
      <c r="E125" s="207"/>
      <c r="F125" s="212"/>
      <c r="G125" s="207"/>
      <c r="H125" s="207"/>
      <c r="I125" s="207"/>
    </row>
    <row r="126" spans="1:12" ht="126">
      <c r="A126" s="217"/>
      <c r="B126" s="217" t="s">
        <v>481</v>
      </c>
      <c r="C126" s="46">
        <v>484474.7</v>
      </c>
      <c r="D126" s="99"/>
      <c r="E126" s="207"/>
      <c r="F126" s="212"/>
      <c r="G126" s="207"/>
      <c r="H126" s="207"/>
      <c r="I126" s="207"/>
    </row>
    <row r="127" spans="1:12" ht="31.5">
      <c r="A127" s="216" t="s">
        <v>884</v>
      </c>
      <c r="B127" s="216" t="s">
        <v>883</v>
      </c>
      <c r="C127" s="45">
        <f>SUM(C128)</f>
        <v>36.5</v>
      </c>
      <c r="D127" s="99"/>
      <c r="E127" s="207"/>
      <c r="F127" s="212"/>
      <c r="G127" s="207"/>
      <c r="H127" s="207"/>
      <c r="I127" s="207"/>
    </row>
    <row r="128" spans="1:12" ht="31.5">
      <c r="A128" s="217" t="s">
        <v>885</v>
      </c>
      <c r="B128" s="217" t="s">
        <v>883</v>
      </c>
      <c r="C128" s="46">
        <v>36.5</v>
      </c>
      <c r="D128" s="99"/>
      <c r="E128" s="207"/>
      <c r="F128" s="212"/>
      <c r="G128" s="207"/>
      <c r="H128" s="207"/>
      <c r="I128" s="207"/>
    </row>
    <row r="129" spans="1:13" ht="47.25">
      <c r="A129" s="241" t="s">
        <v>546</v>
      </c>
      <c r="B129" s="227" t="s">
        <v>547</v>
      </c>
      <c r="C129" s="45">
        <f>C130</f>
        <v>-717.1</v>
      </c>
      <c r="D129" s="93">
        <f>D130</f>
        <v>-9404.4</v>
      </c>
      <c r="E129" s="45">
        <f>E130</f>
        <v>-9404.4</v>
      </c>
      <c r="F129" s="100"/>
      <c r="G129" s="212"/>
      <c r="H129" s="207"/>
      <c r="I129" s="207"/>
    </row>
    <row r="130" spans="1:13" ht="47.25">
      <c r="A130" s="242" t="s">
        <v>691</v>
      </c>
      <c r="B130" s="242" t="s">
        <v>538</v>
      </c>
      <c r="C130" s="46">
        <v>-717.1</v>
      </c>
      <c r="D130" s="94">
        <v>-9404.4</v>
      </c>
      <c r="E130" s="46">
        <v>-9404.4</v>
      </c>
      <c r="F130" s="100"/>
      <c r="G130" s="212"/>
      <c r="H130" s="207"/>
      <c r="I130" s="225"/>
      <c r="J130" s="15"/>
    </row>
    <row r="131" spans="1:13" s="15" customFormat="1">
      <c r="A131" s="216" t="s">
        <v>65</v>
      </c>
      <c r="B131" s="216"/>
      <c r="C131" s="45">
        <f>SUM(C17,C83)</f>
        <v>1352633.3</v>
      </c>
      <c r="D131" s="100"/>
      <c r="E131" s="225"/>
      <c r="F131" s="243"/>
      <c r="G131" s="255"/>
      <c r="H131" s="255"/>
      <c r="I131" s="207"/>
      <c r="J131" s="140"/>
      <c r="K131" s="145"/>
    </row>
    <row r="132" spans="1:13">
      <c r="A132" s="217" t="s">
        <v>364</v>
      </c>
      <c r="B132" s="244"/>
      <c r="C132" s="244"/>
      <c r="D132" s="245"/>
      <c r="E132" s="207"/>
      <c r="F132" s="207"/>
      <c r="G132" s="207"/>
      <c r="H132" s="207"/>
      <c r="I132" s="207"/>
      <c r="J132" s="140"/>
    </row>
    <row r="133" spans="1:13">
      <c r="A133" s="246" t="s">
        <v>504</v>
      </c>
      <c r="B133" s="244"/>
      <c r="C133" s="247">
        <f>C131-C108</f>
        <v>848514.2</v>
      </c>
      <c r="D133" s="248"/>
      <c r="E133" s="207"/>
      <c r="F133" s="207"/>
      <c r="G133" s="207"/>
      <c r="H133" s="207"/>
      <c r="I133" s="207"/>
      <c r="J133" s="140"/>
      <c r="K133" s="140"/>
      <c r="L133" s="140"/>
      <c r="M133" s="140"/>
    </row>
    <row r="134" spans="1:13">
      <c r="A134" s="207"/>
      <c r="B134" s="207"/>
      <c r="C134" s="249" t="s">
        <v>825</v>
      </c>
      <c r="D134" s="245"/>
      <c r="E134" s="207"/>
      <c r="F134" s="207"/>
      <c r="G134" s="207"/>
      <c r="H134" s="207"/>
      <c r="I134" s="207"/>
    </row>
    <row r="135" spans="1:13">
      <c r="A135" s="207"/>
      <c r="B135" s="207"/>
      <c r="C135" s="207"/>
      <c r="D135" s="245"/>
      <c r="E135" s="207"/>
      <c r="F135" s="207"/>
      <c r="G135" s="207"/>
      <c r="H135" s="207"/>
      <c r="I135" s="207"/>
    </row>
    <row r="136" spans="1:13">
      <c r="A136" s="207"/>
      <c r="B136" s="207"/>
      <c r="C136" s="207"/>
      <c r="D136" s="245"/>
      <c r="E136" s="207"/>
      <c r="F136" s="207"/>
      <c r="G136" s="207"/>
      <c r="H136" s="207"/>
      <c r="I136" s="207"/>
    </row>
  </sheetData>
  <mergeCells count="7">
    <mergeCell ref="A12:C12"/>
    <mergeCell ref="A6:F6"/>
    <mergeCell ref="A7:F7"/>
    <mergeCell ref="A8:F8"/>
    <mergeCell ref="A10:F10"/>
    <mergeCell ref="A9:C9"/>
    <mergeCell ref="D9:F9"/>
  </mergeCells>
  <pageMargins left="0.78740157480314965" right="0.31496062992125984" top="0.39370078740157483" bottom="0.39370078740157483" header="0.11811023622047245" footer="0.31496062992125984"/>
  <pageSetup paperSize="9" scale="79" fitToHeight="5" orientation="portrait" r:id="rId1"/>
  <headerFooter differentFirst="1"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8"/>
  <sheetViews>
    <sheetView topLeftCell="A374" zoomScale="85" zoomScaleNormal="85" workbookViewId="0">
      <selection activeCell="G4" sqref="G4"/>
    </sheetView>
  </sheetViews>
  <sheetFormatPr defaultRowHeight="15"/>
  <cols>
    <col min="1" max="1" width="65.7109375" style="128" customWidth="1"/>
    <col min="2" max="2" width="4" style="128" hidden="1" customWidth="1"/>
    <col min="3" max="4" width="3.7109375" style="127" customWidth="1"/>
    <col min="5" max="5" width="16.7109375" style="127" customWidth="1"/>
    <col min="6" max="6" width="4.7109375" style="127" customWidth="1"/>
    <col min="7" max="7" width="16.42578125" style="127" customWidth="1"/>
    <col min="8" max="8" width="9.140625" style="8"/>
    <col min="9" max="10" width="9.85546875" style="8" bestFit="1" customWidth="1"/>
    <col min="11" max="256" width="9.140625" style="8"/>
    <col min="257" max="257" width="65.7109375" style="8" customWidth="1"/>
    <col min="258" max="258" width="0" style="8" hidden="1" customWidth="1"/>
    <col min="259" max="260" width="3.7109375" style="8" customWidth="1"/>
    <col min="261" max="261" width="16.7109375" style="8" customWidth="1"/>
    <col min="262" max="262" width="4.7109375" style="8" customWidth="1"/>
    <col min="263" max="263" width="12.7109375" style="8" customWidth="1"/>
    <col min="264" max="264" width="9.140625" style="8"/>
    <col min="265" max="265" width="9.85546875" style="8" bestFit="1" customWidth="1"/>
    <col min="266" max="512" width="9.140625" style="8"/>
    <col min="513" max="513" width="65.7109375" style="8" customWidth="1"/>
    <col min="514" max="514" width="0" style="8" hidden="1" customWidth="1"/>
    <col min="515" max="516" width="3.7109375" style="8" customWidth="1"/>
    <col min="517" max="517" width="16.7109375" style="8" customWidth="1"/>
    <col min="518" max="518" width="4.7109375" style="8" customWidth="1"/>
    <col min="519" max="519" width="12.7109375" style="8" customWidth="1"/>
    <col min="520" max="520" width="9.140625" style="8"/>
    <col min="521" max="521" width="9.85546875" style="8" bestFit="1" customWidth="1"/>
    <col min="522" max="768" width="9.140625" style="8"/>
    <col min="769" max="769" width="65.7109375" style="8" customWidth="1"/>
    <col min="770" max="770" width="0" style="8" hidden="1" customWidth="1"/>
    <col min="771" max="772" width="3.7109375" style="8" customWidth="1"/>
    <col min="773" max="773" width="16.7109375" style="8" customWidth="1"/>
    <col min="774" max="774" width="4.7109375" style="8" customWidth="1"/>
    <col min="775" max="775" width="12.7109375" style="8" customWidth="1"/>
    <col min="776" max="776" width="9.140625" style="8"/>
    <col min="777" max="777" width="9.85546875" style="8" bestFit="1" customWidth="1"/>
    <col min="778" max="1024" width="9.140625" style="8"/>
    <col min="1025" max="1025" width="65.7109375" style="8" customWidth="1"/>
    <col min="1026" max="1026" width="0" style="8" hidden="1" customWidth="1"/>
    <col min="1027" max="1028" width="3.7109375" style="8" customWidth="1"/>
    <col min="1029" max="1029" width="16.7109375" style="8" customWidth="1"/>
    <col min="1030" max="1030" width="4.7109375" style="8" customWidth="1"/>
    <col min="1031" max="1031" width="12.7109375" style="8" customWidth="1"/>
    <col min="1032" max="1032" width="9.140625" style="8"/>
    <col min="1033" max="1033" width="9.85546875" style="8" bestFit="1" customWidth="1"/>
    <col min="1034" max="1280" width="9.140625" style="8"/>
    <col min="1281" max="1281" width="65.7109375" style="8" customWidth="1"/>
    <col min="1282" max="1282" width="0" style="8" hidden="1" customWidth="1"/>
    <col min="1283" max="1284" width="3.7109375" style="8" customWidth="1"/>
    <col min="1285" max="1285" width="16.7109375" style="8" customWidth="1"/>
    <col min="1286" max="1286" width="4.7109375" style="8" customWidth="1"/>
    <col min="1287" max="1287" width="12.7109375" style="8" customWidth="1"/>
    <col min="1288" max="1288" width="9.140625" style="8"/>
    <col min="1289" max="1289" width="9.85546875" style="8" bestFit="1" customWidth="1"/>
    <col min="1290" max="1536" width="9.140625" style="8"/>
    <col min="1537" max="1537" width="65.7109375" style="8" customWidth="1"/>
    <col min="1538" max="1538" width="0" style="8" hidden="1" customWidth="1"/>
    <col min="1539" max="1540" width="3.7109375" style="8" customWidth="1"/>
    <col min="1541" max="1541" width="16.7109375" style="8" customWidth="1"/>
    <col min="1542" max="1542" width="4.7109375" style="8" customWidth="1"/>
    <col min="1543" max="1543" width="12.7109375" style="8" customWidth="1"/>
    <col min="1544" max="1544" width="9.140625" style="8"/>
    <col min="1545" max="1545" width="9.85546875" style="8" bestFit="1" customWidth="1"/>
    <col min="1546" max="1792" width="9.140625" style="8"/>
    <col min="1793" max="1793" width="65.7109375" style="8" customWidth="1"/>
    <col min="1794" max="1794" width="0" style="8" hidden="1" customWidth="1"/>
    <col min="1795" max="1796" width="3.7109375" style="8" customWidth="1"/>
    <col min="1797" max="1797" width="16.7109375" style="8" customWidth="1"/>
    <col min="1798" max="1798" width="4.7109375" style="8" customWidth="1"/>
    <col min="1799" max="1799" width="12.7109375" style="8" customWidth="1"/>
    <col min="1800" max="1800" width="9.140625" style="8"/>
    <col min="1801" max="1801" width="9.85546875" style="8" bestFit="1" customWidth="1"/>
    <col min="1802" max="2048" width="9.140625" style="8"/>
    <col min="2049" max="2049" width="65.7109375" style="8" customWidth="1"/>
    <col min="2050" max="2050" width="0" style="8" hidden="1" customWidth="1"/>
    <col min="2051" max="2052" width="3.7109375" style="8" customWidth="1"/>
    <col min="2053" max="2053" width="16.7109375" style="8" customWidth="1"/>
    <col min="2054" max="2054" width="4.7109375" style="8" customWidth="1"/>
    <col min="2055" max="2055" width="12.7109375" style="8" customWidth="1"/>
    <col min="2056" max="2056" width="9.140625" style="8"/>
    <col min="2057" max="2057" width="9.85546875" style="8" bestFit="1" customWidth="1"/>
    <col min="2058" max="2304" width="9.140625" style="8"/>
    <col min="2305" max="2305" width="65.7109375" style="8" customWidth="1"/>
    <col min="2306" max="2306" width="0" style="8" hidden="1" customWidth="1"/>
    <col min="2307" max="2308" width="3.7109375" style="8" customWidth="1"/>
    <col min="2309" max="2309" width="16.7109375" style="8" customWidth="1"/>
    <col min="2310" max="2310" width="4.7109375" style="8" customWidth="1"/>
    <col min="2311" max="2311" width="12.7109375" style="8" customWidth="1"/>
    <col min="2312" max="2312" width="9.140625" style="8"/>
    <col min="2313" max="2313" width="9.85546875" style="8" bestFit="1" customWidth="1"/>
    <col min="2314" max="2560" width="9.140625" style="8"/>
    <col min="2561" max="2561" width="65.7109375" style="8" customWidth="1"/>
    <col min="2562" max="2562" width="0" style="8" hidden="1" customWidth="1"/>
    <col min="2563" max="2564" width="3.7109375" style="8" customWidth="1"/>
    <col min="2565" max="2565" width="16.7109375" style="8" customWidth="1"/>
    <col min="2566" max="2566" width="4.7109375" style="8" customWidth="1"/>
    <col min="2567" max="2567" width="12.7109375" style="8" customWidth="1"/>
    <col min="2568" max="2568" width="9.140625" style="8"/>
    <col min="2569" max="2569" width="9.85546875" style="8" bestFit="1" customWidth="1"/>
    <col min="2570" max="2816" width="9.140625" style="8"/>
    <col min="2817" max="2817" width="65.7109375" style="8" customWidth="1"/>
    <col min="2818" max="2818" width="0" style="8" hidden="1" customWidth="1"/>
    <col min="2819" max="2820" width="3.7109375" style="8" customWidth="1"/>
    <col min="2821" max="2821" width="16.7109375" style="8" customWidth="1"/>
    <col min="2822" max="2822" width="4.7109375" style="8" customWidth="1"/>
    <col min="2823" max="2823" width="12.7109375" style="8" customWidth="1"/>
    <col min="2824" max="2824" width="9.140625" style="8"/>
    <col min="2825" max="2825" width="9.85546875" style="8" bestFit="1" customWidth="1"/>
    <col min="2826" max="3072" width="9.140625" style="8"/>
    <col min="3073" max="3073" width="65.7109375" style="8" customWidth="1"/>
    <col min="3074" max="3074" width="0" style="8" hidden="1" customWidth="1"/>
    <col min="3075" max="3076" width="3.7109375" style="8" customWidth="1"/>
    <col min="3077" max="3077" width="16.7109375" style="8" customWidth="1"/>
    <col min="3078" max="3078" width="4.7109375" style="8" customWidth="1"/>
    <col min="3079" max="3079" width="12.7109375" style="8" customWidth="1"/>
    <col min="3080" max="3080" width="9.140625" style="8"/>
    <col min="3081" max="3081" width="9.85546875" style="8" bestFit="1" customWidth="1"/>
    <col min="3082" max="3328" width="9.140625" style="8"/>
    <col min="3329" max="3329" width="65.7109375" style="8" customWidth="1"/>
    <col min="3330" max="3330" width="0" style="8" hidden="1" customWidth="1"/>
    <col min="3331" max="3332" width="3.7109375" style="8" customWidth="1"/>
    <col min="3333" max="3333" width="16.7109375" style="8" customWidth="1"/>
    <col min="3334" max="3334" width="4.7109375" style="8" customWidth="1"/>
    <col min="3335" max="3335" width="12.7109375" style="8" customWidth="1"/>
    <col min="3336" max="3336" width="9.140625" style="8"/>
    <col min="3337" max="3337" width="9.85546875" style="8" bestFit="1" customWidth="1"/>
    <col min="3338" max="3584" width="9.140625" style="8"/>
    <col min="3585" max="3585" width="65.7109375" style="8" customWidth="1"/>
    <col min="3586" max="3586" width="0" style="8" hidden="1" customWidth="1"/>
    <col min="3587" max="3588" width="3.7109375" style="8" customWidth="1"/>
    <col min="3589" max="3589" width="16.7109375" style="8" customWidth="1"/>
    <col min="3590" max="3590" width="4.7109375" style="8" customWidth="1"/>
    <col min="3591" max="3591" width="12.7109375" style="8" customWidth="1"/>
    <col min="3592" max="3592" width="9.140625" style="8"/>
    <col min="3593" max="3593" width="9.85546875" style="8" bestFit="1" customWidth="1"/>
    <col min="3594" max="3840" width="9.140625" style="8"/>
    <col min="3841" max="3841" width="65.7109375" style="8" customWidth="1"/>
    <col min="3842" max="3842" width="0" style="8" hidden="1" customWidth="1"/>
    <col min="3843" max="3844" width="3.7109375" style="8" customWidth="1"/>
    <col min="3845" max="3845" width="16.7109375" style="8" customWidth="1"/>
    <col min="3846" max="3846" width="4.7109375" style="8" customWidth="1"/>
    <col min="3847" max="3847" width="12.7109375" style="8" customWidth="1"/>
    <col min="3848" max="3848" width="9.140625" style="8"/>
    <col min="3849" max="3849" width="9.85546875" style="8" bestFit="1" customWidth="1"/>
    <col min="3850" max="4096" width="9.140625" style="8"/>
    <col min="4097" max="4097" width="65.7109375" style="8" customWidth="1"/>
    <col min="4098" max="4098" width="0" style="8" hidden="1" customWidth="1"/>
    <col min="4099" max="4100" width="3.7109375" style="8" customWidth="1"/>
    <col min="4101" max="4101" width="16.7109375" style="8" customWidth="1"/>
    <col min="4102" max="4102" width="4.7109375" style="8" customWidth="1"/>
    <col min="4103" max="4103" width="12.7109375" style="8" customWidth="1"/>
    <col min="4104" max="4104" width="9.140625" style="8"/>
    <col min="4105" max="4105" width="9.85546875" style="8" bestFit="1" customWidth="1"/>
    <col min="4106" max="4352" width="9.140625" style="8"/>
    <col min="4353" max="4353" width="65.7109375" style="8" customWidth="1"/>
    <col min="4354" max="4354" width="0" style="8" hidden="1" customWidth="1"/>
    <col min="4355" max="4356" width="3.7109375" style="8" customWidth="1"/>
    <col min="4357" max="4357" width="16.7109375" style="8" customWidth="1"/>
    <col min="4358" max="4358" width="4.7109375" style="8" customWidth="1"/>
    <col min="4359" max="4359" width="12.7109375" style="8" customWidth="1"/>
    <col min="4360" max="4360" width="9.140625" style="8"/>
    <col min="4361" max="4361" width="9.85546875" style="8" bestFit="1" customWidth="1"/>
    <col min="4362" max="4608" width="9.140625" style="8"/>
    <col min="4609" max="4609" width="65.7109375" style="8" customWidth="1"/>
    <col min="4610" max="4610" width="0" style="8" hidden="1" customWidth="1"/>
    <col min="4611" max="4612" width="3.7109375" style="8" customWidth="1"/>
    <col min="4613" max="4613" width="16.7109375" style="8" customWidth="1"/>
    <col min="4614" max="4614" width="4.7109375" style="8" customWidth="1"/>
    <col min="4615" max="4615" width="12.7109375" style="8" customWidth="1"/>
    <col min="4616" max="4616" width="9.140625" style="8"/>
    <col min="4617" max="4617" width="9.85546875" style="8" bestFit="1" customWidth="1"/>
    <col min="4618" max="4864" width="9.140625" style="8"/>
    <col min="4865" max="4865" width="65.7109375" style="8" customWidth="1"/>
    <col min="4866" max="4866" width="0" style="8" hidden="1" customWidth="1"/>
    <col min="4867" max="4868" width="3.7109375" style="8" customWidth="1"/>
    <col min="4869" max="4869" width="16.7109375" style="8" customWidth="1"/>
    <col min="4870" max="4870" width="4.7109375" style="8" customWidth="1"/>
    <col min="4871" max="4871" width="12.7109375" style="8" customWidth="1"/>
    <col min="4872" max="4872" width="9.140625" style="8"/>
    <col min="4873" max="4873" width="9.85546875" style="8" bestFit="1" customWidth="1"/>
    <col min="4874" max="5120" width="9.140625" style="8"/>
    <col min="5121" max="5121" width="65.7109375" style="8" customWidth="1"/>
    <col min="5122" max="5122" width="0" style="8" hidden="1" customWidth="1"/>
    <col min="5123" max="5124" width="3.7109375" style="8" customWidth="1"/>
    <col min="5125" max="5125" width="16.7109375" style="8" customWidth="1"/>
    <col min="5126" max="5126" width="4.7109375" style="8" customWidth="1"/>
    <col min="5127" max="5127" width="12.7109375" style="8" customWidth="1"/>
    <col min="5128" max="5128" width="9.140625" style="8"/>
    <col min="5129" max="5129" width="9.85546875" style="8" bestFit="1" customWidth="1"/>
    <col min="5130" max="5376" width="9.140625" style="8"/>
    <col min="5377" max="5377" width="65.7109375" style="8" customWidth="1"/>
    <col min="5378" max="5378" width="0" style="8" hidden="1" customWidth="1"/>
    <col min="5379" max="5380" width="3.7109375" style="8" customWidth="1"/>
    <col min="5381" max="5381" width="16.7109375" style="8" customWidth="1"/>
    <col min="5382" max="5382" width="4.7109375" style="8" customWidth="1"/>
    <col min="5383" max="5383" width="12.7109375" style="8" customWidth="1"/>
    <col min="5384" max="5384" width="9.140625" style="8"/>
    <col min="5385" max="5385" width="9.85546875" style="8" bestFit="1" customWidth="1"/>
    <col min="5386" max="5632" width="9.140625" style="8"/>
    <col min="5633" max="5633" width="65.7109375" style="8" customWidth="1"/>
    <col min="5634" max="5634" width="0" style="8" hidden="1" customWidth="1"/>
    <col min="5635" max="5636" width="3.7109375" style="8" customWidth="1"/>
    <col min="5637" max="5637" width="16.7109375" style="8" customWidth="1"/>
    <col min="5638" max="5638" width="4.7109375" style="8" customWidth="1"/>
    <col min="5639" max="5639" width="12.7109375" style="8" customWidth="1"/>
    <col min="5640" max="5640" width="9.140625" style="8"/>
    <col min="5641" max="5641" width="9.85546875" style="8" bestFit="1" customWidth="1"/>
    <col min="5642" max="5888" width="9.140625" style="8"/>
    <col min="5889" max="5889" width="65.7109375" style="8" customWidth="1"/>
    <col min="5890" max="5890" width="0" style="8" hidden="1" customWidth="1"/>
    <col min="5891" max="5892" width="3.7109375" style="8" customWidth="1"/>
    <col min="5893" max="5893" width="16.7109375" style="8" customWidth="1"/>
    <col min="5894" max="5894" width="4.7109375" style="8" customWidth="1"/>
    <col min="5895" max="5895" width="12.7109375" style="8" customWidth="1"/>
    <col min="5896" max="5896" width="9.140625" style="8"/>
    <col min="5897" max="5897" width="9.85546875" style="8" bestFit="1" customWidth="1"/>
    <col min="5898" max="6144" width="9.140625" style="8"/>
    <col min="6145" max="6145" width="65.7109375" style="8" customWidth="1"/>
    <col min="6146" max="6146" width="0" style="8" hidden="1" customWidth="1"/>
    <col min="6147" max="6148" width="3.7109375" style="8" customWidth="1"/>
    <col min="6149" max="6149" width="16.7109375" style="8" customWidth="1"/>
    <col min="6150" max="6150" width="4.7109375" style="8" customWidth="1"/>
    <col min="6151" max="6151" width="12.7109375" style="8" customWidth="1"/>
    <col min="6152" max="6152" width="9.140625" style="8"/>
    <col min="6153" max="6153" width="9.85546875" style="8" bestFit="1" customWidth="1"/>
    <col min="6154" max="6400" width="9.140625" style="8"/>
    <col min="6401" max="6401" width="65.7109375" style="8" customWidth="1"/>
    <col min="6402" max="6402" width="0" style="8" hidden="1" customWidth="1"/>
    <col min="6403" max="6404" width="3.7109375" style="8" customWidth="1"/>
    <col min="6405" max="6405" width="16.7109375" style="8" customWidth="1"/>
    <col min="6406" max="6406" width="4.7109375" style="8" customWidth="1"/>
    <col min="6407" max="6407" width="12.7109375" style="8" customWidth="1"/>
    <col min="6408" max="6408" width="9.140625" style="8"/>
    <col min="6409" max="6409" width="9.85546875" style="8" bestFit="1" customWidth="1"/>
    <col min="6410" max="6656" width="9.140625" style="8"/>
    <col min="6657" max="6657" width="65.7109375" style="8" customWidth="1"/>
    <col min="6658" max="6658" width="0" style="8" hidden="1" customWidth="1"/>
    <col min="6659" max="6660" width="3.7109375" style="8" customWidth="1"/>
    <col min="6661" max="6661" width="16.7109375" style="8" customWidth="1"/>
    <col min="6662" max="6662" width="4.7109375" style="8" customWidth="1"/>
    <col min="6663" max="6663" width="12.7109375" style="8" customWidth="1"/>
    <col min="6664" max="6664" width="9.140625" style="8"/>
    <col min="6665" max="6665" width="9.85546875" style="8" bestFit="1" customWidth="1"/>
    <col min="6666" max="6912" width="9.140625" style="8"/>
    <col min="6913" max="6913" width="65.7109375" style="8" customWidth="1"/>
    <col min="6914" max="6914" width="0" style="8" hidden="1" customWidth="1"/>
    <col min="6915" max="6916" width="3.7109375" style="8" customWidth="1"/>
    <col min="6917" max="6917" width="16.7109375" style="8" customWidth="1"/>
    <col min="6918" max="6918" width="4.7109375" style="8" customWidth="1"/>
    <col min="6919" max="6919" width="12.7109375" style="8" customWidth="1"/>
    <col min="6920" max="6920" width="9.140625" style="8"/>
    <col min="6921" max="6921" width="9.85546875" style="8" bestFit="1" customWidth="1"/>
    <col min="6922" max="7168" width="9.140625" style="8"/>
    <col min="7169" max="7169" width="65.7109375" style="8" customWidth="1"/>
    <col min="7170" max="7170" width="0" style="8" hidden="1" customWidth="1"/>
    <col min="7171" max="7172" width="3.7109375" style="8" customWidth="1"/>
    <col min="7173" max="7173" width="16.7109375" style="8" customWidth="1"/>
    <col min="7174" max="7174" width="4.7109375" style="8" customWidth="1"/>
    <col min="7175" max="7175" width="12.7109375" style="8" customWidth="1"/>
    <col min="7176" max="7176" width="9.140625" style="8"/>
    <col min="7177" max="7177" width="9.85546875" style="8" bestFit="1" customWidth="1"/>
    <col min="7178" max="7424" width="9.140625" style="8"/>
    <col min="7425" max="7425" width="65.7109375" style="8" customWidth="1"/>
    <col min="7426" max="7426" width="0" style="8" hidden="1" customWidth="1"/>
    <col min="7427" max="7428" width="3.7109375" style="8" customWidth="1"/>
    <col min="7429" max="7429" width="16.7109375" style="8" customWidth="1"/>
    <col min="7430" max="7430" width="4.7109375" style="8" customWidth="1"/>
    <col min="7431" max="7431" width="12.7109375" style="8" customWidth="1"/>
    <col min="7432" max="7432" width="9.140625" style="8"/>
    <col min="7433" max="7433" width="9.85546875" style="8" bestFit="1" customWidth="1"/>
    <col min="7434" max="7680" width="9.140625" style="8"/>
    <col min="7681" max="7681" width="65.7109375" style="8" customWidth="1"/>
    <col min="7682" max="7682" width="0" style="8" hidden="1" customWidth="1"/>
    <col min="7683" max="7684" width="3.7109375" style="8" customWidth="1"/>
    <col min="7685" max="7685" width="16.7109375" style="8" customWidth="1"/>
    <col min="7686" max="7686" width="4.7109375" style="8" customWidth="1"/>
    <col min="7687" max="7687" width="12.7109375" style="8" customWidth="1"/>
    <col min="7688" max="7688" width="9.140625" style="8"/>
    <col min="7689" max="7689" width="9.85546875" style="8" bestFit="1" customWidth="1"/>
    <col min="7690" max="7936" width="9.140625" style="8"/>
    <col min="7937" max="7937" width="65.7109375" style="8" customWidth="1"/>
    <col min="7938" max="7938" width="0" style="8" hidden="1" customWidth="1"/>
    <col min="7939" max="7940" width="3.7109375" style="8" customWidth="1"/>
    <col min="7941" max="7941" width="16.7109375" style="8" customWidth="1"/>
    <col min="7942" max="7942" width="4.7109375" style="8" customWidth="1"/>
    <col min="7943" max="7943" width="12.7109375" style="8" customWidth="1"/>
    <col min="7944" max="7944" width="9.140625" style="8"/>
    <col min="7945" max="7945" width="9.85546875" style="8" bestFit="1" customWidth="1"/>
    <col min="7946" max="8192" width="9.140625" style="8"/>
    <col min="8193" max="8193" width="65.7109375" style="8" customWidth="1"/>
    <col min="8194" max="8194" width="0" style="8" hidden="1" customWidth="1"/>
    <col min="8195" max="8196" width="3.7109375" style="8" customWidth="1"/>
    <col min="8197" max="8197" width="16.7109375" style="8" customWidth="1"/>
    <col min="8198" max="8198" width="4.7109375" style="8" customWidth="1"/>
    <col min="8199" max="8199" width="12.7109375" style="8" customWidth="1"/>
    <col min="8200" max="8200" width="9.140625" style="8"/>
    <col min="8201" max="8201" width="9.85546875" style="8" bestFit="1" customWidth="1"/>
    <col min="8202" max="8448" width="9.140625" style="8"/>
    <col min="8449" max="8449" width="65.7109375" style="8" customWidth="1"/>
    <col min="8450" max="8450" width="0" style="8" hidden="1" customWidth="1"/>
    <col min="8451" max="8452" width="3.7109375" style="8" customWidth="1"/>
    <col min="8453" max="8453" width="16.7109375" style="8" customWidth="1"/>
    <col min="8454" max="8454" width="4.7109375" style="8" customWidth="1"/>
    <col min="8455" max="8455" width="12.7109375" style="8" customWidth="1"/>
    <col min="8456" max="8456" width="9.140625" style="8"/>
    <col min="8457" max="8457" width="9.85546875" style="8" bestFit="1" customWidth="1"/>
    <col min="8458" max="8704" width="9.140625" style="8"/>
    <col min="8705" max="8705" width="65.7109375" style="8" customWidth="1"/>
    <col min="8706" max="8706" width="0" style="8" hidden="1" customWidth="1"/>
    <col min="8707" max="8708" width="3.7109375" style="8" customWidth="1"/>
    <col min="8709" max="8709" width="16.7109375" style="8" customWidth="1"/>
    <col min="8710" max="8710" width="4.7109375" style="8" customWidth="1"/>
    <col min="8711" max="8711" width="12.7109375" style="8" customWidth="1"/>
    <col min="8712" max="8712" width="9.140625" style="8"/>
    <col min="8713" max="8713" width="9.85546875" style="8" bestFit="1" customWidth="1"/>
    <col min="8714" max="8960" width="9.140625" style="8"/>
    <col min="8961" max="8961" width="65.7109375" style="8" customWidth="1"/>
    <col min="8962" max="8962" width="0" style="8" hidden="1" customWidth="1"/>
    <col min="8963" max="8964" width="3.7109375" style="8" customWidth="1"/>
    <col min="8965" max="8965" width="16.7109375" style="8" customWidth="1"/>
    <col min="8966" max="8966" width="4.7109375" style="8" customWidth="1"/>
    <col min="8967" max="8967" width="12.7109375" style="8" customWidth="1"/>
    <col min="8968" max="8968" width="9.140625" style="8"/>
    <col min="8969" max="8969" width="9.85546875" style="8" bestFit="1" customWidth="1"/>
    <col min="8970" max="9216" width="9.140625" style="8"/>
    <col min="9217" max="9217" width="65.7109375" style="8" customWidth="1"/>
    <col min="9218" max="9218" width="0" style="8" hidden="1" customWidth="1"/>
    <col min="9219" max="9220" width="3.7109375" style="8" customWidth="1"/>
    <col min="9221" max="9221" width="16.7109375" style="8" customWidth="1"/>
    <col min="9222" max="9222" width="4.7109375" style="8" customWidth="1"/>
    <col min="9223" max="9223" width="12.7109375" style="8" customWidth="1"/>
    <col min="9224" max="9224" width="9.140625" style="8"/>
    <col min="9225" max="9225" width="9.85546875" style="8" bestFit="1" customWidth="1"/>
    <col min="9226" max="9472" width="9.140625" style="8"/>
    <col min="9473" max="9473" width="65.7109375" style="8" customWidth="1"/>
    <col min="9474" max="9474" width="0" style="8" hidden="1" customWidth="1"/>
    <col min="9475" max="9476" width="3.7109375" style="8" customWidth="1"/>
    <col min="9477" max="9477" width="16.7109375" style="8" customWidth="1"/>
    <col min="9478" max="9478" width="4.7109375" style="8" customWidth="1"/>
    <col min="9479" max="9479" width="12.7109375" style="8" customWidth="1"/>
    <col min="9480" max="9480" width="9.140625" style="8"/>
    <col min="9481" max="9481" width="9.85546875" style="8" bestFit="1" customWidth="1"/>
    <col min="9482" max="9728" width="9.140625" style="8"/>
    <col min="9729" max="9729" width="65.7109375" style="8" customWidth="1"/>
    <col min="9730" max="9730" width="0" style="8" hidden="1" customWidth="1"/>
    <col min="9731" max="9732" width="3.7109375" style="8" customWidth="1"/>
    <col min="9733" max="9733" width="16.7109375" style="8" customWidth="1"/>
    <col min="9734" max="9734" width="4.7109375" style="8" customWidth="1"/>
    <col min="9735" max="9735" width="12.7109375" style="8" customWidth="1"/>
    <col min="9736" max="9736" width="9.140625" style="8"/>
    <col min="9737" max="9737" width="9.85546875" style="8" bestFit="1" customWidth="1"/>
    <col min="9738" max="9984" width="9.140625" style="8"/>
    <col min="9985" max="9985" width="65.7109375" style="8" customWidth="1"/>
    <col min="9986" max="9986" width="0" style="8" hidden="1" customWidth="1"/>
    <col min="9987" max="9988" width="3.7109375" style="8" customWidth="1"/>
    <col min="9989" max="9989" width="16.7109375" style="8" customWidth="1"/>
    <col min="9990" max="9990" width="4.7109375" style="8" customWidth="1"/>
    <col min="9991" max="9991" width="12.7109375" style="8" customWidth="1"/>
    <col min="9992" max="9992" width="9.140625" style="8"/>
    <col min="9993" max="9993" width="9.85546875" style="8" bestFit="1" customWidth="1"/>
    <col min="9994" max="10240" width="9.140625" style="8"/>
    <col min="10241" max="10241" width="65.7109375" style="8" customWidth="1"/>
    <col min="10242" max="10242" width="0" style="8" hidden="1" customWidth="1"/>
    <col min="10243" max="10244" width="3.7109375" style="8" customWidth="1"/>
    <col min="10245" max="10245" width="16.7109375" style="8" customWidth="1"/>
    <col min="10246" max="10246" width="4.7109375" style="8" customWidth="1"/>
    <col min="10247" max="10247" width="12.7109375" style="8" customWidth="1"/>
    <col min="10248" max="10248" width="9.140625" style="8"/>
    <col min="10249" max="10249" width="9.85546875" style="8" bestFit="1" customWidth="1"/>
    <col min="10250" max="10496" width="9.140625" style="8"/>
    <col min="10497" max="10497" width="65.7109375" style="8" customWidth="1"/>
    <col min="10498" max="10498" width="0" style="8" hidden="1" customWidth="1"/>
    <col min="10499" max="10500" width="3.7109375" style="8" customWidth="1"/>
    <col min="10501" max="10501" width="16.7109375" style="8" customWidth="1"/>
    <col min="10502" max="10502" width="4.7109375" style="8" customWidth="1"/>
    <col min="10503" max="10503" width="12.7109375" style="8" customWidth="1"/>
    <col min="10504" max="10504" width="9.140625" style="8"/>
    <col min="10505" max="10505" width="9.85546875" style="8" bestFit="1" customWidth="1"/>
    <col min="10506" max="10752" width="9.140625" style="8"/>
    <col min="10753" max="10753" width="65.7109375" style="8" customWidth="1"/>
    <col min="10754" max="10754" width="0" style="8" hidden="1" customWidth="1"/>
    <col min="10755" max="10756" width="3.7109375" style="8" customWidth="1"/>
    <col min="10757" max="10757" width="16.7109375" style="8" customWidth="1"/>
    <col min="10758" max="10758" width="4.7109375" style="8" customWidth="1"/>
    <col min="10759" max="10759" width="12.7109375" style="8" customWidth="1"/>
    <col min="10760" max="10760" width="9.140625" style="8"/>
    <col min="10761" max="10761" width="9.85546875" style="8" bestFit="1" customWidth="1"/>
    <col min="10762" max="11008" width="9.140625" style="8"/>
    <col min="11009" max="11009" width="65.7109375" style="8" customWidth="1"/>
    <col min="11010" max="11010" width="0" style="8" hidden="1" customWidth="1"/>
    <col min="11011" max="11012" width="3.7109375" style="8" customWidth="1"/>
    <col min="11013" max="11013" width="16.7109375" style="8" customWidth="1"/>
    <col min="11014" max="11014" width="4.7109375" style="8" customWidth="1"/>
    <col min="11015" max="11015" width="12.7109375" style="8" customWidth="1"/>
    <col min="11016" max="11016" width="9.140625" style="8"/>
    <col min="11017" max="11017" width="9.85546875" style="8" bestFit="1" customWidth="1"/>
    <col min="11018" max="11264" width="9.140625" style="8"/>
    <col min="11265" max="11265" width="65.7109375" style="8" customWidth="1"/>
    <col min="11266" max="11266" width="0" style="8" hidden="1" customWidth="1"/>
    <col min="11267" max="11268" width="3.7109375" style="8" customWidth="1"/>
    <col min="11269" max="11269" width="16.7109375" style="8" customWidth="1"/>
    <col min="11270" max="11270" width="4.7109375" style="8" customWidth="1"/>
    <col min="11271" max="11271" width="12.7109375" style="8" customWidth="1"/>
    <col min="11272" max="11272" width="9.140625" style="8"/>
    <col min="11273" max="11273" width="9.85546875" style="8" bestFit="1" customWidth="1"/>
    <col min="11274" max="11520" width="9.140625" style="8"/>
    <col min="11521" max="11521" width="65.7109375" style="8" customWidth="1"/>
    <col min="11522" max="11522" width="0" style="8" hidden="1" customWidth="1"/>
    <col min="11523" max="11524" width="3.7109375" style="8" customWidth="1"/>
    <col min="11525" max="11525" width="16.7109375" style="8" customWidth="1"/>
    <col min="11526" max="11526" width="4.7109375" style="8" customWidth="1"/>
    <col min="11527" max="11527" width="12.7109375" style="8" customWidth="1"/>
    <col min="11528" max="11528" width="9.140625" style="8"/>
    <col min="11529" max="11529" width="9.85546875" style="8" bestFit="1" customWidth="1"/>
    <col min="11530" max="11776" width="9.140625" style="8"/>
    <col min="11777" max="11777" width="65.7109375" style="8" customWidth="1"/>
    <col min="11778" max="11778" width="0" style="8" hidden="1" customWidth="1"/>
    <col min="11779" max="11780" width="3.7109375" style="8" customWidth="1"/>
    <col min="11781" max="11781" width="16.7109375" style="8" customWidth="1"/>
    <col min="11782" max="11782" width="4.7109375" style="8" customWidth="1"/>
    <col min="11783" max="11783" width="12.7109375" style="8" customWidth="1"/>
    <col min="11784" max="11784" width="9.140625" style="8"/>
    <col min="11785" max="11785" width="9.85546875" style="8" bestFit="1" customWidth="1"/>
    <col min="11786" max="12032" width="9.140625" style="8"/>
    <col min="12033" max="12033" width="65.7109375" style="8" customWidth="1"/>
    <col min="12034" max="12034" width="0" style="8" hidden="1" customWidth="1"/>
    <col min="12035" max="12036" width="3.7109375" style="8" customWidth="1"/>
    <col min="12037" max="12037" width="16.7109375" style="8" customWidth="1"/>
    <col min="12038" max="12038" width="4.7109375" style="8" customWidth="1"/>
    <col min="12039" max="12039" width="12.7109375" style="8" customWidth="1"/>
    <col min="12040" max="12040" width="9.140625" style="8"/>
    <col min="12041" max="12041" width="9.85546875" style="8" bestFit="1" customWidth="1"/>
    <col min="12042" max="12288" width="9.140625" style="8"/>
    <col min="12289" max="12289" width="65.7109375" style="8" customWidth="1"/>
    <col min="12290" max="12290" width="0" style="8" hidden="1" customWidth="1"/>
    <col min="12291" max="12292" width="3.7109375" style="8" customWidth="1"/>
    <col min="12293" max="12293" width="16.7109375" style="8" customWidth="1"/>
    <col min="12294" max="12294" width="4.7109375" style="8" customWidth="1"/>
    <col min="12295" max="12295" width="12.7109375" style="8" customWidth="1"/>
    <col min="12296" max="12296" width="9.140625" style="8"/>
    <col min="12297" max="12297" width="9.85546875" style="8" bestFit="1" customWidth="1"/>
    <col min="12298" max="12544" width="9.140625" style="8"/>
    <col min="12545" max="12545" width="65.7109375" style="8" customWidth="1"/>
    <col min="12546" max="12546" width="0" style="8" hidden="1" customWidth="1"/>
    <col min="12547" max="12548" width="3.7109375" style="8" customWidth="1"/>
    <col min="12549" max="12549" width="16.7109375" style="8" customWidth="1"/>
    <col min="12550" max="12550" width="4.7109375" style="8" customWidth="1"/>
    <col min="12551" max="12551" width="12.7109375" style="8" customWidth="1"/>
    <col min="12552" max="12552" width="9.140625" style="8"/>
    <col min="12553" max="12553" width="9.85546875" style="8" bestFit="1" customWidth="1"/>
    <col min="12554" max="12800" width="9.140625" style="8"/>
    <col min="12801" max="12801" width="65.7109375" style="8" customWidth="1"/>
    <col min="12802" max="12802" width="0" style="8" hidden="1" customWidth="1"/>
    <col min="12803" max="12804" width="3.7109375" style="8" customWidth="1"/>
    <col min="12805" max="12805" width="16.7109375" style="8" customWidth="1"/>
    <col min="12806" max="12806" width="4.7109375" style="8" customWidth="1"/>
    <col min="12807" max="12807" width="12.7109375" style="8" customWidth="1"/>
    <col min="12808" max="12808" width="9.140625" style="8"/>
    <col min="12809" max="12809" width="9.85546875" style="8" bestFit="1" customWidth="1"/>
    <col min="12810" max="13056" width="9.140625" style="8"/>
    <col min="13057" max="13057" width="65.7109375" style="8" customWidth="1"/>
    <col min="13058" max="13058" width="0" style="8" hidden="1" customWidth="1"/>
    <col min="13059" max="13060" width="3.7109375" style="8" customWidth="1"/>
    <col min="13061" max="13061" width="16.7109375" style="8" customWidth="1"/>
    <col min="13062" max="13062" width="4.7109375" style="8" customWidth="1"/>
    <col min="13063" max="13063" width="12.7109375" style="8" customWidth="1"/>
    <col min="13064" max="13064" width="9.140625" style="8"/>
    <col min="13065" max="13065" width="9.85546875" style="8" bestFit="1" customWidth="1"/>
    <col min="13066" max="13312" width="9.140625" style="8"/>
    <col min="13313" max="13313" width="65.7109375" style="8" customWidth="1"/>
    <col min="13314" max="13314" width="0" style="8" hidden="1" customWidth="1"/>
    <col min="13315" max="13316" width="3.7109375" style="8" customWidth="1"/>
    <col min="13317" max="13317" width="16.7109375" style="8" customWidth="1"/>
    <col min="13318" max="13318" width="4.7109375" style="8" customWidth="1"/>
    <col min="13319" max="13319" width="12.7109375" style="8" customWidth="1"/>
    <col min="13320" max="13320" width="9.140625" style="8"/>
    <col min="13321" max="13321" width="9.85546875" style="8" bestFit="1" customWidth="1"/>
    <col min="13322" max="13568" width="9.140625" style="8"/>
    <col min="13569" max="13569" width="65.7109375" style="8" customWidth="1"/>
    <col min="13570" max="13570" width="0" style="8" hidden="1" customWidth="1"/>
    <col min="13571" max="13572" width="3.7109375" style="8" customWidth="1"/>
    <col min="13573" max="13573" width="16.7109375" style="8" customWidth="1"/>
    <col min="13574" max="13574" width="4.7109375" style="8" customWidth="1"/>
    <col min="13575" max="13575" width="12.7109375" style="8" customWidth="1"/>
    <col min="13576" max="13576" width="9.140625" style="8"/>
    <col min="13577" max="13577" width="9.85546875" style="8" bestFit="1" customWidth="1"/>
    <col min="13578" max="13824" width="9.140625" style="8"/>
    <col min="13825" max="13825" width="65.7109375" style="8" customWidth="1"/>
    <col min="13826" max="13826" width="0" style="8" hidden="1" customWidth="1"/>
    <col min="13827" max="13828" width="3.7109375" style="8" customWidth="1"/>
    <col min="13829" max="13829" width="16.7109375" style="8" customWidth="1"/>
    <col min="13830" max="13830" width="4.7109375" style="8" customWidth="1"/>
    <col min="13831" max="13831" width="12.7109375" style="8" customWidth="1"/>
    <col min="13832" max="13832" width="9.140625" style="8"/>
    <col min="13833" max="13833" width="9.85546875" style="8" bestFit="1" customWidth="1"/>
    <col min="13834" max="14080" width="9.140625" style="8"/>
    <col min="14081" max="14081" width="65.7109375" style="8" customWidth="1"/>
    <col min="14082" max="14082" width="0" style="8" hidden="1" customWidth="1"/>
    <col min="14083" max="14084" width="3.7109375" style="8" customWidth="1"/>
    <col min="14085" max="14085" width="16.7109375" style="8" customWidth="1"/>
    <col min="14086" max="14086" width="4.7109375" style="8" customWidth="1"/>
    <col min="14087" max="14087" width="12.7109375" style="8" customWidth="1"/>
    <col min="14088" max="14088" width="9.140625" style="8"/>
    <col min="14089" max="14089" width="9.85546875" style="8" bestFit="1" customWidth="1"/>
    <col min="14090" max="14336" width="9.140625" style="8"/>
    <col min="14337" max="14337" width="65.7109375" style="8" customWidth="1"/>
    <col min="14338" max="14338" width="0" style="8" hidden="1" customWidth="1"/>
    <col min="14339" max="14340" width="3.7109375" style="8" customWidth="1"/>
    <col min="14341" max="14341" width="16.7109375" style="8" customWidth="1"/>
    <col min="14342" max="14342" width="4.7109375" style="8" customWidth="1"/>
    <col min="14343" max="14343" width="12.7109375" style="8" customWidth="1"/>
    <col min="14344" max="14344" width="9.140625" style="8"/>
    <col min="14345" max="14345" width="9.85546875" style="8" bestFit="1" customWidth="1"/>
    <col min="14346" max="14592" width="9.140625" style="8"/>
    <col min="14593" max="14593" width="65.7109375" style="8" customWidth="1"/>
    <col min="14594" max="14594" width="0" style="8" hidden="1" customWidth="1"/>
    <col min="14595" max="14596" width="3.7109375" style="8" customWidth="1"/>
    <col min="14597" max="14597" width="16.7109375" style="8" customWidth="1"/>
    <col min="14598" max="14598" width="4.7109375" style="8" customWidth="1"/>
    <col min="14599" max="14599" width="12.7109375" style="8" customWidth="1"/>
    <col min="14600" max="14600" width="9.140625" style="8"/>
    <col min="14601" max="14601" width="9.85546875" style="8" bestFit="1" customWidth="1"/>
    <col min="14602" max="14848" width="9.140625" style="8"/>
    <col min="14849" max="14849" width="65.7109375" style="8" customWidth="1"/>
    <col min="14850" max="14850" width="0" style="8" hidden="1" customWidth="1"/>
    <col min="14851" max="14852" width="3.7109375" style="8" customWidth="1"/>
    <col min="14853" max="14853" width="16.7109375" style="8" customWidth="1"/>
    <col min="14854" max="14854" width="4.7109375" style="8" customWidth="1"/>
    <col min="14855" max="14855" width="12.7109375" style="8" customWidth="1"/>
    <col min="14856" max="14856" width="9.140625" style="8"/>
    <col min="14857" max="14857" width="9.85546875" style="8" bestFit="1" customWidth="1"/>
    <col min="14858" max="15104" width="9.140625" style="8"/>
    <col min="15105" max="15105" width="65.7109375" style="8" customWidth="1"/>
    <col min="15106" max="15106" width="0" style="8" hidden="1" customWidth="1"/>
    <col min="15107" max="15108" width="3.7109375" style="8" customWidth="1"/>
    <col min="15109" max="15109" width="16.7109375" style="8" customWidth="1"/>
    <col min="15110" max="15110" width="4.7109375" style="8" customWidth="1"/>
    <col min="15111" max="15111" width="12.7109375" style="8" customWidth="1"/>
    <col min="15112" max="15112" width="9.140625" style="8"/>
    <col min="15113" max="15113" width="9.85546875" style="8" bestFit="1" customWidth="1"/>
    <col min="15114" max="15360" width="9.140625" style="8"/>
    <col min="15361" max="15361" width="65.7109375" style="8" customWidth="1"/>
    <col min="15362" max="15362" width="0" style="8" hidden="1" customWidth="1"/>
    <col min="15363" max="15364" width="3.7109375" style="8" customWidth="1"/>
    <col min="15365" max="15365" width="16.7109375" style="8" customWidth="1"/>
    <col min="15366" max="15366" width="4.7109375" style="8" customWidth="1"/>
    <col min="15367" max="15367" width="12.7109375" style="8" customWidth="1"/>
    <col min="15368" max="15368" width="9.140625" style="8"/>
    <col min="15369" max="15369" width="9.85546875" style="8" bestFit="1" customWidth="1"/>
    <col min="15370" max="15616" width="9.140625" style="8"/>
    <col min="15617" max="15617" width="65.7109375" style="8" customWidth="1"/>
    <col min="15618" max="15618" width="0" style="8" hidden="1" customWidth="1"/>
    <col min="15619" max="15620" width="3.7109375" style="8" customWidth="1"/>
    <col min="15621" max="15621" width="16.7109375" style="8" customWidth="1"/>
    <col min="15622" max="15622" width="4.7109375" style="8" customWidth="1"/>
    <col min="15623" max="15623" width="12.7109375" style="8" customWidth="1"/>
    <col min="15624" max="15624" width="9.140625" style="8"/>
    <col min="15625" max="15625" width="9.85546875" style="8" bestFit="1" customWidth="1"/>
    <col min="15626" max="15872" width="9.140625" style="8"/>
    <col min="15873" max="15873" width="65.7109375" style="8" customWidth="1"/>
    <col min="15874" max="15874" width="0" style="8" hidden="1" customWidth="1"/>
    <col min="15875" max="15876" width="3.7109375" style="8" customWidth="1"/>
    <col min="15877" max="15877" width="16.7109375" style="8" customWidth="1"/>
    <col min="15878" max="15878" width="4.7109375" style="8" customWidth="1"/>
    <col min="15879" max="15879" width="12.7109375" style="8" customWidth="1"/>
    <col min="15880" max="15880" width="9.140625" style="8"/>
    <col min="15881" max="15881" width="9.85546875" style="8" bestFit="1" customWidth="1"/>
    <col min="15882" max="16128" width="9.140625" style="8"/>
    <col min="16129" max="16129" width="65.7109375" style="8" customWidth="1"/>
    <col min="16130" max="16130" width="0" style="8" hidden="1" customWidth="1"/>
    <col min="16131" max="16132" width="3.7109375" style="8" customWidth="1"/>
    <col min="16133" max="16133" width="16.7109375" style="8" customWidth="1"/>
    <col min="16134" max="16134" width="4.7109375" style="8" customWidth="1"/>
    <col min="16135" max="16135" width="12.7109375" style="8" customWidth="1"/>
    <col min="16136" max="16136" width="9.140625" style="8"/>
    <col min="16137" max="16137" width="9.85546875" style="8" bestFit="1" customWidth="1"/>
    <col min="16138" max="16384" width="9.140625" style="8"/>
  </cols>
  <sheetData>
    <row r="1" spans="1:9" ht="15.75">
      <c r="G1" s="201" t="s">
        <v>910</v>
      </c>
    </row>
    <row r="2" spans="1:9" ht="15.75">
      <c r="G2" s="202" t="s">
        <v>5</v>
      </c>
    </row>
    <row r="3" spans="1:9" ht="15.75">
      <c r="G3" s="202" t="s">
        <v>482</v>
      </c>
    </row>
    <row r="4" spans="1:9" ht="15.75">
      <c r="G4" s="201" t="s">
        <v>919</v>
      </c>
    </row>
    <row r="6" spans="1:9" s="19" customFormat="1" ht="15.75" customHeight="1">
      <c r="A6" s="293" t="s">
        <v>915</v>
      </c>
      <c r="B6" s="293"/>
      <c r="C6" s="293"/>
      <c r="D6" s="293"/>
      <c r="E6" s="293"/>
      <c r="F6" s="293"/>
      <c r="G6" s="293"/>
    </row>
    <row r="7" spans="1:9" s="19" customFormat="1" ht="15.75" customHeight="1">
      <c r="A7" s="293" t="s">
        <v>609</v>
      </c>
      <c r="B7" s="293"/>
      <c r="C7" s="293"/>
      <c r="D7" s="293"/>
      <c r="E7" s="293"/>
      <c r="F7" s="293"/>
      <c r="G7" s="293"/>
    </row>
    <row r="8" spans="1:9" s="19" customFormat="1" ht="15.75" customHeight="1">
      <c r="A8" s="293" t="s">
        <v>482</v>
      </c>
      <c r="B8" s="293"/>
      <c r="C8" s="293"/>
      <c r="D8" s="293"/>
      <c r="E8" s="293"/>
      <c r="F8" s="293"/>
      <c r="G8" s="293"/>
    </row>
    <row r="9" spans="1:9" s="19" customFormat="1" ht="15.75" customHeight="1">
      <c r="A9" s="293" t="s">
        <v>822</v>
      </c>
      <c r="B9" s="293"/>
      <c r="C9" s="293"/>
      <c r="D9" s="293"/>
      <c r="E9" s="293"/>
      <c r="F9" s="293"/>
      <c r="G9" s="293"/>
    </row>
    <row r="10" spans="1:9" s="19" customFormat="1" ht="15.75" customHeight="1">
      <c r="A10" s="293"/>
      <c r="B10" s="293"/>
      <c r="C10" s="293"/>
      <c r="D10" s="293"/>
      <c r="E10" s="293"/>
      <c r="F10" s="293"/>
      <c r="G10" s="293"/>
    </row>
    <row r="11" spans="1:9" s="19" customFormat="1">
      <c r="A11" s="80"/>
      <c r="B11" s="80"/>
      <c r="C11" s="54"/>
      <c r="D11" s="54"/>
      <c r="E11" s="54"/>
      <c r="F11" s="54"/>
      <c r="G11" s="55"/>
    </row>
    <row r="12" spans="1:9" s="148" customFormat="1" ht="78" customHeight="1">
      <c r="A12" s="294" t="s">
        <v>659</v>
      </c>
      <c r="B12" s="294"/>
      <c r="C12" s="294"/>
      <c r="D12" s="294"/>
      <c r="E12" s="294"/>
      <c r="F12" s="294"/>
      <c r="G12" s="294"/>
    </row>
    <row r="13" spans="1:9" s="148" customFormat="1">
      <c r="A13" s="130"/>
      <c r="B13" s="130"/>
      <c r="C13" s="131"/>
      <c r="D13" s="131"/>
      <c r="E13" s="131"/>
      <c r="F13" s="131"/>
      <c r="G13" s="132"/>
    </row>
    <row r="14" spans="1:9" s="148" customFormat="1" ht="15.75">
      <c r="A14" s="152"/>
      <c r="B14" s="152"/>
      <c r="C14" s="153"/>
      <c r="D14" s="153"/>
      <c r="E14" s="153"/>
      <c r="F14" s="153"/>
      <c r="G14" s="154" t="s">
        <v>0</v>
      </c>
    </row>
    <row r="15" spans="1:9" s="148" customFormat="1" ht="31.5">
      <c r="A15" s="155" t="s">
        <v>68</v>
      </c>
      <c r="B15" s="155"/>
      <c r="C15" s="155" t="s">
        <v>110</v>
      </c>
      <c r="D15" s="155" t="s">
        <v>69</v>
      </c>
      <c r="E15" s="155" t="s">
        <v>70</v>
      </c>
      <c r="F15" s="155" t="s">
        <v>71</v>
      </c>
      <c r="G15" s="155" t="s">
        <v>67</v>
      </c>
      <c r="H15" s="256"/>
      <c r="I15" s="256"/>
    </row>
    <row r="16" spans="1:9" s="148" customFormat="1" ht="15.75">
      <c r="A16" s="155">
        <v>1</v>
      </c>
      <c r="B16" s="155"/>
      <c r="C16" s="155">
        <v>2</v>
      </c>
      <c r="D16" s="155">
        <v>3</v>
      </c>
      <c r="E16" s="155">
        <v>4</v>
      </c>
      <c r="F16" s="155">
        <v>5</v>
      </c>
      <c r="G16" s="155">
        <v>6</v>
      </c>
      <c r="H16" s="256"/>
      <c r="I16" s="256"/>
    </row>
    <row r="17" spans="1:10" s="148" customFormat="1" ht="15.75">
      <c r="A17" s="156" t="s">
        <v>72</v>
      </c>
      <c r="B17" s="156"/>
      <c r="C17" s="155"/>
      <c r="D17" s="155"/>
      <c r="E17" s="155"/>
      <c r="F17" s="155"/>
      <c r="G17" s="157">
        <f>SUBTOTAL(9,G18,G95,G130,G173,G222,G296,G322,G327,G361)</f>
        <v>1356662.7999999998</v>
      </c>
      <c r="H17" s="256"/>
      <c r="I17" s="257"/>
    </row>
    <row r="18" spans="1:10" s="19" customFormat="1" ht="18.75">
      <c r="A18" s="38" t="s">
        <v>73</v>
      </c>
      <c r="B18" s="32"/>
      <c r="C18" s="36" t="s">
        <v>112</v>
      </c>
      <c r="D18" s="36" t="s">
        <v>119</v>
      </c>
      <c r="E18" s="32"/>
      <c r="F18" s="149"/>
      <c r="G18" s="4">
        <f>SUM(G19,G25,G29,G45,G49,G62,G67,G74)</f>
        <v>200240.49999999997</v>
      </c>
      <c r="H18" s="236"/>
      <c r="I18" s="236"/>
      <c r="J18" s="147"/>
    </row>
    <row r="19" spans="1:10" s="43" customFormat="1" ht="31.5">
      <c r="A19" s="38" t="s">
        <v>74</v>
      </c>
      <c r="B19" s="32"/>
      <c r="C19" s="36" t="s">
        <v>112</v>
      </c>
      <c r="D19" s="36" t="s">
        <v>113</v>
      </c>
      <c r="E19" s="32"/>
      <c r="F19" s="149"/>
      <c r="G19" s="4">
        <f>SUM(G20)</f>
        <v>5077.5</v>
      </c>
      <c r="H19" s="236"/>
      <c r="I19" s="236"/>
    </row>
    <row r="20" spans="1:10" s="19" customFormat="1" ht="31.5">
      <c r="A20" s="39" t="s">
        <v>203</v>
      </c>
      <c r="B20" s="6"/>
      <c r="C20" s="7" t="s">
        <v>112</v>
      </c>
      <c r="D20" s="7" t="s">
        <v>113</v>
      </c>
      <c r="E20" s="6" t="s">
        <v>202</v>
      </c>
      <c r="F20" s="150"/>
      <c r="G20" s="26">
        <f>SUM(G21)</f>
        <v>5077.5</v>
      </c>
      <c r="H20" s="236"/>
      <c r="I20" s="236"/>
    </row>
    <row r="21" spans="1:10" s="19" customFormat="1" ht="18.75">
      <c r="A21" s="39" t="s">
        <v>209</v>
      </c>
      <c r="B21" s="6"/>
      <c r="C21" s="7" t="s">
        <v>112</v>
      </c>
      <c r="D21" s="7" t="s">
        <v>113</v>
      </c>
      <c r="E21" s="6" t="s">
        <v>204</v>
      </c>
      <c r="F21" s="150"/>
      <c r="G21" s="26">
        <f>SUM(G22:G24)</f>
        <v>5077.5</v>
      </c>
      <c r="H21" s="236"/>
      <c r="I21" s="236"/>
    </row>
    <row r="22" spans="1:10" s="19" customFormat="1" ht="78.75">
      <c r="A22" s="40" t="s">
        <v>802</v>
      </c>
      <c r="B22" s="6"/>
      <c r="C22" s="7" t="s">
        <v>112</v>
      </c>
      <c r="D22" s="7" t="s">
        <v>113</v>
      </c>
      <c r="E22" s="6" t="s">
        <v>205</v>
      </c>
      <c r="F22" s="6">
        <v>100</v>
      </c>
      <c r="G22" s="26">
        <v>4877.5</v>
      </c>
      <c r="H22" s="236"/>
      <c r="I22" s="236"/>
    </row>
    <row r="23" spans="1:10" s="19" customFormat="1" ht="47.25">
      <c r="A23" s="40" t="s">
        <v>803</v>
      </c>
      <c r="B23" s="6"/>
      <c r="C23" s="7" t="s">
        <v>112</v>
      </c>
      <c r="D23" s="7" t="s">
        <v>113</v>
      </c>
      <c r="E23" s="6" t="s">
        <v>205</v>
      </c>
      <c r="F23" s="6">
        <v>200</v>
      </c>
      <c r="G23" s="26">
        <v>50</v>
      </c>
      <c r="H23" s="236"/>
      <c r="I23" s="236"/>
    </row>
    <row r="24" spans="1:10" s="19" customFormat="1" ht="78.75">
      <c r="A24" s="40" t="s">
        <v>790</v>
      </c>
      <c r="B24" s="6"/>
      <c r="C24" s="7" t="s">
        <v>112</v>
      </c>
      <c r="D24" s="7" t="s">
        <v>113</v>
      </c>
      <c r="E24" s="6" t="s">
        <v>206</v>
      </c>
      <c r="F24" s="6">
        <v>100</v>
      </c>
      <c r="G24" s="26">
        <v>150</v>
      </c>
      <c r="H24" s="236"/>
      <c r="I24" s="236"/>
    </row>
    <row r="25" spans="1:10" s="19" customFormat="1" ht="47.25">
      <c r="A25" s="38" t="s">
        <v>568</v>
      </c>
      <c r="B25" s="32"/>
      <c r="C25" s="87" t="s">
        <v>112</v>
      </c>
      <c r="D25" s="88" t="s">
        <v>114</v>
      </c>
      <c r="E25" s="88"/>
      <c r="F25" s="87"/>
      <c r="G25" s="4">
        <f>SUM(G27)</f>
        <v>50</v>
      </c>
      <c r="H25" s="236"/>
      <c r="I25" s="236"/>
    </row>
    <row r="26" spans="1:10" s="19" customFormat="1" ht="15.75">
      <c r="A26" s="39" t="s">
        <v>334</v>
      </c>
      <c r="B26" s="32"/>
      <c r="C26" s="90" t="s">
        <v>112</v>
      </c>
      <c r="D26" s="70" t="s">
        <v>114</v>
      </c>
      <c r="E26" s="70" t="s">
        <v>569</v>
      </c>
      <c r="F26" s="87"/>
      <c r="G26" s="26">
        <f>SUM(G27)</f>
        <v>50</v>
      </c>
      <c r="H26" s="236"/>
      <c r="I26" s="236"/>
    </row>
    <row r="27" spans="1:10" s="19" customFormat="1" ht="31.5">
      <c r="A27" s="39" t="s">
        <v>335</v>
      </c>
      <c r="B27" s="32"/>
      <c r="C27" s="90" t="s">
        <v>112</v>
      </c>
      <c r="D27" s="70" t="s">
        <v>114</v>
      </c>
      <c r="E27" s="70" t="s">
        <v>570</v>
      </c>
      <c r="F27" s="87"/>
      <c r="G27" s="26">
        <f>SUM(G28)</f>
        <v>50</v>
      </c>
      <c r="H27" s="236"/>
      <c r="I27" s="236"/>
    </row>
    <row r="28" spans="1:10" s="19" customFormat="1" ht="94.5">
      <c r="A28" s="40" t="s">
        <v>818</v>
      </c>
      <c r="B28" s="6"/>
      <c r="C28" s="90" t="s">
        <v>112</v>
      </c>
      <c r="D28" s="70" t="s">
        <v>114</v>
      </c>
      <c r="E28" s="70" t="s">
        <v>336</v>
      </c>
      <c r="F28" s="90">
        <v>100</v>
      </c>
      <c r="G28" s="26">
        <v>50</v>
      </c>
      <c r="H28" s="236"/>
      <c r="I28" s="236"/>
    </row>
    <row r="29" spans="1:10" s="19" customFormat="1" ht="47.25">
      <c r="A29" s="38" t="s">
        <v>467</v>
      </c>
      <c r="B29" s="32"/>
      <c r="C29" s="36" t="s">
        <v>112</v>
      </c>
      <c r="D29" s="36" t="s">
        <v>115</v>
      </c>
      <c r="E29" s="32"/>
      <c r="F29" s="32"/>
      <c r="G29" s="4">
        <f>SUM(G30,G41)</f>
        <v>89452.9</v>
      </c>
      <c r="H29" s="236"/>
      <c r="I29" s="236"/>
    </row>
    <row r="30" spans="1:10" s="19" customFormat="1" ht="31.5">
      <c r="A30" s="39" t="s">
        <v>203</v>
      </c>
      <c r="B30" s="6"/>
      <c r="C30" s="7" t="s">
        <v>112</v>
      </c>
      <c r="D30" s="7" t="s">
        <v>115</v>
      </c>
      <c r="E30" s="6" t="s">
        <v>202</v>
      </c>
      <c r="F30" s="150"/>
      <c r="G30" s="26">
        <f>SUM(G31)</f>
        <v>87788.799999999988</v>
      </c>
      <c r="H30" s="236"/>
      <c r="I30" s="236"/>
    </row>
    <row r="31" spans="1:10" s="19" customFormat="1" ht="18.75">
      <c r="A31" s="39" t="s">
        <v>210</v>
      </c>
      <c r="B31" s="6"/>
      <c r="C31" s="7" t="s">
        <v>112</v>
      </c>
      <c r="D31" s="7" t="s">
        <v>115</v>
      </c>
      <c r="E31" s="6" t="s">
        <v>211</v>
      </c>
      <c r="F31" s="150"/>
      <c r="G31" s="26">
        <f>SUM(G32:G40)</f>
        <v>87788.799999999988</v>
      </c>
      <c r="H31" s="236"/>
      <c r="I31" s="236"/>
    </row>
    <row r="32" spans="1:10" s="19" customFormat="1" ht="94.5">
      <c r="A32" s="40" t="s">
        <v>423</v>
      </c>
      <c r="B32" s="6"/>
      <c r="C32" s="7" t="s">
        <v>112</v>
      </c>
      <c r="D32" s="7" t="s">
        <v>115</v>
      </c>
      <c r="E32" s="6" t="s">
        <v>212</v>
      </c>
      <c r="F32" s="6">
        <v>100</v>
      </c>
      <c r="G32" s="26">
        <v>43931.1</v>
      </c>
      <c r="H32" s="236"/>
      <c r="I32" s="236"/>
    </row>
    <row r="33" spans="1:9" s="43" customFormat="1" ht="47.25">
      <c r="A33" s="40" t="s">
        <v>463</v>
      </c>
      <c r="B33" s="6"/>
      <c r="C33" s="7" t="s">
        <v>112</v>
      </c>
      <c r="D33" s="7" t="s">
        <v>115</v>
      </c>
      <c r="E33" s="6" t="s">
        <v>212</v>
      </c>
      <c r="F33" s="6">
        <v>200</v>
      </c>
      <c r="G33" s="26">
        <v>22115.3</v>
      </c>
      <c r="H33" s="236"/>
      <c r="I33" s="236"/>
    </row>
    <row r="34" spans="1:9" s="19" customFormat="1" ht="31.5">
      <c r="A34" s="40" t="s">
        <v>428</v>
      </c>
      <c r="B34" s="6"/>
      <c r="C34" s="7" t="s">
        <v>112</v>
      </c>
      <c r="D34" s="7" t="s">
        <v>115</v>
      </c>
      <c r="E34" s="6" t="s">
        <v>212</v>
      </c>
      <c r="F34" s="6">
        <v>800</v>
      </c>
      <c r="G34" s="26">
        <v>995.2</v>
      </c>
      <c r="H34" s="236"/>
      <c r="I34" s="236"/>
    </row>
    <row r="35" spans="1:9" s="19" customFormat="1" ht="126">
      <c r="A35" s="40" t="s">
        <v>804</v>
      </c>
      <c r="B35" s="6"/>
      <c r="C35" s="7" t="s">
        <v>112</v>
      </c>
      <c r="D35" s="7" t="s">
        <v>115</v>
      </c>
      <c r="E35" s="6" t="s">
        <v>207</v>
      </c>
      <c r="F35" s="6">
        <v>100</v>
      </c>
      <c r="G35" s="26">
        <v>15656.1</v>
      </c>
      <c r="H35" s="236"/>
      <c r="I35" s="236"/>
    </row>
    <row r="36" spans="1:9" s="19" customFormat="1" ht="94.5">
      <c r="A36" s="40" t="s">
        <v>805</v>
      </c>
      <c r="B36" s="6"/>
      <c r="C36" s="7" t="s">
        <v>112</v>
      </c>
      <c r="D36" s="7" t="s">
        <v>115</v>
      </c>
      <c r="E36" s="6" t="s">
        <v>207</v>
      </c>
      <c r="F36" s="6">
        <v>200</v>
      </c>
      <c r="G36" s="26">
        <v>400</v>
      </c>
      <c r="H36" s="236"/>
      <c r="I36" s="236"/>
    </row>
    <row r="37" spans="1:9" s="19" customFormat="1" ht="94.5">
      <c r="A37" s="40" t="s">
        <v>806</v>
      </c>
      <c r="B37" s="6"/>
      <c r="C37" s="7" t="s">
        <v>112</v>
      </c>
      <c r="D37" s="7" t="s">
        <v>115</v>
      </c>
      <c r="E37" s="6" t="s">
        <v>208</v>
      </c>
      <c r="F37" s="6">
        <v>100</v>
      </c>
      <c r="G37" s="26">
        <v>765.9</v>
      </c>
      <c r="H37" s="236"/>
      <c r="I37" s="236"/>
    </row>
    <row r="38" spans="1:9" s="19" customFormat="1" ht="78.75">
      <c r="A38" s="40" t="s">
        <v>790</v>
      </c>
      <c r="B38" s="6"/>
      <c r="C38" s="7" t="s">
        <v>112</v>
      </c>
      <c r="D38" s="7" t="s">
        <v>115</v>
      </c>
      <c r="E38" s="6" t="s">
        <v>213</v>
      </c>
      <c r="F38" s="6">
        <v>100</v>
      </c>
      <c r="G38" s="26">
        <v>3550</v>
      </c>
      <c r="H38" s="236"/>
      <c r="I38" s="236"/>
    </row>
    <row r="39" spans="1:9" s="19" customFormat="1" ht="78.75">
      <c r="A39" s="40" t="s">
        <v>807</v>
      </c>
      <c r="B39" s="6"/>
      <c r="C39" s="7" t="s">
        <v>112</v>
      </c>
      <c r="D39" s="7" t="s">
        <v>115</v>
      </c>
      <c r="E39" s="6" t="s">
        <v>365</v>
      </c>
      <c r="F39" s="6">
        <v>100</v>
      </c>
      <c r="G39" s="26">
        <v>252.8</v>
      </c>
      <c r="H39" s="236"/>
      <c r="I39" s="236"/>
    </row>
    <row r="40" spans="1:9" s="19" customFormat="1" ht="78.75">
      <c r="A40" s="40" t="s">
        <v>425</v>
      </c>
      <c r="B40" s="6"/>
      <c r="C40" s="7" t="s">
        <v>112</v>
      </c>
      <c r="D40" s="7" t="s">
        <v>115</v>
      </c>
      <c r="E40" s="6" t="s">
        <v>366</v>
      </c>
      <c r="F40" s="6">
        <v>100</v>
      </c>
      <c r="G40" s="26">
        <v>122.4</v>
      </c>
      <c r="H40" s="236"/>
      <c r="I40" s="236"/>
    </row>
    <row r="41" spans="1:9" s="19" customFormat="1" ht="31.5">
      <c r="A41" s="39" t="s">
        <v>216</v>
      </c>
      <c r="B41" s="6"/>
      <c r="C41" s="7" t="s">
        <v>112</v>
      </c>
      <c r="D41" s="7" t="s">
        <v>115</v>
      </c>
      <c r="E41" s="6" t="s">
        <v>214</v>
      </c>
      <c r="F41" s="150"/>
      <c r="G41" s="26">
        <f>SUM(G42)</f>
        <v>1664.1</v>
      </c>
      <c r="H41" s="236"/>
      <c r="I41" s="236"/>
    </row>
    <row r="42" spans="1:9" s="19" customFormat="1" ht="31.5">
      <c r="A42" s="39" t="s">
        <v>217</v>
      </c>
      <c r="B42" s="6"/>
      <c r="C42" s="7" t="s">
        <v>112</v>
      </c>
      <c r="D42" s="7" t="s">
        <v>115</v>
      </c>
      <c r="E42" s="6" t="s">
        <v>215</v>
      </c>
      <c r="F42" s="150"/>
      <c r="G42" s="26">
        <f>SUM(G43:G44)</f>
        <v>1664.1</v>
      </c>
      <c r="H42" s="236"/>
      <c r="I42" s="236"/>
    </row>
    <row r="43" spans="1:9" s="19" customFormat="1" ht="94.5">
      <c r="A43" s="40" t="s">
        <v>811</v>
      </c>
      <c r="B43" s="6"/>
      <c r="C43" s="7" t="s">
        <v>112</v>
      </c>
      <c r="D43" s="7" t="s">
        <v>115</v>
      </c>
      <c r="E43" s="6" t="s">
        <v>291</v>
      </c>
      <c r="F43" s="6">
        <v>100</v>
      </c>
      <c r="G43" s="26">
        <v>1652.1</v>
      </c>
      <c r="H43" s="236"/>
      <c r="I43" s="236"/>
    </row>
    <row r="44" spans="1:9" s="19" customFormat="1" ht="47.25">
      <c r="A44" s="39" t="s">
        <v>465</v>
      </c>
      <c r="B44" s="68"/>
      <c r="C44" s="7" t="s">
        <v>112</v>
      </c>
      <c r="D44" s="7" t="s">
        <v>115</v>
      </c>
      <c r="E44" s="6" t="s">
        <v>291</v>
      </c>
      <c r="F44" s="6">
        <v>200</v>
      </c>
      <c r="G44" s="26">
        <v>12</v>
      </c>
      <c r="H44" s="236"/>
      <c r="I44" s="236"/>
    </row>
    <row r="45" spans="1:9" s="19" customFormat="1" ht="15.75">
      <c r="A45" s="38" t="s">
        <v>577</v>
      </c>
      <c r="B45" s="32"/>
      <c r="C45" s="36" t="s">
        <v>112</v>
      </c>
      <c r="D45" s="36" t="s">
        <v>116</v>
      </c>
      <c r="E45" s="32"/>
      <c r="F45" s="32"/>
      <c r="G45" s="4">
        <f>SUM(G46)</f>
        <v>9.9</v>
      </c>
      <c r="H45" s="236"/>
      <c r="I45" s="236"/>
    </row>
    <row r="46" spans="1:9" s="19" customFormat="1" ht="15.75">
      <c r="A46" s="39" t="s">
        <v>219</v>
      </c>
      <c r="B46" s="6"/>
      <c r="C46" s="7" t="s">
        <v>112</v>
      </c>
      <c r="D46" s="7" t="s">
        <v>116</v>
      </c>
      <c r="E46" s="6" t="s">
        <v>218</v>
      </c>
      <c r="F46" s="6"/>
      <c r="G46" s="26">
        <f>SUM(G47)</f>
        <v>9.9</v>
      </c>
      <c r="H46" s="236"/>
      <c r="I46" s="236"/>
    </row>
    <row r="47" spans="1:9" s="19" customFormat="1" ht="15.75">
      <c r="A47" s="39" t="s">
        <v>221</v>
      </c>
      <c r="B47" s="6"/>
      <c r="C47" s="7" t="s">
        <v>112</v>
      </c>
      <c r="D47" s="7" t="s">
        <v>116</v>
      </c>
      <c r="E47" s="6" t="s">
        <v>220</v>
      </c>
      <c r="F47" s="6"/>
      <c r="G47" s="26">
        <f>SUM(G48)</f>
        <v>9.9</v>
      </c>
      <c r="H47" s="236"/>
      <c r="I47" s="236"/>
    </row>
    <row r="48" spans="1:9" s="19" customFormat="1" ht="78.75">
      <c r="A48" s="40" t="s">
        <v>606</v>
      </c>
      <c r="B48" s="6"/>
      <c r="C48" s="7" t="s">
        <v>112</v>
      </c>
      <c r="D48" s="7" t="s">
        <v>116</v>
      </c>
      <c r="E48" s="6" t="s">
        <v>578</v>
      </c>
      <c r="F48" s="6">
        <v>200</v>
      </c>
      <c r="G48" s="26">
        <v>9.9</v>
      </c>
      <c r="H48" s="236"/>
      <c r="I48" s="236"/>
    </row>
    <row r="49" spans="1:9" s="19" customFormat="1" ht="47.25">
      <c r="A49" s="38" t="s">
        <v>75</v>
      </c>
      <c r="B49" s="151"/>
      <c r="C49" s="36" t="s">
        <v>112</v>
      </c>
      <c r="D49" s="36" t="s">
        <v>120</v>
      </c>
      <c r="E49" s="32"/>
      <c r="F49" s="32"/>
      <c r="G49" s="4">
        <f>SUM(G50,G58)</f>
        <v>42774.400000000001</v>
      </c>
      <c r="H49" s="236"/>
      <c r="I49" s="236"/>
    </row>
    <row r="50" spans="1:9" s="19" customFormat="1" ht="31.5">
      <c r="A50" s="39" t="s">
        <v>216</v>
      </c>
      <c r="B50" s="6"/>
      <c r="C50" s="7" t="s">
        <v>112</v>
      </c>
      <c r="D50" s="7" t="s">
        <v>120</v>
      </c>
      <c r="E50" s="6" t="s">
        <v>214</v>
      </c>
      <c r="F50" s="150"/>
      <c r="G50" s="26">
        <f>SUM(G51)</f>
        <v>40444.400000000001</v>
      </c>
      <c r="H50" s="236"/>
      <c r="I50" s="236"/>
    </row>
    <row r="51" spans="1:9" s="19" customFormat="1" ht="31.5">
      <c r="A51" s="39" t="s">
        <v>217</v>
      </c>
      <c r="B51" s="6"/>
      <c r="C51" s="7" t="s">
        <v>112</v>
      </c>
      <c r="D51" s="7" t="s">
        <v>120</v>
      </c>
      <c r="E51" s="6" t="s">
        <v>215</v>
      </c>
      <c r="F51" s="150"/>
      <c r="G51" s="26">
        <f>SUM(G52:G57)</f>
        <v>40444.400000000001</v>
      </c>
      <c r="H51" s="236"/>
      <c r="I51" s="236"/>
    </row>
    <row r="52" spans="1:9" s="19" customFormat="1" ht="94.5">
      <c r="A52" s="40" t="s">
        <v>423</v>
      </c>
      <c r="B52" s="6"/>
      <c r="C52" s="7" t="s">
        <v>112</v>
      </c>
      <c r="D52" s="7" t="s">
        <v>120</v>
      </c>
      <c r="E52" s="6" t="s">
        <v>274</v>
      </c>
      <c r="F52" s="6">
        <v>100</v>
      </c>
      <c r="G52" s="26">
        <v>24631</v>
      </c>
      <c r="H52" s="236"/>
      <c r="I52" s="258"/>
    </row>
    <row r="53" spans="1:9" s="19" customFormat="1" ht="47.25">
      <c r="A53" s="40" t="s">
        <v>463</v>
      </c>
      <c r="B53" s="6"/>
      <c r="C53" s="7" t="s">
        <v>112</v>
      </c>
      <c r="D53" s="7" t="s">
        <v>120</v>
      </c>
      <c r="E53" s="6" t="s">
        <v>274</v>
      </c>
      <c r="F53" s="6">
        <v>200</v>
      </c>
      <c r="G53" s="26">
        <v>10850.4</v>
      </c>
      <c r="H53" s="236"/>
      <c r="I53" s="236"/>
    </row>
    <row r="54" spans="1:9" s="19" customFormat="1" ht="31.5">
      <c r="A54" s="40" t="s">
        <v>428</v>
      </c>
      <c r="B54" s="6"/>
      <c r="C54" s="7" t="s">
        <v>112</v>
      </c>
      <c r="D54" s="7" t="s">
        <v>120</v>
      </c>
      <c r="E54" s="6" t="s">
        <v>274</v>
      </c>
      <c r="F54" s="6">
        <v>800</v>
      </c>
      <c r="G54" s="26">
        <v>160.4</v>
      </c>
      <c r="H54" s="236"/>
      <c r="I54" s="236"/>
    </row>
    <row r="55" spans="1:9" s="19" customFormat="1" ht="126">
      <c r="A55" s="40" t="s">
        <v>424</v>
      </c>
      <c r="B55" s="6"/>
      <c r="C55" s="7" t="s">
        <v>112</v>
      </c>
      <c r="D55" s="7" t="s">
        <v>120</v>
      </c>
      <c r="E55" s="6" t="s">
        <v>275</v>
      </c>
      <c r="F55" s="6">
        <v>100</v>
      </c>
      <c r="G55" s="26">
        <v>2692.2</v>
      </c>
      <c r="H55" s="236"/>
      <c r="I55" s="236"/>
    </row>
    <row r="56" spans="1:9" s="19" customFormat="1" ht="94.5">
      <c r="A56" s="40" t="s">
        <v>621</v>
      </c>
      <c r="B56" s="6"/>
      <c r="C56" s="7" t="s">
        <v>112</v>
      </c>
      <c r="D56" s="7" t="s">
        <v>120</v>
      </c>
      <c r="E56" s="6" t="s">
        <v>275</v>
      </c>
      <c r="F56" s="6">
        <v>200</v>
      </c>
      <c r="G56" s="26">
        <v>275.39999999999998</v>
      </c>
      <c r="H56" s="236"/>
      <c r="I56" s="236"/>
    </row>
    <row r="57" spans="1:9" s="19" customFormat="1" ht="78.75">
      <c r="A57" s="40" t="s">
        <v>790</v>
      </c>
      <c r="B57" s="6"/>
      <c r="C57" s="7" t="s">
        <v>112</v>
      </c>
      <c r="D57" s="7" t="s">
        <v>120</v>
      </c>
      <c r="E57" s="6" t="s">
        <v>276</v>
      </c>
      <c r="F57" s="6">
        <v>100</v>
      </c>
      <c r="G57" s="26">
        <v>1835</v>
      </c>
      <c r="H57" s="236"/>
      <c r="I57" s="236"/>
    </row>
    <row r="58" spans="1:9" s="19" customFormat="1" ht="15.75">
      <c r="A58" s="39" t="s">
        <v>346</v>
      </c>
      <c r="B58" s="151"/>
      <c r="C58" s="7" t="s">
        <v>112</v>
      </c>
      <c r="D58" s="7" t="s">
        <v>120</v>
      </c>
      <c r="E58" s="6" t="s">
        <v>343</v>
      </c>
      <c r="F58" s="6"/>
      <c r="G58" s="26">
        <f>SUM(G59)</f>
        <v>2330</v>
      </c>
      <c r="H58" s="236"/>
      <c r="I58" s="236"/>
    </row>
    <row r="59" spans="1:9" s="19" customFormat="1" ht="31.5">
      <c r="A59" s="39" t="s">
        <v>345</v>
      </c>
      <c r="B59" s="151"/>
      <c r="C59" s="7" t="s">
        <v>112</v>
      </c>
      <c r="D59" s="7" t="s">
        <v>120</v>
      </c>
      <c r="E59" s="6" t="s">
        <v>344</v>
      </c>
      <c r="F59" s="6"/>
      <c r="G59" s="26">
        <f>SUM(G60:G61)</f>
        <v>2330</v>
      </c>
      <c r="H59" s="236"/>
      <c r="I59" s="236"/>
    </row>
    <row r="60" spans="1:9" s="19" customFormat="1" ht="94.5">
      <c r="A60" s="40" t="s">
        <v>423</v>
      </c>
      <c r="B60" s="259"/>
      <c r="C60" s="7" t="s">
        <v>112</v>
      </c>
      <c r="D60" s="7" t="s">
        <v>120</v>
      </c>
      <c r="E60" s="6" t="s">
        <v>347</v>
      </c>
      <c r="F60" s="6">
        <v>100</v>
      </c>
      <c r="G60" s="26">
        <v>2195</v>
      </c>
      <c r="H60" s="236"/>
      <c r="I60" s="258"/>
    </row>
    <row r="61" spans="1:9" s="19" customFormat="1" ht="78.75">
      <c r="A61" s="40" t="s">
        <v>790</v>
      </c>
      <c r="B61" s="6"/>
      <c r="C61" s="7" t="s">
        <v>112</v>
      </c>
      <c r="D61" s="7" t="s">
        <v>120</v>
      </c>
      <c r="E61" s="6" t="s">
        <v>749</v>
      </c>
      <c r="F61" s="6">
        <v>100</v>
      </c>
      <c r="G61" s="26">
        <v>135</v>
      </c>
      <c r="H61" s="236"/>
      <c r="I61" s="236"/>
    </row>
    <row r="62" spans="1:9" s="19" customFormat="1" ht="15.75">
      <c r="A62" s="38" t="s">
        <v>76</v>
      </c>
      <c r="B62" s="259"/>
      <c r="C62" s="36" t="s">
        <v>112</v>
      </c>
      <c r="D62" s="36" t="s">
        <v>117</v>
      </c>
      <c r="E62" s="32"/>
      <c r="F62" s="32"/>
      <c r="G62" s="4">
        <f>SUM(G63)</f>
        <v>3674.3</v>
      </c>
      <c r="H62" s="236"/>
      <c r="I62" s="236"/>
    </row>
    <row r="63" spans="1:9" s="19" customFormat="1" ht="15.75">
      <c r="A63" s="39" t="s">
        <v>337</v>
      </c>
      <c r="B63" s="151"/>
      <c r="C63" s="7" t="s">
        <v>112</v>
      </c>
      <c r="D63" s="7" t="s">
        <v>117</v>
      </c>
      <c r="E63" s="6" t="s">
        <v>339</v>
      </c>
      <c r="F63" s="6"/>
      <c r="G63" s="26">
        <f>SUM(G64)</f>
        <v>3674.3</v>
      </c>
      <c r="H63" s="236"/>
      <c r="I63" s="236"/>
    </row>
    <row r="64" spans="1:9" s="19" customFormat="1" ht="31.5">
      <c r="A64" s="39" t="s">
        <v>338</v>
      </c>
      <c r="B64" s="151"/>
      <c r="C64" s="7" t="s">
        <v>112</v>
      </c>
      <c r="D64" s="7" t="s">
        <v>117</v>
      </c>
      <c r="E64" s="6" t="s">
        <v>340</v>
      </c>
      <c r="F64" s="6"/>
      <c r="G64" s="26">
        <f>SUM(G65:G66)</f>
        <v>3674.3</v>
      </c>
      <c r="H64" s="236"/>
      <c r="I64" s="236"/>
    </row>
    <row r="65" spans="1:9" s="19" customFormat="1" ht="94.5">
      <c r="A65" s="40" t="s">
        <v>819</v>
      </c>
      <c r="B65" s="259"/>
      <c r="C65" s="7" t="s">
        <v>112</v>
      </c>
      <c r="D65" s="7" t="s">
        <v>117</v>
      </c>
      <c r="E65" s="6" t="s">
        <v>341</v>
      </c>
      <c r="F65" s="6">
        <v>100</v>
      </c>
      <c r="G65" s="26">
        <v>3574.3</v>
      </c>
      <c r="H65" s="236"/>
      <c r="I65" s="258"/>
    </row>
    <row r="66" spans="1:9" s="19" customFormat="1" ht="78.75">
      <c r="A66" s="40" t="s">
        <v>790</v>
      </c>
      <c r="B66" s="6"/>
      <c r="C66" s="7" t="s">
        <v>112</v>
      </c>
      <c r="D66" s="7" t="s">
        <v>117</v>
      </c>
      <c r="E66" s="6" t="s">
        <v>342</v>
      </c>
      <c r="F66" s="6">
        <v>100</v>
      </c>
      <c r="G66" s="26">
        <v>100</v>
      </c>
      <c r="H66" s="236"/>
      <c r="I66" s="236"/>
    </row>
    <row r="67" spans="1:9" s="19" customFormat="1" ht="15.75">
      <c r="A67" s="38" t="s">
        <v>77</v>
      </c>
      <c r="B67" s="151"/>
      <c r="C67" s="36" t="s">
        <v>112</v>
      </c>
      <c r="D67" s="36">
        <v>11</v>
      </c>
      <c r="E67" s="32"/>
      <c r="F67" s="32"/>
      <c r="G67" s="4">
        <f>SUM(G68,G71)</f>
        <v>8002.6</v>
      </c>
      <c r="H67" s="236"/>
      <c r="I67" s="236"/>
    </row>
    <row r="68" spans="1:9" s="19" customFormat="1" ht="31.5">
      <c r="A68" s="39" t="s">
        <v>216</v>
      </c>
      <c r="B68" s="6"/>
      <c r="C68" s="7" t="s">
        <v>112</v>
      </c>
      <c r="D68" s="7" t="s">
        <v>363</v>
      </c>
      <c r="E68" s="6" t="s">
        <v>214</v>
      </c>
      <c r="F68" s="150"/>
      <c r="G68" s="26">
        <f>SUM(G69)</f>
        <v>2801</v>
      </c>
      <c r="H68" s="236"/>
      <c r="I68" s="236"/>
    </row>
    <row r="69" spans="1:9" s="19" customFormat="1" ht="31.5">
      <c r="A69" s="39" t="s">
        <v>217</v>
      </c>
      <c r="B69" s="6"/>
      <c r="C69" s="7" t="s">
        <v>112</v>
      </c>
      <c r="D69" s="7" t="s">
        <v>363</v>
      </c>
      <c r="E69" s="6" t="s">
        <v>215</v>
      </c>
      <c r="F69" s="150"/>
      <c r="G69" s="26">
        <f>SUM(G70)</f>
        <v>2801</v>
      </c>
      <c r="H69" s="236"/>
      <c r="I69" s="236"/>
    </row>
    <row r="70" spans="1:9" s="19" customFormat="1" ht="31.5">
      <c r="A70" s="39" t="s">
        <v>536</v>
      </c>
      <c r="B70" s="6"/>
      <c r="C70" s="7" t="s">
        <v>112</v>
      </c>
      <c r="D70" s="7" t="s">
        <v>363</v>
      </c>
      <c r="E70" s="6" t="s">
        <v>277</v>
      </c>
      <c r="F70" s="6">
        <v>800</v>
      </c>
      <c r="G70" s="26">
        <v>2801</v>
      </c>
      <c r="H70" s="236"/>
      <c r="I70" s="236"/>
    </row>
    <row r="71" spans="1:9" s="19" customFormat="1" ht="15.75">
      <c r="A71" s="39" t="s">
        <v>219</v>
      </c>
      <c r="B71" s="6"/>
      <c r="C71" s="7" t="s">
        <v>112</v>
      </c>
      <c r="D71" s="7" t="s">
        <v>363</v>
      </c>
      <c r="E71" s="6" t="s">
        <v>218</v>
      </c>
      <c r="F71" s="6"/>
      <c r="G71" s="26">
        <f>SUM(G72)</f>
        <v>5201.6000000000004</v>
      </c>
      <c r="H71" s="236"/>
      <c r="I71" s="236"/>
    </row>
    <row r="72" spans="1:9" s="19" customFormat="1" ht="15.75">
      <c r="A72" s="39" t="s">
        <v>221</v>
      </c>
      <c r="B72" s="6"/>
      <c r="C72" s="7" t="s">
        <v>112</v>
      </c>
      <c r="D72" s="7" t="s">
        <v>363</v>
      </c>
      <c r="E72" s="6" t="s">
        <v>220</v>
      </c>
      <c r="F72" s="6"/>
      <c r="G72" s="26">
        <f>SUM(G73)</f>
        <v>5201.6000000000004</v>
      </c>
      <c r="H72" s="236"/>
      <c r="I72" s="236"/>
    </row>
    <row r="73" spans="1:9" s="19" customFormat="1" ht="31.5">
      <c r="A73" s="39" t="s">
        <v>433</v>
      </c>
      <c r="B73" s="6"/>
      <c r="C73" s="7" t="s">
        <v>112</v>
      </c>
      <c r="D73" s="7" t="s">
        <v>363</v>
      </c>
      <c r="E73" s="6" t="s">
        <v>692</v>
      </c>
      <c r="F73" s="6">
        <v>800</v>
      </c>
      <c r="G73" s="26">
        <v>5201.6000000000004</v>
      </c>
      <c r="H73" s="236"/>
      <c r="I73" s="236"/>
    </row>
    <row r="74" spans="1:9" s="19" customFormat="1" ht="15.75">
      <c r="A74" s="38" t="s">
        <v>468</v>
      </c>
      <c r="B74" s="32"/>
      <c r="C74" s="36" t="s">
        <v>112</v>
      </c>
      <c r="D74" s="36">
        <v>13</v>
      </c>
      <c r="E74" s="32"/>
      <c r="F74" s="32"/>
      <c r="G74" s="4">
        <f>SUM(G75,G79,G90)</f>
        <v>51198.899999999994</v>
      </c>
      <c r="H74" s="236"/>
      <c r="I74" s="236"/>
    </row>
    <row r="75" spans="1:9" s="19" customFormat="1" ht="31.5">
      <c r="A75" s="39" t="s">
        <v>203</v>
      </c>
      <c r="B75" s="6"/>
      <c r="C75" s="7" t="s">
        <v>112</v>
      </c>
      <c r="D75" s="7" t="s">
        <v>3</v>
      </c>
      <c r="E75" s="6" t="s">
        <v>202</v>
      </c>
      <c r="F75" s="150"/>
      <c r="G75" s="26">
        <f>SUM(G76)</f>
        <v>1000</v>
      </c>
      <c r="H75" s="236"/>
      <c r="I75" s="236"/>
    </row>
    <row r="76" spans="1:9" s="19" customFormat="1" ht="18.75">
      <c r="A76" s="39" t="s">
        <v>210</v>
      </c>
      <c r="B76" s="6"/>
      <c r="C76" s="7" t="s">
        <v>112</v>
      </c>
      <c r="D76" s="7" t="s">
        <v>3</v>
      </c>
      <c r="E76" s="6" t="s">
        <v>211</v>
      </c>
      <c r="F76" s="150"/>
      <c r="G76" s="26">
        <f>SUM(G77:G78)</f>
        <v>1000</v>
      </c>
      <c r="H76" s="236"/>
      <c r="I76" s="236"/>
    </row>
    <row r="77" spans="1:9" s="48" customFormat="1" ht="63">
      <c r="A77" s="40" t="s">
        <v>462</v>
      </c>
      <c r="B77" s="6"/>
      <c r="C77" s="7" t="s">
        <v>112</v>
      </c>
      <c r="D77" s="7" t="s">
        <v>3</v>
      </c>
      <c r="E77" s="6" t="s">
        <v>222</v>
      </c>
      <c r="F77" s="6">
        <v>200</v>
      </c>
      <c r="G77" s="26">
        <v>690</v>
      </c>
      <c r="H77" s="252"/>
      <c r="I77" s="252"/>
    </row>
    <row r="78" spans="1:9" s="48" customFormat="1" ht="47.25">
      <c r="A78" s="40" t="s">
        <v>826</v>
      </c>
      <c r="B78" s="6"/>
      <c r="C78" s="7" t="s">
        <v>112</v>
      </c>
      <c r="D78" s="7" t="s">
        <v>3</v>
      </c>
      <c r="E78" s="6" t="s">
        <v>222</v>
      </c>
      <c r="F78" s="6">
        <v>800</v>
      </c>
      <c r="G78" s="26">
        <v>310</v>
      </c>
      <c r="H78" s="252"/>
      <c r="I78" s="252"/>
    </row>
    <row r="79" spans="1:9" s="48" customFormat="1" ht="31.5">
      <c r="A79" s="39" t="s">
        <v>216</v>
      </c>
      <c r="B79" s="6"/>
      <c r="C79" s="7" t="s">
        <v>112</v>
      </c>
      <c r="D79" s="7" t="s">
        <v>3</v>
      </c>
      <c r="E79" s="6" t="s">
        <v>214</v>
      </c>
      <c r="F79" s="150"/>
      <c r="G79" s="26">
        <f>SUM(G80,G82)</f>
        <v>45771.199999999997</v>
      </c>
      <c r="H79" s="252"/>
      <c r="I79" s="252"/>
    </row>
    <row r="80" spans="1:9" s="19" customFormat="1" ht="31.5">
      <c r="A80" s="39" t="s">
        <v>217</v>
      </c>
      <c r="B80" s="6"/>
      <c r="C80" s="7" t="s">
        <v>112</v>
      </c>
      <c r="D80" s="7" t="s">
        <v>3</v>
      </c>
      <c r="E80" s="6" t="s">
        <v>215</v>
      </c>
      <c r="F80" s="150"/>
      <c r="G80" s="26">
        <f>SUM(G81)</f>
        <v>18029.5</v>
      </c>
      <c r="H80" s="236"/>
      <c r="I80" s="236"/>
    </row>
    <row r="81" spans="1:9" s="19" customFormat="1" ht="47.25">
      <c r="A81" s="40" t="s">
        <v>464</v>
      </c>
      <c r="B81" s="6"/>
      <c r="C81" s="7" t="s">
        <v>112</v>
      </c>
      <c r="D81" s="7" t="s">
        <v>3</v>
      </c>
      <c r="E81" s="6" t="s">
        <v>223</v>
      </c>
      <c r="F81" s="6">
        <v>200</v>
      </c>
      <c r="G81" s="26">
        <v>18029.5</v>
      </c>
      <c r="H81" s="236"/>
      <c r="I81" s="236"/>
    </row>
    <row r="82" spans="1:9" s="19" customFormat="1" ht="31.5">
      <c r="A82" s="9" t="s">
        <v>324</v>
      </c>
      <c r="B82" s="6"/>
      <c r="C82" s="7" t="s">
        <v>112</v>
      </c>
      <c r="D82" s="7" t="s">
        <v>3</v>
      </c>
      <c r="E82" s="6" t="s">
        <v>323</v>
      </c>
      <c r="F82" s="6"/>
      <c r="G82" s="26">
        <f>SUM(G83:G89)</f>
        <v>27741.7</v>
      </c>
      <c r="H82" s="236"/>
      <c r="I82" s="236"/>
    </row>
    <row r="83" spans="1:9" s="19" customFormat="1" ht="78.75">
      <c r="A83" s="9" t="s">
        <v>790</v>
      </c>
      <c r="B83" s="6"/>
      <c r="C83" s="7" t="s">
        <v>112</v>
      </c>
      <c r="D83" s="7" t="s">
        <v>3</v>
      </c>
      <c r="E83" s="6" t="s">
        <v>478</v>
      </c>
      <c r="F83" s="6">
        <v>100</v>
      </c>
      <c r="G83" s="26">
        <v>1900</v>
      </c>
      <c r="H83" s="236"/>
      <c r="I83" s="236"/>
    </row>
    <row r="84" spans="1:9" s="19" customFormat="1" ht="110.25">
      <c r="A84" s="40" t="s">
        <v>817</v>
      </c>
      <c r="B84" s="6"/>
      <c r="C84" s="7" t="s">
        <v>112</v>
      </c>
      <c r="D84" s="7" t="s">
        <v>3</v>
      </c>
      <c r="E84" s="6" t="s">
        <v>473</v>
      </c>
      <c r="F84" s="6">
        <v>100</v>
      </c>
      <c r="G84" s="2">
        <v>10854.9</v>
      </c>
      <c r="H84" s="236"/>
      <c r="I84" s="236"/>
    </row>
    <row r="85" spans="1:9" s="19" customFormat="1" ht="63" hidden="1">
      <c r="A85" s="40" t="s">
        <v>466</v>
      </c>
      <c r="B85" s="6"/>
      <c r="C85" s="7" t="s">
        <v>112</v>
      </c>
      <c r="D85" s="7" t="s">
        <v>3</v>
      </c>
      <c r="E85" s="6" t="s">
        <v>473</v>
      </c>
      <c r="F85" s="6">
        <v>200</v>
      </c>
      <c r="G85" s="2"/>
      <c r="H85" s="236"/>
      <c r="I85" s="236"/>
    </row>
    <row r="86" spans="1:9" s="19" customFormat="1" ht="47.25">
      <c r="A86" s="40" t="s">
        <v>430</v>
      </c>
      <c r="B86" s="6"/>
      <c r="C86" s="7" t="s">
        <v>112</v>
      </c>
      <c r="D86" s="7" t="s">
        <v>3</v>
      </c>
      <c r="E86" s="6" t="s">
        <v>473</v>
      </c>
      <c r="F86" s="6">
        <v>800</v>
      </c>
      <c r="G86" s="2">
        <v>262.39999999999998</v>
      </c>
      <c r="H86" s="236"/>
      <c r="I86" s="236"/>
    </row>
    <row r="87" spans="1:9" s="19" customFormat="1" ht="110.25">
      <c r="A87" s="40" t="s">
        <v>828</v>
      </c>
      <c r="B87" s="6"/>
      <c r="C87" s="7" t="s">
        <v>112</v>
      </c>
      <c r="D87" s="7" t="s">
        <v>3</v>
      </c>
      <c r="E87" s="6" t="s">
        <v>827</v>
      </c>
      <c r="F87" s="6">
        <v>100</v>
      </c>
      <c r="G87" s="26">
        <v>12717.5</v>
      </c>
      <c r="H87" s="236"/>
      <c r="I87" s="236"/>
    </row>
    <row r="88" spans="1:9" s="19" customFormat="1" ht="63" hidden="1">
      <c r="A88" s="40" t="s">
        <v>829</v>
      </c>
      <c r="B88" s="6"/>
      <c r="C88" s="7" t="s">
        <v>112</v>
      </c>
      <c r="D88" s="7" t="s">
        <v>3</v>
      </c>
      <c r="E88" s="6" t="s">
        <v>827</v>
      </c>
      <c r="F88" s="6">
        <v>200</v>
      </c>
      <c r="G88" s="26">
        <v>0</v>
      </c>
      <c r="H88" s="236"/>
      <c r="I88" s="236"/>
    </row>
    <row r="89" spans="1:9" s="19" customFormat="1" ht="94.5">
      <c r="A89" s="39" t="s">
        <v>806</v>
      </c>
      <c r="B89" s="6"/>
      <c r="C89" s="7" t="s">
        <v>112</v>
      </c>
      <c r="D89" s="7" t="s">
        <v>3</v>
      </c>
      <c r="E89" s="6" t="s">
        <v>830</v>
      </c>
      <c r="F89" s="6">
        <v>100</v>
      </c>
      <c r="G89" s="26">
        <v>2006.9</v>
      </c>
      <c r="H89" s="236"/>
      <c r="I89" s="236"/>
    </row>
    <row r="90" spans="1:9" s="19" customFormat="1" ht="15.75">
      <c r="A90" s="9" t="s">
        <v>219</v>
      </c>
      <c r="B90" s="6"/>
      <c r="C90" s="7" t="s">
        <v>112</v>
      </c>
      <c r="D90" s="7" t="s">
        <v>3</v>
      </c>
      <c r="E90" s="6" t="s">
        <v>218</v>
      </c>
      <c r="F90" s="6"/>
      <c r="G90" s="26">
        <f>SUM(G91)</f>
        <v>4427.7</v>
      </c>
      <c r="H90" s="236"/>
      <c r="I90" s="236"/>
    </row>
    <row r="91" spans="1:9" s="19" customFormat="1" ht="15.75">
      <c r="A91" s="9" t="s">
        <v>221</v>
      </c>
      <c r="B91" s="6"/>
      <c r="C91" s="7" t="s">
        <v>112</v>
      </c>
      <c r="D91" s="7" t="s">
        <v>3</v>
      </c>
      <c r="E91" s="6" t="s">
        <v>220</v>
      </c>
      <c r="F91" s="6"/>
      <c r="G91" s="26">
        <f>SUM(G92:G94)</f>
        <v>4427.7</v>
      </c>
      <c r="H91" s="236"/>
      <c r="I91" s="236"/>
    </row>
    <row r="92" spans="1:9" s="19" customFormat="1" ht="47.25">
      <c r="A92" s="40" t="s">
        <v>623</v>
      </c>
      <c r="B92" s="6"/>
      <c r="C92" s="7" t="s">
        <v>112</v>
      </c>
      <c r="D92" s="7" t="s">
        <v>3</v>
      </c>
      <c r="E92" s="6" t="s">
        <v>692</v>
      </c>
      <c r="F92" s="6">
        <v>200</v>
      </c>
      <c r="G92" s="26">
        <v>58</v>
      </c>
      <c r="H92" s="236"/>
      <c r="I92" s="236"/>
    </row>
    <row r="93" spans="1:9" s="19" customFormat="1" ht="31.5">
      <c r="A93" s="40" t="s">
        <v>622</v>
      </c>
      <c r="B93" s="6"/>
      <c r="C93" s="7" t="s">
        <v>112</v>
      </c>
      <c r="D93" s="7" t="s">
        <v>3</v>
      </c>
      <c r="E93" s="6" t="s">
        <v>692</v>
      </c>
      <c r="F93" s="6">
        <v>300</v>
      </c>
      <c r="G93" s="26">
        <v>700</v>
      </c>
      <c r="H93" s="236"/>
      <c r="I93" s="236"/>
    </row>
    <row r="94" spans="1:9" s="19" customFormat="1" ht="15.75">
      <c r="A94" s="39" t="s">
        <v>821</v>
      </c>
      <c r="B94" s="6"/>
      <c r="C94" s="7" t="s">
        <v>112</v>
      </c>
      <c r="D94" s="7" t="s">
        <v>3</v>
      </c>
      <c r="E94" s="6" t="s">
        <v>820</v>
      </c>
      <c r="F94" s="6">
        <v>800</v>
      </c>
      <c r="G94" s="265">
        <v>3669.7</v>
      </c>
      <c r="H94" s="236"/>
      <c r="I94" s="236"/>
    </row>
    <row r="95" spans="1:9" s="19" customFormat="1" ht="31.5">
      <c r="A95" s="38" t="s">
        <v>78</v>
      </c>
      <c r="B95" s="32"/>
      <c r="C95" s="36" t="s">
        <v>114</v>
      </c>
      <c r="D95" s="36" t="s">
        <v>119</v>
      </c>
      <c r="E95" s="6"/>
      <c r="F95" s="6"/>
      <c r="G95" s="4">
        <f>SUM(G96,G101,G114,G123)</f>
        <v>12770.9</v>
      </c>
      <c r="H95" s="236"/>
      <c r="I95" s="236"/>
    </row>
    <row r="96" spans="1:9" s="19" customFormat="1" ht="15.75">
      <c r="A96" s="38" t="s">
        <v>79</v>
      </c>
      <c r="B96" s="32"/>
      <c r="C96" s="36" t="s">
        <v>114</v>
      </c>
      <c r="D96" s="36" t="s">
        <v>115</v>
      </c>
      <c r="E96" s="32"/>
      <c r="F96" s="32"/>
      <c r="G96" s="4">
        <f>SUM(G97)</f>
        <v>2646.8</v>
      </c>
      <c r="H96" s="236"/>
      <c r="I96" s="236"/>
    </row>
    <row r="97" spans="1:9" s="19" customFormat="1" ht="31.5">
      <c r="A97" s="39" t="s">
        <v>203</v>
      </c>
      <c r="B97" s="6"/>
      <c r="C97" s="7" t="s">
        <v>114</v>
      </c>
      <c r="D97" s="7" t="s">
        <v>115</v>
      </c>
      <c r="E97" s="6" t="s">
        <v>202</v>
      </c>
      <c r="F97" s="150"/>
      <c r="G97" s="26">
        <f>SUM(G98)</f>
        <v>2646.8</v>
      </c>
      <c r="H97" s="236"/>
      <c r="I97" s="236"/>
    </row>
    <row r="98" spans="1:9" s="19" customFormat="1" ht="18.75">
      <c r="A98" s="39" t="s">
        <v>210</v>
      </c>
      <c r="B98" s="6"/>
      <c r="C98" s="7" t="s">
        <v>114</v>
      </c>
      <c r="D98" s="7" t="s">
        <v>115</v>
      </c>
      <c r="E98" s="6" t="s">
        <v>211</v>
      </c>
      <c r="F98" s="150"/>
      <c r="G98" s="26">
        <f>SUM(G99:G100)</f>
        <v>2646.8</v>
      </c>
      <c r="H98" s="236"/>
      <c r="I98" s="236"/>
    </row>
    <row r="99" spans="1:9" s="19" customFormat="1" ht="157.5">
      <c r="A99" s="40" t="s">
        <v>808</v>
      </c>
      <c r="B99" s="6"/>
      <c r="C99" s="7" t="s">
        <v>114</v>
      </c>
      <c r="D99" s="7" t="s">
        <v>115</v>
      </c>
      <c r="E99" s="6" t="s">
        <v>367</v>
      </c>
      <c r="F99" s="6">
        <v>100</v>
      </c>
      <c r="G99" s="26">
        <v>1873.5</v>
      </c>
      <c r="H99" s="236"/>
      <c r="I99" s="236"/>
    </row>
    <row r="100" spans="1:9" s="19" customFormat="1" ht="110.25">
      <c r="A100" s="40" t="s">
        <v>791</v>
      </c>
      <c r="B100" s="6"/>
      <c r="C100" s="7" t="s">
        <v>114</v>
      </c>
      <c r="D100" s="7" t="s">
        <v>115</v>
      </c>
      <c r="E100" s="6" t="s">
        <v>367</v>
      </c>
      <c r="F100" s="6">
        <v>200</v>
      </c>
      <c r="G100" s="26">
        <v>773.3</v>
      </c>
      <c r="H100" s="236"/>
      <c r="I100" s="236"/>
    </row>
    <row r="101" spans="1:9" s="19" customFormat="1" ht="31.5">
      <c r="A101" s="38" t="s">
        <v>506</v>
      </c>
      <c r="B101" s="32"/>
      <c r="C101" s="36" t="s">
        <v>114</v>
      </c>
      <c r="D101" s="36" t="s">
        <v>121</v>
      </c>
      <c r="E101" s="32"/>
      <c r="F101" s="32"/>
      <c r="G101" s="4">
        <f>SUM(G102,G108,G111)</f>
        <v>8089.0999999999995</v>
      </c>
      <c r="H101" s="236"/>
      <c r="I101" s="236"/>
    </row>
    <row r="102" spans="1:9" s="19" customFormat="1" ht="31.5">
      <c r="A102" s="41" t="s">
        <v>693</v>
      </c>
      <c r="B102" s="6"/>
      <c r="C102" s="7" t="s">
        <v>114</v>
      </c>
      <c r="D102" s="7" t="s">
        <v>121</v>
      </c>
      <c r="E102" s="6" t="s">
        <v>224</v>
      </c>
      <c r="F102" s="6"/>
      <c r="G102" s="26">
        <f>SUM(G103)</f>
        <v>1525</v>
      </c>
      <c r="H102" s="236"/>
      <c r="I102" s="236"/>
    </row>
    <row r="103" spans="1:9" s="19" customFormat="1" ht="78.75">
      <c r="A103" s="40" t="s">
        <v>694</v>
      </c>
      <c r="B103" s="6"/>
      <c r="C103" s="7" t="s">
        <v>114</v>
      </c>
      <c r="D103" s="7" t="s">
        <v>121</v>
      </c>
      <c r="E103" s="90" t="s">
        <v>695</v>
      </c>
      <c r="F103" s="6"/>
      <c r="G103" s="26">
        <f>SUM(G104,G106)</f>
        <v>1525</v>
      </c>
      <c r="H103" s="236"/>
      <c r="I103" s="236"/>
    </row>
    <row r="104" spans="1:9" s="19" customFormat="1" ht="78.75">
      <c r="A104" s="40" t="s">
        <v>696</v>
      </c>
      <c r="B104" s="6"/>
      <c r="C104" s="7" t="s">
        <v>114</v>
      </c>
      <c r="D104" s="7" t="s">
        <v>121</v>
      </c>
      <c r="E104" s="6" t="s">
        <v>697</v>
      </c>
      <c r="F104" s="6"/>
      <c r="G104" s="26">
        <f>SUM(G105)</f>
        <v>1500</v>
      </c>
      <c r="H104" s="236"/>
      <c r="I104" s="236"/>
    </row>
    <row r="105" spans="1:9" s="19" customFormat="1" ht="94.5">
      <c r="A105" s="40" t="s">
        <v>783</v>
      </c>
      <c r="B105" s="6"/>
      <c r="C105" s="7" t="s">
        <v>114</v>
      </c>
      <c r="D105" s="7" t="s">
        <v>121</v>
      </c>
      <c r="E105" s="170" t="s">
        <v>698</v>
      </c>
      <c r="F105" s="6">
        <v>200</v>
      </c>
      <c r="G105" s="26">
        <v>1500</v>
      </c>
      <c r="H105" s="236"/>
      <c r="I105" s="236"/>
    </row>
    <row r="106" spans="1:9" s="19" customFormat="1" ht="47.25">
      <c r="A106" s="41" t="s">
        <v>699</v>
      </c>
      <c r="B106" s="6"/>
      <c r="C106" s="7" t="s">
        <v>114</v>
      </c>
      <c r="D106" s="7" t="s">
        <v>121</v>
      </c>
      <c r="E106" s="6" t="s">
        <v>700</v>
      </c>
      <c r="F106" s="6"/>
      <c r="G106" s="26">
        <f>SUM(G107)</f>
        <v>25</v>
      </c>
      <c r="H106" s="236"/>
      <c r="I106" s="236"/>
    </row>
    <row r="107" spans="1:9" s="19" customFormat="1" ht="63">
      <c r="A107" s="40" t="s">
        <v>788</v>
      </c>
      <c r="B107" s="6"/>
      <c r="C107" s="7" t="s">
        <v>114</v>
      </c>
      <c r="D107" s="7" t="s">
        <v>121</v>
      </c>
      <c r="E107" s="170" t="s">
        <v>701</v>
      </c>
      <c r="F107" s="6">
        <v>200</v>
      </c>
      <c r="G107" s="26">
        <v>25</v>
      </c>
      <c r="H107" s="236"/>
      <c r="I107" s="236"/>
    </row>
    <row r="108" spans="1:9" s="19" customFormat="1" ht="31.5">
      <c r="A108" s="39" t="s">
        <v>203</v>
      </c>
      <c r="B108" s="6"/>
      <c r="C108" s="7" t="s">
        <v>114</v>
      </c>
      <c r="D108" s="7" t="s">
        <v>121</v>
      </c>
      <c r="E108" s="6" t="s">
        <v>202</v>
      </c>
      <c r="F108" s="150"/>
      <c r="G108" s="26">
        <f>SUM(G109)</f>
        <v>1677.3</v>
      </c>
      <c r="H108" s="236"/>
      <c r="I108" s="236"/>
    </row>
    <row r="109" spans="1:9" s="19" customFormat="1" ht="18.75">
      <c r="A109" s="39" t="s">
        <v>210</v>
      </c>
      <c r="B109" s="6"/>
      <c r="C109" s="7" t="s">
        <v>114</v>
      </c>
      <c r="D109" s="7" t="s">
        <v>121</v>
      </c>
      <c r="E109" s="6" t="s">
        <v>211</v>
      </c>
      <c r="F109" s="150"/>
      <c r="G109" s="26">
        <f>SUM(G110:G110)</f>
        <v>1677.3</v>
      </c>
      <c r="H109" s="236"/>
      <c r="I109" s="236"/>
    </row>
    <row r="110" spans="1:9" s="19" customFormat="1" ht="94.5">
      <c r="A110" s="40" t="s">
        <v>510</v>
      </c>
      <c r="B110" s="6"/>
      <c r="C110" s="7" t="s">
        <v>114</v>
      </c>
      <c r="D110" s="7" t="s">
        <v>121</v>
      </c>
      <c r="E110" s="6" t="s">
        <v>507</v>
      </c>
      <c r="F110" s="6">
        <v>100</v>
      </c>
      <c r="G110" s="26">
        <v>1677.3</v>
      </c>
      <c r="H110" s="236"/>
      <c r="I110" s="236"/>
    </row>
    <row r="111" spans="1:9" s="43" customFormat="1" ht="31.5">
      <c r="A111" s="9" t="s">
        <v>324</v>
      </c>
      <c r="B111" s="6"/>
      <c r="C111" s="7" t="s">
        <v>114</v>
      </c>
      <c r="D111" s="7" t="s">
        <v>121</v>
      </c>
      <c r="E111" s="6" t="s">
        <v>323</v>
      </c>
      <c r="F111" s="6"/>
      <c r="G111" s="26">
        <f>SUM(G112:G113)</f>
        <v>4886.7999999999993</v>
      </c>
      <c r="H111" s="236"/>
      <c r="I111" s="236"/>
    </row>
    <row r="112" spans="1:9" s="19" customFormat="1" ht="78.75">
      <c r="A112" s="9" t="s">
        <v>790</v>
      </c>
      <c r="B112" s="6"/>
      <c r="C112" s="7" t="s">
        <v>114</v>
      </c>
      <c r="D112" s="7" t="s">
        <v>121</v>
      </c>
      <c r="E112" s="6" t="s">
        <v>478</v>
      </c>
      <c r="F112" s="6">
        <v>100</v>
      </c>
      <c r="G112" s="26">
        <v>331.4</v>
      </c>
      <c r="H112" s="236"/>
      <c r="I112" s="236"/>
    </row>
    <row r="113" spans="1:9" s="19" customFormat="1" ht="94.5">
      <c r="A113" s="40" t="s">
        <v>510</v>
      </c>
      <c r="B113" s="6"/>
      <c r="C113" s="7" t="s">
        <v>114</v>
      </c>
      <c r="D113" s="7" t="s">
        <v>121</v>
      </c>
      <c r="E113" s="6" t="s">
        <v>917</v>
      </c>
      <c r="F113" s="6">
        <v>100</v>
      </c>
      <c r="G113" s="26">
        <v>4555.3999999999996</v>
      </c>
      <c r="H113" s="236"/>
      <c r="I113" s="236"/>
    </row>
    <row r="114" spans="1:9" s="43" customFormat="1" ht="15.75">
      <c r="A114" s="38" t="s">
        <v>166</v>
      </c>
      <c r="B114" s="32"/>
      <c r="C114" s="36" t="s">
        <v>114</v>
      </c>
      <c r="D114" s="36" t="s">
        <v>4</v>
      </c>
      <c r="E114" s="32"/>
      <c r="F114" s="32"/>
      <c r="G114" s="4">
        <f>SUM(G115)</f>
        <v>1925</v>
      </c>
      <c r="H114" s="236"/>
      <c r="I114" s="236"/>
    </row>
    <row r="115" spans="1:9" s="19" customFormat="1" ht="31.5">
      <c r="A115" s="41" t="s">
        <v>693</v>
      </c>
      <c r="B115" s="6"/>
      <c r="C115" s="7" t="s">
        <v>114</v>
      </c>
      <c r="D115" s="7" t="s">
        <v>4</v>
      </c>
      <c r="E115" s="6" t="s">
        <v>224</v>
      </c>
      <c r="F115" s="6"/>
      <c r="G115" s="26">
        <f>SUM(G116)</f>
        <v>1925</v>
      </c>
      <c r="H115" s="236"/>
      <c r="I115" s="236"/>
    </row>
    <row r="116" spans="1:9" s="19" customFormat="1" ht="31.5">
      <c r="A116" s="41" t="s">
        <v>702</v>
      </c>
      <c r="B116" s="6"/>
      <c r="C116" s="7" t="s">
        <v>114</v>
      </c>
      <c r="D116" s="7" t="s">
        <v>4</v>
      </c>
      <c r="E116" s="6" t="s">
        <v>703</v>
      </c>
      <c r="F116" s="6"/>
      <c r="G116" s="26">
        <f>SUM(G117,G119,G121)</f>
        <v>1925</v>
      </c>
      <c r="H116" s="236"/>
      <c r="I116" s="236"/>
    </row>
    <row r="117" spans="1:9" s="19" customFormat="1" ht="47.25">
      <c r="A117" s="41" t="s">
        <v>704</v>
      </c>
      <c r="B117" s="6"/>
      <c r="C117" s="7" t="s">
        <v>114</v>
      </c>
      <c r="D117" s="7" t="s">
        <v>4</v>
      </c>
      <c r="E117" s="6" t="s">
        <v>705</v>
      </c>
      <c r="F117" s="6"/>
      <c r="G117" s="26">
        <f>SUM(G118)</f>
        <v>1500</v>
      </c>
      <c r="H117" s="236"/>
      <c r="I117" s="236"/>
    </row>
    <row r="118" spans="1:9" s="19" customFormat="1" ht="47.25">
      <c r="A118" s="40" t="s">
        <v>777</v>
      </c>
      <c r="B118" s="6"/>
      <c r="C118" s="7" t="s">
        <v>114</v>
      </c>
      <c r="D118" s="7" t="s">
        <v>4</v>
      </c>
      <c r="E118" s="6" t="s">
        <v>706</v>
      </c>
      <c r="F118" s="6">
        <v>800</v>
      </c>
      <c r="G118" s="26">
        <v>1500</v>
      </c>
      <c r="H118" s="236"/>
      <c r="I118" s="236"/>
    </row>
    <row r="119" spans="1:9" s="19" customFormat="1" ht="31.5">
      <c r="A119" s="41" t="s">
        <v>707</v>
      </c>
      <c r="B119" s="6"/>
      <c r="C119" s="7" t="s">
        <v>114</v>
      </c>
      <c r="D119" s="7" t="s">
        <v>4</v>
      </c>
      <c r="E119" s="6" t="s">
        <v>708</v>
      </c>
      <c r="F119" s="6"/>
      <c r="G119" s="26">
        <f>SUM(G120)</f>
        <v>400</v>
      </c>
      <c r="H119" s="236"/>
      <c r="I119" s="236"/>
    </row>
    <row r="120" spans="1:9" s="19" customFormat="1" ht="63">
      <c r="A120" s="40" t="s">
        <v>776</v>
      </c>
      <c r="B120" s="6"/>
      <c r="C120" s="7" t="s">
        <v>114</v>
      </c>
      <c r="D120" s="7" t="s">
        <v>4</v>
      </c>
      <c r="E120" s="172" t="s">
        <v>709</v>
      </c>
      <c r="F120" s="6">
        <v>200</v>
      </c>
      <c r="G120" s="26">
        <v>400</v>
      </c>
      <c r="H120" s="236"/>
      <c r="I120" s="236"/>
    </row>
    <row r="121" spans="1:9" s="19" customFormat="1" ht="47.25">
      <c r="A121" s="41" t="s">
        <v>710</v>
      </c>
      <c r="B121" s="6"/>
      <c r="C121" s="7" t="s">
        <v>114</v>
      </c>
      <c r="D121" s="7" t="s">
        <v>4</v>
      </c>
      <c r="E121" s="6" t="s">
        <v>711</v>
      </c>
      <c r="F121" s="6"/>
      <c r="G121" s="26">
        <f>SUM(G122)</f>
        <v>25</v>
      </c>
      <c r="H121" s="236"/>
      <c r="I121" s="236"/>
    </row>
    <row r="122" spans="1:9" s="19" customFormat="1" ht="63">
      <c r="A122" s="40" t="s">
        <v>779</v>
      </c>
      <c r="B122" s="6"/>
      <c r="C122" s="7" t="s">
        <v>114</v>
      </c>
      <c r="D122" s="7" t="s">
        <v>4</v>
      </c>
      <c r="E122" s="172" t="s">
        <v>712</v>
      </c>
      <c r="F122" s="6">
        <v>200</v>
      </c>
      <c r="G122" s="26">
        <v>25</v>
      </c>
      <c r="H122" s="236"/>
      <c r="I122" s="236"/>
    </row>
    <row r="123" spans="1:9" s="43" customFormat="1" ht="31.5">
      <c r="A123" s="38" t="s">
        <v>80</v>
      </c>
      <c r="B123" s="32"/>
      <c r="C123" s="36" t="s">
        <v>114</v>
      </c>
      <c r="D123" s="36">
        <v>14</v>
      </c>
      <c r="E123" s="32"/>
      <c r="F123" s="32"/>
      <c r="G123" s="4">
        <f>SUM(G124,G126)</f>
        <v>110</v>
      </c>
      <c r="H123" s="236"/>
      <c r="I123" s="236"/>
    </row>
    <row r="124" spans="1:9" s="19" customFormat="1" ht="63">
      <c r="A124" s="39" t="s">
        <v>713</v>
      </c>
      <c r="B124" s="6"/>
      <c r="C124" s="7" t="s">
        <v>114</v>
      </c>
      <c r="D124" s="7">
        <v>14</v>
      </c>
      <c r="E124" s="6" t="s">
        <v>225</v>
      </c>
      <c r="F124" s="6"/>
      <c r="G124" s="26">
        <f>SUM(G125)</f>
        <v>10</v>
      </c>
      <c r="H124" s="236"/>
      <c r="I124" s="236"/>
    </row>
    <row r="125" spans="1:9" s="19" customFormat="1" ht="78.75">
      <c r="A125" s="40" t="s">
        <v>756</v>
      </c>
      <c r="B125" s="6"/>
      <c r="C125" s="7" t="s">
        <v>114</v>
      </c>
      <c r="D125" s="7">
        <v>14</v>
      </c>
      <c r="E125" s="6" t="s">
        <v>226</v>
      </c>
      <c r="F125" s="6">
        <v>200</v>
      </c>
      <c r="G125" s="26">
        <v>10</v>
      </c>
      <c r="H125" s="236"/>
      <c r="I125" s="236"/>
    </row>
    <row r="126" spans="1:9" s="19" customFormat="1" ht="47.25">
      <c r="A126" s="41" t="s">
        <v>714</v>
      </c>
      <c r="B126" s="6"/>
      <c r="C126" s="7" t="s">
        <v>114</v>
      </c>
      <c r="D126" s="7" t="s">
        <v>715</v>
      </c>
      <c r="E126" s="6" t="s">
        <v>716</v>
      </c>
      <c r="F126" s="6"/>
      <c r="G126" s="26">
        <f>SUM(G127)</f>
        <v>100</v>
      </c>
      <c r="H126" s="236"/>
      <c r="I126" s="236"/>
    </row>
    <row r="127" spans="1:9" s="19" customFormat="1" ht="31.5">
      <c r="A127" s="41" t="s">
        <v>717</v>
      </c>
      <c r="B127" s="6"/>
      <c r="C127" s="7" t="s">
        <v>114</v>
      </c>
      <c r="D127" s="7" t="s">
        <v>715</v>
      </c>
      <c r="E127" s="6" t="s">
        <v>718</v>
      </c>
      <c r="F127" s="6"/>
      <c r="G127" s="26">
        <f>SUM(G128)</f>
        <v>100</v>
      </c>
      <c r="H127" s="236"/>
      <c r="I127" s="236"/>
    </row>
    <row r="128" spans="1:9" s="19" customFormat="1" ht="47.25">
      <c r="A128" s="41" t="s">
        <v>719</v>
      </c>
      <c r="B128" s="6"/>
      <c r="C128" s="7" t="s">
        <v>114</v>
      </c>
      <c r="D128" s="7" t="s">
        <v>715</v>
      </c>
      <c r="E128" s="6" t="s">
        <v>720</v>
      </c>
      <c r="F128" s="6"/>
      <c r="G128" s="26">
        <f>SUM(G129)</f>
        <v>100</v>
      </c>
      <c r="H128" s="236"/>
      <c r="I128" s="236"/>
    </row>
    <row r="129" spans="1:9" s="19" customFormat="1" ht="110.25">
      <c r="A129" s="40" t="s">
        <v>789</v>
      </c>
      <c r="B129" s="6"/>
      <c r="C129" s="7" t="s">
        <v>114</v>
      </c>
      <c r="D129" s="7" t="s">
        <v>715</v>
      </c>
      <c r="E129" s="172" t="s">
        <v>721</v>
      </c>
      <c r="F129" s="6">
        <v>200</v>
      </c>
      <c r="G129" s="26">
        <v>100</v>
      </c>
      <c r="H129" s="236"/>
      <c r="I129" s="236"/>
    </row>
    <row r="130" spans="1:9" s="19" customFormat="1" ht="15.75">
      <c r="A130" s="38" t="s">
        <v>81</v>
      </c>
      <c r="B130" s="32"/>
      <c r="C130" s="36" t="s">
        <v>115</v>
      </c>
      <c r="D130" s="36" t="s">
        <v>119</v>
      </c>
      <c r="E130" s="32"/>
      <c r="F130" s="32"/>
      <c r="G130" s="4">
        <f>SUM(G131,G141,G149)</f>
        <v>85532.6</v>
      </c>
      <c r="H130" s="236"/>
      <c r="I130" s="236"/>
    </row>
    <row r="131" spans="1:9" s="19" customFormat="1" ht="15.75">
      <c r="A131" s="38" t="s">
        <v>83</v>
      </c>
      <c r="B131" s="32"/>
      <c r="C131" s="36" t="s">
        <v>115</v>
      </c>
      <c r="D131" s="36" t="s">
        <v>118</v>
      </c>
      <c r="E131" s="32"/>
      <c r="F131" s="32"/>
      <c r="G131" s="4">
        <f>SUM(G132)</f>
        <v>13748.3</v>
      </c>
      <c r="H131" s="236"/>
      <c r="I131" s="236"/>
    </row>
    <row r="132" spans="1:9" s="19" customFormat="1" ht="47.25">
      <c r="A132" s="39" t="s">
        <v>722</v>
      </c>
      <c r="B132" s="6"/>
      <c r="C132" s="7" t="s">
        <v>115</v>
      </c>
      <c r="D132" s="7" t="s">
        <v>118</v>
      </c>
      <c r="E132" s="6" t="s">
        <v>228</v>
      </c>
      <c r="F132" s="6"/>
      <c r="G132" s="26">
        <f>SUM(G133,G136)</f>
        <v>13748.3</v>
      </c>
      <c r="H132" s="236"/>
      <c r="I132" s="236"/>
    </row>
    <row r="133" spans="1:9" s="19" customFormat="1" ht="15.75">
      <c r="A133" s="39" t="s">
        <v>84</v>
      </c>
      <c r="B133" s="6"/>
      <c r="C133" s="7" t="s">
        <v>115</v>
      </c>
      <c r="D133" s="7" t="s">
        <v>118</v>
      </c>
      <c r="E133" s="6" t="s">
        <v>229</v>
      </c>
      <c r="F133" s="6"/>
      <c r="G133" s="26">
        <f>SUM(G134)</f>
        <v>11348.3</v>
      </c>
      <c r="H133" s="236"/>
      <c r="I133" s="236"/>
    </row>
    <row r="134" spans="1:9" s="43" customFormat="1" ht="31.5">
      <c r="A134" s="39" t="s">
        <v>230</v>
      </c>
      <c r="B134" s="6"/>
      <c r="C134" s="7" t="s">
        <v>115</v>
      </c>
      <c r="D134" s="7" t="s">
        <v>118</v>
      </c>
      <c r="E134" s="6" t="s">
        <v>231</v>
      </c>
      <c r="F134" s="6"/>
      <c r="G134" s="26">
        <f>SUM(G135)</f>
        <v>11348.3</v>
      </c>
      <c r="H134" s="236"/>
      <c r="I134" s="236"/>
    </row>
    <row r="135" spans="1:9" s="19" customFormat="1" ht="47.25">
      <c r="A135" s="40" t="s">
        <v>452</v>
      </c>
      <c r="B135" s="6"/>
      <c r="C135" s="7" t="s">
        <v>115</v>
      </c>
      <c r="D135" s="7" t="s">
        <v>118</v>
      </c>
      <c r="E135" s="6" t="s">
        <v>232</v>
      </c>
      <c r="F135" s="6">
        <v>200</v>
      </c>
      <c r="G135" s="26">
        <v>11348.3</v>
      </c>
      <c r="H135" s="236"/>
      <c r="I135" s="236"/>
    </row>
    <row r="136" spans="1:9" s="19" customFormat="1" ht="15.75">
      <c r="A136" s="40" t="s">
        <v>167</v>
      </c>
      <c r="B136" s="6"/>
      <c r="C136" s="7" t="s">
        <v>115</v>
      </c>
      <c r="D136" s="7" t="s">
        <v>118</v>
      </c>
      <c r="E136" s="6" t="s">
        <v>240</v>
      </c>
      <c r="F136" s="6"/>
      <c r="G136" s="26">
        <f>SUM(G137,G139)</f>
        <v>2400</v>
      </c>
      <c r="H136" s="236"/>
      <c r="I136" s="236"/>
    </row>
    <row r="137" spans="1:9" s="19" customFormat="1" ht="15.75">
      <c r="A137" s="40" t="s">
        <v>242</v>
      </c>
      <c r="B137" s="6"/>
      <c r="C137" s="7" t="s">
        <v>115</v>
      </c>
      <c r="D137" s="7" t="s">
        <v>118</v>
      </c>
      <c r="E137" s="6" t="s">
        <v>241</v>
      </c>
      <c r="F137" s="6"/>
      <c r="G137" s="26">
        <f>SUM(G138)</f>
        <v>900</v>
      </c>
      <c r="H137" s="236"/>
      <c r="I137" s="236"/>
    </row>
    <row r="138" spans="1:9" s="19" customFormat="1" ht="47.25">
      <c r="A138" s="40" t="s">
        <v>454</v>
      </c>
      <c r="B138" s="6"/>
      <c r="C138" s="7" t="s">
        <v>115</v>
      </c>
      <c r="D138" s="7" t="s">
        <v>118</v>
      </c>
      <c r="E138" s="172" t="s">
        <v>243</v>
      </c>
      <c r="F138" s="6">
        <v>200</v>
      </c>
      <c r="G138" s="26">
        <v>900</v>
      </c>
      <c r="H138" s="236"/>
      <c r="I138" s="236"/>
    </row>
    <row r="139" spans="1:9" s="19" customFormat="1" ht="31.5">
      <c r="A139" s="40" t="s">
        <v>723</v>
      </c>
      <c r="B139" s="6"/>
      <c r="C139" s="7" t="s">
        <v>115</v>
      </c>
      <c r="D139" s="7" t="s">
        <v>118</v>
      </c>
      <c r="E139" s="172" t="s">
        <v>724</v>
      </c>
      <c r="F139" s="6"/>
      <c r="G139" s="26">
        <f>SUM(G140)</f>
        <v>1500</v>
      </c>
      <c r="H139" s="236"/>
      <c r="I139" s="236"/>
    </row>
    <row r="140" spans="1:9" s="19" customFormat="1" ht="47.25">
      <c r="A140" s="40" t="s">
        <v>760</v>
      </c>
      <c r="B140" s="6"/>
      <c r="C140" s="7" t="s">
        <v>115</v>
      </c>
      <c r="D140" s="7" t="s">
        <v>118</v>
      </c>
      <c r="E140" s="172" t="s">
        <v>725</v>
      </c>
      <c r="F140" s="6">
        <v>200</v>
      </c>
      <c r="G140" s="26">
        <v>1500</v>
      </c>
      <c r="H140" s="236"/>
      <c r="I140" s="236"/>
    </row>
    <row r="141" spans="1:9" s="19" customFormat="1" ht="15.75">
      <c r="A141" s="38" t="s">
        <v>469</v>
      </c>
      <c r="B141" s="32"/>
      <c r="C141" s="36" t="s">
        <v>115</v>
      </c>
      <c r="D141" s="36" t="s">
        <v>121</v>
      </c>
      <c r="E141" s="32"/>
      <c r="F141" s="32"/>
      <c r="G141" s="4">
        <f>SUM(G142,G146)</f>
        <v>19281.3</v>
      </c>
      <c r="H141" s="236"/>
      <c r="I141" s="236"/>
    </row>
    <row r="142" spans="1:9" s="19" customFormat="1" ht="47.25">
      <c r="A142" s="39" t="s">
        <v>722</v>
      </c>
      <c r="B142" s="6"/>
      <c r="C142" s="7" t="s">
        <v>115</v>
      </c>
      <c r="D142" s="7" t="s">
        <v>121</v>
      </c>
      <c r="E142" s="6" t="s">
        <v>228</v>
      </c>
      <c r="F142" s="6"/>
      <c r="G142" s="26">
        <f>SUM(G143)</f>
        <v>6151.3</v>
      </c>
      <c r="H142" s="236"/>
      <c r="I142" s="236"/>
    </row>
    <row r="143" spans="1:9" s="19" customFormat="1" ht="31.5">
      <c r="A143" s="39" t="s">
        <v>85</v>
      </c>
      <c r="B143" s="6"/>
      <c r="C143" s="7" t="s">
        <v>115</v>
      </c>
      <c r="D143" s="7" t="s">
        <v>121</v>
      </c>
      <c r="E143" s="6" t="s">
        <v>233</v>
      </c>
      <c r="F143" s="6"/>
      <c r="G143" s="26">
        <f>SUM(G144)</f>
        <v>6151.3</v>
      </c>
      <c r="H143" s="236"/>
      <c r="I143" s="236"/>
    </row>
    <row r="144" spans="1:9" s="19" customFormat="1" ht="31.5">
      <c r="A144" s="39" t="s">
        <v>235</v>
      </c>
      <c r="B144" s="6"/>
      <c r="C144" s="7" t="s">
        <v>115</v>
      </c>
      <c r="D144" s="7" t="s">
        <v>121</v>
      </c>
      <c r="E144" s="6" t="s">
        <v>234</v>
      </c>
      <c r="F144" s="6"/>
      <c r="G144" s="26">
        <f>SUM(G145)</f>
        <v>6151.3</v>
      </c>
      <c r="H144" s="236"/>
      <c r="I144" s="236"/>
    </row>
    <row r="145" spans="1:9" s="19" customFormat="1" ht="47.25">
      <c r="A145" s="40" t="s">
        <v>453</v>
      </c>
      <c r="B145" s="6"/>
      <c r="C145" s="7" t="s">
        <v>115</v>
      </c>
      <c r="D145" s="7" t="s">
        <v>121</v>
      </c>
      <c r="E145" s="6" t="s">
        <v>236</v>
      </c>
      <c r="F145" s="6">
        <v>200</v>
      </c>
      <c r="G145" s="26">
        <v>6151.3</v>
      </c>
      <c r="H145" s="236"/>
      <c r="I145" s="236"/>
    </row>
    <row r="146" spans="1:9" s="19" customFormat="1" ht="47.25">
      <c r="A146" s="39" t="s">
        <v>726</v>
      </c>
      <c r="B146" s="6"/>
      <c r="C146" s="7" t="s">
        <v>115</v>
      </c>
      <c r="D146" s="7" t="s">
        <v>121</v>
      </c>
      <c r="E146" s="6" t="s">
        <v>227</v>
      </c>
      <c r="F146" s="6"/>
      <c r="G146" s="26">
        <f>SUM(G147)</f>
        <v>13130</v>
      </c>
      <c r="H146" s="236"/>
      <c r="I146" s="236"/>
    </row>
    <row r="147" spans="1:9" s="19" customFormat="1" ht="15.75">
      <c r="A147" s="39" t="s">
        <v>238</v>
      </c>
      <c r="B147" s="6"/>
      <c r="C147" s="7" t="s">
        <v>115</v>
      </c>
      <c r="D147" s="7" t="s">
        <v>121</v>
      </c>
      <c r="E147" s="6" t="s">
        <v>237</v>
      </c>
      <c r="F147" s="6"/>
      <c r="G147" s="26">
        <f>SUM(G148)</f>
        <v>13130</v>
      </c>
      <c r="H147" s="236"/>
      <c r="I147" s="236"/>
    </row>
    <row r="148" spans="1:9" s="19" customFormat="1" ht="63">
      <c r="A148" s="40" t="s">
        <v>456</v>
      </c>
      <c r="B148" s="6"/>
      <c r="C148" s="7" t="s">
        <v>115</v>
      </c>
      <c r="D148" s="7" t="s">
        <v>121</v>
      </c>
      <c r="E148" s="6" t="s">
        <v>239</v>
      </c>
      <c r="F148" s="6">
        <v>200</v>
      </c>
      <c r="G148" s="26">
        <v>13130</v>
      </c>
      <c r="H148" s="236"/>
      <c r="I148" s="236"/>
    </row>
    <row r="149" spans="1:9" s="19" customFormat="1" ht="15.75">
      <c r="A149" s="104" t="s">
        <v>86</v>
      </c>
      <c r="B149" s="32"/>
      <c r="C149" s="36" t="s">
        <v>115</v>
      </c>
      <c r="D149" s="36">
        <v>12</v>
      </c>
      <c r="E149" s="32"/>
      <c r="F149" s="32"/>
      <c r="G149" s="4">
        <f>SUM(G150,G154,G167)</f>
        <v>52503</v>
      </c>
      <c r="H149" s="236"/>
      <c r="I149" s="236"/>
    </row>
    <row r="150" spans="1:9" s="19" customFormat="1" ht="50.25" customHeight="1">
      <c r="A150" s="39" t="s">
        <v>737</v>
      </c>
      <c r="B150" s="151"/>
      <c r="C150" s="7" t="s">
        <v>115</v>
      </c>
      <c r="D150" s="7">
        <v>12</v>
      </c>
      <c r="E150" s="6" t="s">
        <v>279</v>
      </c>
      <c r="F150" s="6"/>
      <c r="G150" s="26">
        <f>SUM(G151)</f>
        <v>300</v>
      </c>
      <c r="H150" s="236"/>
      <c r="I150" s="236"/>
    </row>
    <row r="151" spans="1:9" s="19" customFormat="1" ht="31.5">
      <c r="A151" s="39" t="s">
        <v>87</v>
      </c>
      <c r="B151" s="151"/>
      <c r="C151" s="7" t="s">
        <v>115</v>
      </c>
      <c r="D151" s="7">
        <v>12</v>
      </c>
      <c r="E151" s="6" t="s">
        <v>280</v>
      </c>
      <c r="F151" s="6"/>
      <c r="G151" s="26">
        <f>SUM(G152)</f>
        <v>300</v>
      </c>
      <c r="H151" s="236"/>
      <c r="I151" s="236"/>
    </row>
    <row r="152" spans="1:9" s="19" customFormat="1" ht="31.5">
      <c r="A152" s="39" t="s">
        <v>281</v>
      </c>
      <c r="B152" s="6"/>
      <c r="C152" s="7" t="s">
        <v>115</v>
      </c>
      <c r="D152" s="7">
        <v>12</v>
      </c>
      <c r="E152" s="6" t="s">
        <v>282</v>
      </c>
      <c r="F152" s="6"/>
      <c r="G152" s="26">
        <f>SUM(G153)</f>
        <v>300</v>
      </c>
      <c r="H152" s="236"/>
      <c r="I152" s="236"/>
    </row>
    <row r="153" spans="1:9" s="19" customFormat="1" ht="31.5">
      <c r="A153" s="39" t="s">
        <v>392</v>
      </c>
      <c r="B153" s="151"/>
      <c r="C153" s="7" t="s">
        <v>115</v>
      </c>
      <c r="D153" s="7">
        <v>12</v>
      </c>
      <c r="E153" s="6" t="s">
        <v>283</v>
      </c>
      <c r="F153" s="6">
        <v>800</v>
      </c>
      <c r="G153" s="26">
        <v>300</v>
      </c>
      <c r="H153" s="236"/>
      <c r="I153" s="236"/>
    </row>
    <row r="154" spans="1:9" s="19" customFormat="1" ht="47.25">
      <c r="A154" s="39" t="s">
        <v>738</v>
      </c>
      <c r="B154" s="190"/>
      <c r="C154" s="7" t="s">
        <v>115</v>
      </c>
      <c r="D154" s="7">
        <v>12</v>
      </c>
      <c r="E154" s="6" t="s">
        <v>284</v>
      </c>
      <c r="F154" s="6"/>
      <c r="G154" s="26">
        <f>SUM(G155,G159,G163)</f>
        <v>47514.400000000001</v>
      </c>
      <c r="H154" s="236"/>
      <c r="I154" s="236"/>
    </row>
    <row r="155" spans="1:9" s="19" customFormat="1" ht="31.5">
      <c r="A155" s="260" t="s">
        <v>287</v>
      </c>
      <c r="B155" s="266"/>
      <c r="C155" s="267" t="s">
        <v>115</v>
      </c>
      <c r="D155" s="267">
        <v>12</v>
      </c>
      <c r="E155" s="192" t="s">
        <v>285</v>
      </c>
      <c r="F155" s="192"/>
      <c r="G155" s="191">
        <f>G156</f>
        <v>10809</v>
      </c>
      <c r="H155" s="236"/>
      <c r="I155" s="236"/>
    </row>
    <row r="156" spans="1:9" s="19" customFormat="1" ht="31.5">
      <c r="A156" s="268" t="s">
        <v>584</v>
      </c>
      <c r="B156" s="192"/>
      <c r="C156" s="267" t="s">
        <v>115</v>
      </c>
      <c r="D156" s="267">
        <v>12</v>
      </c>
      <c r="E156" s="192" t="s">
        <v>288</v>
      </c>
      <c r="F156" s="192"/>
      <c r="G156" s="191">
        <f>SUM(G157:G158)</f>
        <v>10809</v>
      </c>
      <c r="H156" s="236"/>
      <c r="I156" s="236"/>
    </row>
    <row r="157" spans="1:9" s="19" customFormat="1" ht="31.5">
      <c r="A157" s="268" t="s">
        <v>765</v>
      </c>
      <c r="B157" s="266"/>
      <c r="C157" s="267" t="s">
        <v>115</v>
      </c>
      <c r="D157" s="267">
        <v>12</v>
      </c>
      <c r="E157" s="192" t="s">
        <v>739</v>
      </c>
      <c r="F157" s="192">
        <v>800</v>
      </c>
      <c r="G157" s="191">
        <v>10669.1</v>
      </c>
      <c r="H157" s="236"/>
      <c r="I157" s="236"/>
    </row>
    <row r="158" spans="1:9" s="19" customFormat="1" ht="47.25">
      <c r="A158" s="268" t="s">
        <v>766</v>
      </c>
      <c r="B158" s="192"/>
      <c r="C158" s="193" t="s">
        <v>115</v>
      </c>
      <c r="D158" s="194">
        <v>12</v>
      </c>
      <c r="E158" s="194" t="s">
        <v>848</v>
      </c>
      <c r="F158" s="193">
        <v>800</v>
      </c>
      <c r="G158" s="191">
        <v>139.9</v>
      </c>
      <c r="H158" s="236"/>
      <c r="I158" s="236"/>
    </row>
    <row r="159" spans="1:9" s="19" customFormat="1" ht="47.25">
      <c r="A159" s="39" t="s">
        <v>562</v>
      </c>
      <c r="B159" s="190"/>
      <c r="C159" s="7" t="s">
        <v>115</v>
      </c>
      <c r="D159" s="7">
        <v>12</v>
      </c>
      <c r="E159" s="6" t="s">
        <v>289</v>
      </c>
      <c r="F159" s="6"/>
      <c r="G159" s="26">
        <f>SUM(G160)</f>
        <v>36545.4</v>
      </c>
      <c r="H159" s="236"/>
      <c r="I159" s="236"/>
    </row>
    <row r="160" spans="1:9" s="19" customFormat="1" ht="47.25">
      <c r="A160" s="39" t="s">
        <v>564</v>
      </c>
      <c r="B160" s="6"/>
      <c r="C160" s="7" t="s">
        <v>115</v>
      </c>
      <c r="D160" s="7">
        <v>12</v>
      </c>
      <c r="E160" s="6" t="s">
        <v>290</v>
      </c>
      <c r="F160" s="6"/>
      <c r="G160" s="26">
        <f>SUM(G161:G162)</f>
        <v>36545.4</v>
      </c>
      <c r="H160" s="236"/>
      <c r="I160" s="236"/>
    </row>
    <row r="161" spans="1:9" s="43" customFormat="1" ht="47.25">
      <c r="A161" s="39" t="s">
        <v>768</v>
      </c>
      <c r="B161" s="151"/>
      <c r="C161" s="7" t="s">
        <v>115</v>
      </c>
      <c r="D161" s="7">
        <v>12</v>
      </c>
      <c r="E161" s="6" t="s">
        <v>740</v>
      </c>
      <c r="F161" s="6">
        <v>800</v>
      </c>
      <c r="G161" s="26">
        <v>36179.9</v>
      </c>
      <c r="H161" s="236"/>
      <c r="I161" s="236"/>
    </row>
    <row r="162" spans="1:9" s="19" customFormat="1" ht="47.25">
      <c r="A162" s="39" t="s">
        <v>769</v>
      </c>
      <c r="B162" s="151"/>
      <c r="C162" s="7" t="s">
        <v>115</v>
      </c>
      <c r="D162" s="7">
        <v>12</v>
      </c>
      <c r="E162" s="6" t="s">
        <v>741</v>
      </c>
      <c r="F162" s="6">
        <v>800</v>
      </c>
      <c r="G162" s="26">
        <v>365.5</v>
      </c>
      <c r="H162" s="236"/>
      <c r="I162" s="236"/>
    </row>
    <row r="163" spans="1:9" s="19" customFormat="1" ht="31.5">
      <c r="A163" s="39" t="s">
        <v>491</v>
      </c>
      <c r="B163" s="151"/>
      <c r="C163" s="7" t="s">
        <v>115</v>
      </c>
      <c r="D163" s="7">
        <v>12</v>
      </c>
      <c r="E163" s="6" t="s">
        <v>490</v>
      </c>
      <c r="F163" s="6"/>
      <c r="G163" s="26">
        <f>SUM(G164)</f>
        <v>160</v>
      </c>
      <c r="H163" s="236"/>
      <c r="I163" s="236"/>
    </row>
    <row r="164" spans="1:9" s="43" customFormat="1" ht="31.5">
      <c r="A164" s="39" t="s">
        <v>492</v>
      </c>
      <c r="B164" s="6"/>
      <c r="C164" s="7" t="s">
        <v>115</v>
      </c>
      <c r="D164" s="7">
        <v>12</v>
      </c>
      <c r="E164" s="6" t="s">
        <v>493</v>
      </c>
      <c r="F164" s="6"/>
      <c r="G164" s="26">
        <f>SUM(G165:G166)</f>
        <v>160</v>
      </c>
      <c r="H164" s="236"/>
      <c r="I164" s="236"/>
    </row>
    <row r="165" spans="1:9" s="19" customFormat="1" ht="31.5">
      <c r="A165" s="39" t="s">
        <v>771</v>
      </c>
      <c r="B165" s="151"/>
      <c r="C165" s="7" t="s">
        <v>115</v>
      </c>
      <c r="D165" s="7">
        <v>12</v>
      </c>
      <c r="E165" s="6" t="s">
        <v>742</v>
      </c>
      <c r="F165" s="6">
        <v>800</v>
      </c>
      <c r="G165" s="26">
        <v>158.4</v>
      </c>
      <c r="H165" s="236"/>
      <c r="I165" s="236"/>
    </row>
    <row r="166" spans="1:9" s="19" customFormat="1" ht="47.25">
      <c r="A166" s="39" t="s">
        <v>772</v>
      </c>
      <c r="B166" s="151"/>
      <c r="C166" s="7" t="s">
        <v>115</v>
      </c>
      <c r="D166" s="7">
        <v>12</v>
      </c>
      <c r="E166" s="6" t="s">
        <v>743</v>
      </c>
      <c r="F166" s="6">
        <v>800</v>
      </c>
      <c r="G166" s="26">
        <v>1.6</v>
      </c>
      <c r="H166" s="236"/>
      <c r="I166" s="236"/>
    </row>
    <row r="167" spans="1:9" s="19" customFormat="1" ht="15.75">
      <c r="A167" s="69" t="s">
        <v>219</v>
      </c>
      <c r="B167" s="6"/>
      <c r="C167" s="7" t="s">
        <v>115</v>
      </c>
      <c r="D167" s="7" t="s">
        <v>2</v>
      </c>
      <c r="E167" s="73" t="s">
        <v>218</v>
      </c>
      <c r="F167" s="6"/>
      <c r="G167" s="26">
        <f>G168</f>
        <v>4688.5999999999995</v>
      </c>
      <c r="H167" s="236"/>
      <c r="I167" s="236"/>
    </row>
    <row r="168" spans="1:9" s="19" customFormat="1" ht="15.75">
      <c r="A168" s="69" t="s">
        <v>221</v>
      </c>
      <c r="B168" s="6"/>
      <c r="C168" s="7" t="s">
        <v>115</v>
      </c>
      <c r="D168" s="7" t="s">
        <v>2</v>
      </c>
      <c r="E168" s="73" t="s">
        <v>220</v>
      </c>
      <c r="F168" s="6"/>
      <c r="G168" s="26">
        <f>SUM(G169:G172)</f>
        <v>4688.5999999999995</v>
      </c>
      <c r="H168" s="236"/>
      <c r="I168" s="236"/>
    </row>
    <row r="169" spans="1:9" s="19" customFormat="1" ht="31.5">
      <c r="A169" s="9" t="s">
        <v>433</v>
      </c>
      <c r="B169" s="6"/>
      <c r="C169" s="7" t="s">
        <v>115</v>
      </c>
      <c r="D169" s="7" t="s">
        <v>2</v>
      </c>
      <c r="E169" s="6" t="s">
        <v>831</v>
      </c>
      <c r="F169" s="6">
        <v>800</v>
      </c>
      <c r="G169" s="26">
        <v>151.30000000000001</v>
      </c>
      <c r="H169" s="236"/>
      <c r="I169" s="236"/>
    </row>
    <row r="170" spans="1:9" s="19" customFormat="1" ht="15.75">
      <c r="A170" s="39" t="s">
        <v>821</v>
      </c>
      <c r="B170" s="6"/>
      <c r="C170" s="7" t="s">
        <v>115</v>
      </c>
      <c r="D170" s="7">
        <v>12</v>
      </c>
      <c r="E170" s="6" t="s">
        <v>820</v>
      </c>
      <c r="F170" s="6">
        <v>800</v>
      </c>
      <c r="G170" s="26">
        <v>1059.0999999999995</v>
      </c>
      <c r="H170" s="236"/>
      <c r="I170" s="236"/>
    </row>
    <row r="171" spans="1:9" s="19" customFormat="1" ht="47.25">
      <c r="A171" s="39" t="s">
        <v>792</v>
      </c>
      <c r="B171" s="6"/>
      <c r="C171" s="7" t="s">
        <v>115</v>
      </c>
      <c r="D171" s="7">
        <v>12</v>
      </c>
      <c r="E171" s="6" t="s">
        <v>744</v>
      </c>
      <c r="F171" s="6">
        <v>800</v>
      </c>
      <c r="G171" s="26">
        <v>3472</v>
      </c>
      <c r="H171" s="236"/>
      <c r="I171" s="236"/>
    </row>
    <row r="172" spans="1:9" s="19" customFormat="1" ht="63">
      <c r="A172" s="39" t="s">
        <v>793</v>
      </c>
      <c r="B172" s="6"/>
      <c r="C172" s="7" t="s">
        <v>115</v>
      </c>
      <c r="D172" s="7">
        <v>12</v>
      </c>
      <c r="E172" s="6" t="s">
        <v>745</v>
      </c>
      <c r="F172" s="6">
        <v>800</v>
      </c>
      <c r="G172" s="26">
        <v>6.2</v>
      </c>
      <c r="H172" s="236"/>
      <c r="I172" s="236"/>
    </row>
    <row r="173" spans="1:9" s="19" customFormat="1" ht="15.75">
      <c r="A173" s="38" t="s">
        <v>88</v>
      </c>
      <c r="B173" s="32"/>
      <c r="C173" s="36" t="s">
        <v>116</v>
      </c>
      <c r="D173" s="36" t="s">
        <v>119</v>
      </c>
      <c r="E173" s="32"/>
      <c r="F173" s="32"/>
      <c r="G173" s="4">
        <f>SUM(G174,G182,G192,G210)</f>
        <v>186950.19999999998</v>
      </c>
      <c r="H173" s="236"/>
      <c r="I173" s="236"/>
    </row>
    <row r="174" spans="1:9" s="19" customFormat="1" ht="15.75">
      <c r="A174" s="38" t="s">
        <v>89</v>
      </c>
      <c r="B174" s="32"/>
      <c r="C174" s="36" t="s">
        <v>116</v>
      </c>
      <c r="D174" s="36" t="s">
        <v>112</v>
      </c>
      <c r="E174" s="32"/>
      <c r="F174" s="32"/>
      <c r="G174" s="4">
        <f>SUM(G175)</f>
        <v>47464</v>
      </c>
      <c r="H174" s="236"/>
      <c r="I174" s="236"/>
    </row>
    <row r="175" spans="1:9" s="19" customFormat="1" ht="47.25">
      <c r="A175" s="39" t="s">
        <v>726</v>
      </c>
      <c r="B175" s="6"/>
      <c r="C175" s="7" t="s">
        <v>116</v>
      </c>
      <c r="D175" s="7" t="s">
        <v>112</v>
      </c>
      <c r="E175" s="6" t="s">
        <v>227</v>
      </c>
      <c r="F175" s="32"/>
      <c r="G175" s="26">
        <f>SUM(G176,G178,G180)</f>
        <v>47464</v>
      </c>
      <c r="H175" s="236"/>
      <c r="I175" s="236"/>
    </row>
    <row r="176" spans="1:9" s="19" customFormat="1" ht="31.5">
      <c r="A176" s="39" t="s">
        <v>245</v>
      </c>
      <c r="B176" s="6"/>
      <c r="C176" s="7" t="s">
        <v>116</v>
      </c>
      <c r="D176" s="7" t="s">
        <v>112</v>
      </c>
      <c r="E176" s="6" t="s">
        <v>244</v>
      </c>
      <c r="F176" s="32"/>
      <c r="G176" s="26">
        <f>SUM(G177)</f>
        <v>25000</v>
      </c>
      <c r="H176" s="236"/>
      <c r="I176" s="236"/>
    </row>
    <row r="177" spans="1:9" s="19" customFormat="1" ht="47.25">
      <c r="A177" s="39" t="s">
        <v>809</v>
      </c>
      <c r="B177" s="6"/>
      <c r="C177" s="7" t="s">
        <v>116</v>
      </c>
      <c r="D177" s="7" t="s">
        <v>112</v>
      </c>
      <c r="E177" s="6" t="s">
        <v>246</v>
      </c>
      <c r="F177" s="6">
        <v>200</v>
      </c>
      <c r="G177" s="26">
        <v>25000</v>
      </c>
      <c r="H177" s="236"/>
      <c r="I177" s="236"/>
    </row>
    <row r="178" spans="1:9" s="19" customFormat="1" ht="31.5">
      <c r="A178" s="40" t="s">
        <v>486</v>
      </c>
      <c r="B178" s="6"/>
      <c r="C178" s="7" t="s">
        <v>116</v>
      </c>
      <c r="D178" s="7" t="s">
        <v>112</v>
      </c>
      <c r="E178" s="6" t="s">
        <v>487</v>
      </c>
      <c r="F178" s="6"/>
      <c r="G178" s="26">
        <f>SUM(G179)</f>
        <v>7464</v>
      </c>
      <c r="H178" s="236"/>
      <c r="I178" s="236"/>
    </row>
    <row r="179" spans="1:9" s="19" customFormat="1" ht="47.25">
      <c r="A179" s="39" t="s">
        <v>620</v>
      </c>
      <c r="B179" s="6"/>
      <c r="C179" s="7" t="s">
        <v>116</v>
      </c>
      <c r="D179" s="7" t="s">
        <v>112</v>
      </c>
      <c r="E179" s="6" t="s">
        <v>488</v>
      </c>
      <c r="F179" s="6">
        <v>200</v>
      </c>
      <c r="G179" s="26">
        <v>7464</v>
      </c>
      <c r="H179" s="236"/>
      <c r="I179" s="236"/>
    </row>
    <row r="180" spans="1:9" s="19" customFormat="1" ht="31.5">
      <c r="A180" s="125" t="s">
        <v>582</v>
      </c>
      <c r="B180" s="6"/>
      <c r="C180" s="7" t="s">
        <v>116</v>
      </c>
      <c r="D180" s="7" t="s">
        <v>112</v>
      </c>
      <c r="E180" s="189" t="s">
        <v>832</v>
      </c>
      <c r="F180" s="6"/>
      <c r="G180" s="26">
        <f>SUM(G181)</f>
        <v>15000</v>
      </c>
      <c r="H180" s="236"/>
      <c r="I180" s="236"/>
    </row>
    <row r="181" spans="1:9" s="19" customFormat="1" ht="47.25">
      <c r="A181" s="125" t="s">
        <v>596</v>
      </c>
      <c r="B181" s="6"/>
      <c r="C181" s="7" t="s">
        <v>116</v>
      </c>
      <c r="D181" s="7" t="s">
        <v>112</v>
      </c>
      <c r="E181" s="189" t="s">
        <v>583</v>
      </c>
      <c r="F181" s="6">
        <v>200</v>
      </c>
      <c r="G181" s="26">
        <v>15000</v>
      </c>
      <c r="H181" s="236"/>
      <c r="I181" s="236"/>
    </row>
    <row r="182" spans="1:9" s="19" customFormat="1" ht="15.75">
      <c r="A182" s="38" t="s">
        <v>91</v>
      </c>
      <c r="B182" s="32"/>
      <c r="C182" s="36" t="s">
        <v>116</v>
      </c>
      <c r="D182" s="36" t="s">
        <v>113</v>
      </c>
      <c r="E182" s="32"/>
      <c r="F182" s="32"/>
      <c r="G182" s="4">
        <f>SUM(G183)</f>
        <v>57114.400000000001</v>
      </c>
      <c r="H182" s="236"/>
      <c r="I182" s="236"/>
    </row>
    <row r="183" spans="1:9" s="19" customFormat="1" ht="47.25">
      <c r="A183" s="39" t="s">
        <v>727</v>
      </c>
      <c r="B183" s="6"/>
      <c r="C183" s="7" t="s">
        <v>116</v>
      </c>
      <c r="D183" s="7" t="s">
        <v>113</v>
      </c>
      <c r="E183" s="6" t="s">
        <v>247</v>
      </c>
      <c r="F183" s="6"/>
      <c r="G183" s="26">
        <f>SUM(G184,G189)</f>
        <v>57114.400000000001</v>
      </c>
      <c r="H183" s="236"/>
      <c r="I183" s="236"/>
    </row>
    <row r="184" spans="1:9" s="19" customFormat="1" ht="31.5">
      <c r="A184" s="39" t="s">
        <v>82</v>
      </c>
      <c r="B184" s="6"/>
      <c r="C184" s="7" t="s">
        <v>116</v>
      </c>
      <c r="D184" s="7" t="s">
        <v>113</v>
      </c>
      <c r="E184" s="6" t="s">
        <v>248</v>
      </c>
      <c r="F184" s="6"/>
      <c r="G184" s="26">
        <f>SUM(G185,G187,)</f>
        <v>26114.400000000001</v>
      </c>
      <c r="H184" s="236"/>
      <c r="I184" s="236"/>
    </row>
    <row r="185" spans="1:9" s="19" customFormat="1" ht="34.5" customHeight="1">
      <c r="A185" s="39" t="s">
        <v>250</v>
      </c>
      <c r="B185" s="6"/>
      <c r="C185" s="7" t="s">
        <v>116</v>
      </c>
      <c r="D185" s="7" t="s">
        <v>113</v>
      </c>
      <c r="E185" s="6" t="s">
        <v>249</v>
      </c>
      <c r="F185" s="6"/>
      <c r="G185" s="26">
        <f>SUM(G186)</f>
        <v>10546.1</v>
      </c>
      <c r="H185" s="236"/>
      <c r="I185" s="236"/>
    </row>
    <row r="186" spans="1:9" s="19" customFormat="1" ht="31.5">
      <c r="A186" s="39" t="s">
        <v>401</v>
      </c>
      <c r="B186" s="6"/>
      <c r="C186" s="7" t="s">
        <v>116</v>
      </c>
      <c r="D186" s="7" t="s">
        <v>113</v>
      </c>
      <c r="E186" s="6" t="s">
        <v>251</v>
      </c>
      <c r="F186" s="6">
        <v>800</v>
      </c>
      <c r="G186" s="26">
        <v>10546.1</v>
      </c>
      <c r="H186" s="236"/>
      <c r="I186" s="236"/>
    </row>
    <row r="187" spans="1:9" s="19" customFormat="1" ht="63">
      <c r="A187" s="9" t="s">
        <v>916</v>
      </c>
      <c r="B187" s="6"/>
      <c r="C187" s="7" t="s">
        <v>116</v>
      </c>
      <c r="D187" s="7" t="s">
        <v>113</v>
      </c>
      <c r="E187" s="6" t="s">
        <v>833</v>
      </c>
      <c r="F187" s="6"/>
      <c r="G187" s="26">
        <f>SUM(G188)</f>
        <v>15568.3</v>
      </c>
      <c r="H187" s="236"/>
      <c r="I187" s="236"/>
    </row>
    <row r="188" spans="1:9" s="19" customFormat="1" ht="63">
      <c r="A188" s="129" t="s">
        <v>835</v>
      </c>
      <c r="B188" s="6"/>
      <c r="C188" s="7" t="s">
        <v>116</v>
      </c>
      <c r="D188" s="7" t="s">
        <v>113</v>
      </c>
      <c r="E188" s="6" t="s">
        <v>834</v>
      </c>
      <c r="F188" s="6">
        <v>800</v>
      </c>
      <c r="G188" s="26">
        <v>15568.3</v>
      </c>
      <c r="H188" s="236"/>
      <c r="I188" s="236"/>
    </row>
    <row r="189" spans="1:9" s="19" customFormat="1" ht="31.5">
      <c r="A189" s="9" t="s">
        <v>90</v>
      </c>
      <c r="B189" s="6"/>
      <c r="C189" s="7" t="s">
        <v>116</v>
      </c>
      <c r="D189" s="7" t="s">
        <v>113</v>
      </c>
      <c r="E189" s="6" t="s">
        <v>252</v>
      </c>
      <c r="F189" s="6"/>
      <c r="G189" s="26">
        <f>SUM(G190)</f>
        <v>31000</v>
      </c>
      <c r="H189" s="236"/>
      <c r="I189" s="236"/>
    </row>
    <row r="190" spans="1:9" s="19" customFormat="1" ht="15.75">
      <c r="A190" s="9" t="s">
        <v>254</v>
      </c>
      <c r="B190" s="6"/>
      <c r="C190" s="7" t="s">
        <v>116</v>
      </c>
      <c r="D190" s="7" t="s">
        <v>113</v>
      </c>
      <c r="E190" s="6" t="s">
        <v>253</v>
      </c>
      <c r="F190" s="6"/>
      <c r="G190" s="26">
        <f>SUM(G191)</f>
        <v>31000</v>
      </c>
      <c r="H190" s="236"/>
      <c r="I190" s="236"/>
    </row>
    <row r="191" spans="1:9" s="19" customFormat="1" ht="31.5">
      <c r="A191" s="9" t="s">
        <v>401</v>
      </c>
      <c r="B191" s="6"/>
      <c r="C191" s="7" t="s">
        <v>116</v>
      </c>
      <c r="D191" s="7" t="s">
        <v>113</v>
      </c>
      <c r="E191" s="6" t="s">
        <v>255</v>
      </c>
      <c r="F191" s="6">
        <v>800</v>
      </c>
      <c r="G191" s="26">
        <v>31000</v>
      </c>
      <c r="H191" s="236"/>
      <c r="I191" s="236"/>
    </row>
    <row r="192" spans="1:9" s="19" customFormat="1" ht="15.75">
      <c r="A192" s="38" t="s">
        <v>92</v>
      </c>
      <c r="B192" s="32"/>
      <c r="C192" s="36" t="s">
        <v>116</v>
      </c>
      <c r="D192" s="36" t="s">
        <v>114</v>
      </c>
      <c r="E192" s="32"/>
      <c r="F192" s="32"/>
      <c r="G192" s="4">
        <f>SUM(G193)</f>
        <v>65091.9</v>
      </c>
      <c r="H192" s="236"/>
      <c r="I192" s="236"/>
    </row>
    <row r="193" spans="1:9" s="19" customFormat="1" ht="50.25" customHeight="1">
      <c r="A193" s="39" t="s">
        <v>726</v>
      </c>
      <c r="B193" s="6"/>
      <c r="C193" s="7" t="s">
        <v>116</v>
      </c>
      <c r="D193" s="7" t="s">
        <v>114</v>
      </c>
      <c r="E193" s="6" t="s">
        <v>227</v>
      </c>
      <c r="F193" s="6"/>
      <c r="G193" s="26">
        <f>SUM(G194,G196,G198,G200,G202,G204,G206,G208)</f>
        <v>65091.9</v>
      </c>
      <c r="H193" s="236"/>
      <c r="I193" s="236"/>
    </row>
    <row r="194" spans="1:9" s="19" customFormat="1" ht="15.75">
      <c r="A194" s="39" t="s">
        <v>257</v>
      </c>
      <c r="B194" s="6"/>
      <c r="C194" s="7" t="s">
        <v>116</v>
      </c>
      <c r="D194" s="7" t="s">
        <v>114</v>
      </c>
      <c r="E194" s="6" t="s">
        <v>256</v>
      </c>
      <c r="F194" s="32"/>
      <c r="G194" s="26">
        <f>SUM(G195)</f>
        <v>3954.9</v>
      </c>
      <c r="H194" s="236"/>
      <c r="I194" s="236"/>
    </row>
    <row r="195" spans="1:9" s="19" customFormat="1" ht="31.5">
      <c r="A195" s="39" t="s">
        <v>457</v>
      </c>
      <c r="B195" s="6"/>
      <c r="C195" s="7" t="s">
        <v>116</v>
      </c>
      <c r="D195" s="7" t="s">
        <v>114</v>
      </c>
      <c r="E195" s="6" t="s">
        <v>258</v>
      </c>
      <c r="F195" s="6">
        <v>200</v>
      </c>
      <c r="G195" s="26">
        <v>3954.9</v>
      </c>
      <c r="H195" s="236"/>
      <c r="I195" s="236"/>
    </row>
    <row r="196" spans="1:9" s="19" customFormat="1" ht="15.75">
      <c r="A196" s="39" t="s">
        <v>260</v>
      </c>
      <c r="B196" s="6"/>
      <c r="C196" s="7" t="s">
        <v>116</v>
      </c>
      <c r="D196" s="7" t="s">
        <v>114</v>
      </c>
      <c r="E196" s="6" t="s">
        <v>259</v>
      </c>
      <c r="F196" s="32"/>
      <c r="G196" s="26">
        <f>SUM(G197)</f>
        <v>296.5</v>
      </c>
      <c r="H196" s="236"/>
      <c r="I196" s="236"/>
    </row>
    <row r="197" spans="1:9" s="19" customFormat="1" ht="31.5">
      <c r="A197" s="39" t="s">
        <v>458</v>
      </c>
      <c r="B197" s="6"/>
      <c r="C197" s="7" t="s">
        <v>116</v>
      </c>
      <c r="D197" s="7" t="s">
        <v>114</v>
      </c>
      <c r="E197" s="6" t="s">
        <v>261</v>
      </c>
      <c r="F197" s="6">
        <v>200</v>
      </c>
      <c r="G197" s="26">
        <v>296.5</v>
      </c>
      <c r="H197" s="236"/>
      <c r="I197" s="236"/>
    </row>
    <row r="198" spans="1:9" s="19" customFormat="1" ht="31.5">
      <c r="A198" s="39" t="s">
        <v>263</v>
      </c>
      <c r="B198" s="6"/>
      <c r="C198" s="7" t="s">
        <v>116</v>
      </c>
      <c r="D198" s="7" t="s">
        <v>114</v>
      </c>
      <c r="E198" s="6" t="s">
        <v>262</v>
      </c>
      <c r="F198" s="32"/>
      <c r="G198" s="26">
        <f>SUM(G199)</f>
        <v>668.1</v>
      </c>
      <c r="H198" s="236"/>
      <c r="I198" s="236"/>
    </row>
    <row r="199" spans="1:9" s="19" customFormat="1" ht="47.25">
      <c r="A199" s="39" t="s">
        <v>459</v>
      </c>
      <c r="B199" s="6"/>
      <c r="C199" s="7" t="s">
        <v>116</v>
      </c>
      <c r="D199" s="7" t="s">
        <v>114</v>
      </c>
      <c r="E199" s="6" t="s">
        <v>264</v>
      </c>
      <c r="F199" s="6">
        <v>200</v>
      </c>
      <c r="G199" s="26">
        <v>668.1</v>
      </c>
      <c r="H199" s="236"/>
      <c r="I199" s="236"/>
    </row>
    <row r="200" spans="1:9" s="43" customFormat="1" ht="31.5">
      <c r="A200" s="39" t="s">
        <v>266</v>
      </c>
      <c r="B200" s="6"/>
      <c r="C200" s="7" t="s">
        <v>116</v>
      </c>
      <c r="D200" s="7" t="s">
        <v>114</v>
      </c>
      <c r="E200" s="6" t="s">
        <v>265</v>
      </c>
      <c r="F200" s="32"/>
      <c r="G200" s="26">
        <f>SUM(G201)</f>
        <v>4978.6000000000004</v>
      </c>
      <c r="H200" s="236"/>
      <c r="I200" s="236"/>
    </row>
    <row r="201" spans="1:9" s="19" customFormat="1" ht="47.25">
      <c r="A201" s="39" t="s">
        <v>460</v>
      </c>
      <c r="B201" s="6"/>
      <c r="C201" s="7" t="s">
        <v>116</v>
      </c>
      <c r="D201" s="7" t="s">
        <v>114</v>
      </c>
      <c r="E201" s="6" t="s">
        <v>267</v>
      </c>
      <c r="F201" s="6">
        <v>200</v>
      </c>
      <c r="G201" s="26">
        <v>4978.6000000000004</v>
      </c>
      <c r="H201" s="236"/>
      <c r="I201" s="236"/>
    </row>
    <row r="202" spans="1:9" s="19" customFormat="1" ht="48.75" customHeight="1">
      <c r="A202" s="39" t="s">
        <v>269</v>
      </c>
      <c r="B202" s="6"/>
      <c r="C202" s="7" t="s">
        <v>116</v>
      </c>
      <c r="D202" s="7" t="s">
        <v>114</v>
      </c>
      <c r="E202" s="6" t="s">
        <v>268</v>
      </c>
      <c r="F202" s="32"/>
      <c r="G202" s="26">
        <f>SUM(G203)</f>
        <v>4143.8999999999996</v>
      </c>
      <c r="H202" s="236"/>
      <c r="I202" s="236"/>
    </row>
    <row r="203" spans="1:9" s="19" customFormat="1" ht="47.25">
      <c r="A203" s="39" t="s">
        <v>461</v>
      </c>
      <c r="B203" s="6"/>
      <c r="C203" s="7" t="s">
        <v>116</v>
      </c>
      <c r="D203" s="7" t="s">
        <v>114</v>
      </c>
      <c r="E203" s="6" t="s">
        <v>270</v>
      </c>
      <c r="F203" s="6">
        <v>200</v>
      </c>
      <c r="G203" s="26">
        <v>4143.8999999999996</v>
      </c>
      <c r="H203" s="236"/>
      <c r="I203" s="236"/>
    </row>
    <row r="204" spans="1:9" s="19" customFormat="1" ht="31.5">
      <c r="A204" s="39" t="s">
        <v>794</v>
      </c>
      <c r="B204" s="6"/>
      <c r="C204" s="7" t="s">
        <v>116</v>
      </c>
      <c r="D204" s="7" t="s">
        <v>114</v>
      </c>
      <c r="E204" s="6" t="s">
        <v>795</v>
      </c>
      <c r="F204" s="6"/>
      <c r="G204" s="26">
        <f>SUM(G205)</f>
        <v>0</v>
      </c>
      <c r="H204" s="236"/>
      <c r="I204" s="236"/>
    </row>
    <row r="205" spans="1:9" s="19" customFormat="1" ht="47.25">
      <c r="A205" s="39" t="s">
        <v>810</v>
      </c>
      <c r="B205" s="6"/>
      <c r="C205" s="7" t="s">
        <v>116</v>
      </c>
      <c r="D205" s="7" t="s">
        <v>114</v>
      </c>
      <c r="E205" s="172" t="s">
        <v>657</v>
      </c>
      <c r="F205" s="6">
        <v>800</v>
      </c>
      <c r="G205" s="26">
        <v>0</v>
      </c>
      <c r="H205" s="236"/>
      <c r="I205" s="236"/>
    </row>
    <row r="206" spans="1:9" s="19" customFormat="1" ht="47.25">
      <c r="A206" s="39" t="s">
        <v>728</v>
      </c>
      <c r="B206" s="6"/>
      <c r="C206" s="7" t="s">
        <v>116</v>
      </c>
      <c r="D206" s="7" t="s">
        <v>114</v>
      </c>
      <c r="E206" s="6" t="s">
        <v>729</v>
      </c>
      <c r="F206" s="6"/>
      <c r="G206" s="26">
        <f>SUM(G207)</f>
        <v>23333.9</v>
      </c>
      <c r="H206" s="236"/>
      <c r="I206" s="236"/>
    </row>
    <row r="207" spans="1:9" s="19" customFormat="1" ht="63">
      <c r="A207" s="39" t="s">
        <v>763</v>
      </c>
      <c r="B207" s="6"/>
      <c r="C207" s="7" t="s">
        <v>116</v>
      </c>
      <c r="D207" s="7" t="s">
        <v>114</v>
      </c>
      <c r="E207" s="172" t="s">
        <v>730</v>
      </c>
      <c r="F207" s="6">
        <v>200</v>
      </c>
      <c r="G207" s="26">
        <v>23333.9</v>
      </c>
      <c r="H207" s="236"/>
      <c r="I207" s="236"/>
    </row>
    <row r="208" spans="1:9" s="19" customFormat="1" ht="31.5">
      <c r="A208" s="39" t="s">
        <v>733</v>
      </c>
      <c r="B208" s="6"/>
      <c r="C208" s="7" t="s">
        <v>116</v>
      </c>
      <c r="D208" s="7" t="s">
        <v>114</v>
      </c>
      <c r="E208" s="6" t="s">
        <v>732</v>
      </c>
      <c r="F208" s="6"/>
      <c r="G208" s="26">
        <f>SUM(G209)</f>
        <v>27716</v>
      </c>
      <c r="H208" s="236"/>
      <c r="I208" s="236"/>
    </row>
    <row r="209" spans="1:9" s="19" customFormat="1" ht="63">
      <c r="A209" s="39" t="s">
        <v>764</v>
      </c>
      <c r="B209" s="6"/>
      <c r="C209" s="7" t="s">
        <v>116</v>
      </c>
      <c r="D209" s="7" t="s">
        <v>114</v>
      </c>
      <c r="E209" s="172" t="s">
        <v>731</v>
      </c>
      <c r="F209" s="6">
        <v>200</v>
      </c>
      <c r="G209" s="26">
        <v>27716</v>
      </c>
      <c r="H209" s="236"/>
      <c r="I209" s="236"/>
    </row>
    <row r="210" spans="1:9" s="19" customFormat="1" ht="31.5">
      <c r="A210" s="38" t="s">
        <v>165</v>
      </c>
      <c r="B210" s="32"/>
      <c r="C210" s="36" t="s">
        <v>116</v>
      </c>
      <c r="D210" s="36" t="s">
        <v>116</v>
      </c>
      <c r="E210" s="32"/>
      <c r="F210" s="32"/>
      <c r="G210" s="4">
        <f>SUM(G211,G215)</f>
        <v>17279.900000000001</v>
      </c>
      <c r="H210" s="236"/>
      <c r="I210" s="236"/>
    </row>
    <row r="211" spans="1:9" s="19" customFormat="1" ht="47.25">
      <c r="A211" s="39" t="s">
        <v>727</v>
      </c>
      <c r="B211" s="6"/>
      <c r="C211" s="7" t="s">
        <v>116</v>
      </c>
      <c r="D211" s="7" t="s">
        <v>116</v>
      </c>
      <c r="E211" s="6" t="s">
        <v>247</v>
      </c>
      <c r="F211" s="6"/>
      <c r="G211" s="26">
        <f>SUM(G212)</f>
        <v>3431.7</v>
      </c>
      <c r="H211" s="236"/>
      <c r="I211" s="236"/>
    </row>
    <row r="212" spans="1:9" s="43" customFormat="1" ht="31.5">
      <c r="A212" s="39" t="s">
        <v>90</v>
      </c>
      <c r="B212" s="6"/>
      <c r="C212" s="7" t="s">
        <v>116</v>
      </c>
      <c r="D212" s="7" t="s">
        <v>116</v>
      </c>
      <c r="E212" s="6" t="s">
        <v>252</v>
      </c>
      <c r="F212" s="6"/>
      <c r="G212" s="26">
        <f>SUM(G213)</f>
        <v>3431.7</v>
      </c>
      <c r="H212" s="236"/>
      <c r="I212" s="236"/>
    </row>
    <row r="213" spans="1:9" s="19" customFormat="1" ht="15.75">
      <c r="A213" s="39" t="s">
        <v>273</v>
      </c>
      <c r="B213" s="6"/>
      <c r="C213" s="7" t="s">
        <v>116</v>
      </c>
      <c r="D213" s="7" t="s">
        <v>116</v>
      </c>
      <c r="E213" s="6" t="s">
        <v>271</v>
      </c>
      <c r="F213" s="6"/>
      <c r="G213" s="26">
        <f>SUM(G214)</f>
        <v>3431.7</v>
      </c>
      <c r="H213" s="236"/>
      <c r="I213" s="236"/>
    </row>
    <row r="214" spans="1:9" s="19" customFormat="1" ht="31.5">
      <c r="A214" s="39" t="s">
        <v>401</v>
      </c>
      <c r="B214" s="6"/>
      <c r="C214" s="7" t="s">
        <v>116</v>
      </c>
      <c r="D214" s="7" t="s">
        <v>116</v>
      </c>
      <c r="E214" s="6" t="s">
        <v>272</v>
      </c>
      <c r="F214" s="6">
        <v>800</v>
      </c>
      <c r="G214" s="26">
        <v>3431.7</v>
      </c>
      <c r="H214" s="236"/>
      <c r="I214" s="236"/>
    </row>
    <row r="215" spans="1:9" s="19" customFormat="1" ht="47.25">
      <c r="A215" s="39" t="s">
        <v>726</v>
      </c>
      <c r="B215" s="6"/>
      <c r="C215" s="7" t="s">
        <v>116</v>
      </c>
      <c r="D215" s="7" t="s">
        <v>116</v>
      </c>
      <c r="E215" s="6" t="s">
        <v>227</v>
      </c>
      <c r="F215" s="6"/>
      <c r="G215" s="26">
        <f>SUM(G216,G219)</f>
        <v>13848.2</v>
      </c>
      <c r="H215" s="236"/>
      <c r="I215" s="236"/>
    </row>
    <row r="216" spans="1:9" s="19" customFormat="1" ht="47.25">
      <c r="A216" s="9" t="s">
        <v>837</v>
      </c>
      <c r="B216" s="6"/>
      <c r="C216" s="7" t="s">
        <v>116</v>
      </c>
      <c r="D216" s="7" t="s">
        <v>116</v>
      </c>
      <c r="E216" s="6" t="s">
        <v>838</v>
      </c>
      <c r="F216" s="6"/>
      <c r="G216" s="26">
        <f>SUM(G217:G218)</f>
        <v>6077</v>
      </c>
      <c r="H216" s="236"/>
      <c r="I216" s="236"/>
    </row>
    <row r="217" spans="1:9" s="19" customFormat="1" ht="63">
      <c r="A217" s="129" t="s">
        <v>864</v>
      </c>
      <c r="B217" s="6"/>
      <c r="C217" s="7" t="s">
        <v>116</v>
      </c>
      <c r="D217" s="7" t="s">
        <v>116</v>
      </c>
      <c r="E217" s="6" t="s">
        <v>839</v>
      </c>
      <c r="F217" s="6">
        <v>200</v>
      </c>
      <c r="G217" s="26">
        <v>6000</v>
      </c>
      <c r="H217" s="236"/>
      <c r="I217" s="236"/>
    </row>
    <row r="218" spans="1:9" s="19" customFormat="1" ht="78.75">
      <c r="A218" s="129" t="s">
        <v>863</v>
      </c>
      <c r="B218" s="6"/>
      <c r="C218" s="7" t="s">
        <v>116</v>
      </c>
      <c r="D218" s="7" t="s">
        <v>116</v>
      </c>
      <c r="E218" s="6" t="s">
        <v>840</v>
      </c>
      <c r="F218" s="6">
        <v>200</v>
      </c>
      <c r="G218" s="26">
        <v>77</v>
      </c>
      <c r="H218" s="236"/>
      <c r="I218" s="236"/>
    </row>
    <row r="219" spans="1:9" s="19" customFormat="1" ht="31.5">
      <c r="A219" s="78" t="s">
        <v>841</v>
      </c>
      <c r="B219" s="6"/>
      <c r="C219" s="7" t="s">
        <v>116</v>
      </c>
      <c r="D219" s="7" t="s">
        <v>116</v>
      </c>
      <c r="E219" s="6" t="s">
        <v>842</v>
      </c>
      <c r="F219" s="6"/>
      <c r="G219" s="26">
        <f>SUM(G220:G221)</f>
        <v>7771.2</v>
      </c>
      <c r="H219" s="236"/>
      <c r="I219" s="236"/>
    </row>
    <row r="220" spans="1:9" s="19" customFormat="1" ht="33.75" customHeight="1">
      <c r="A220" s="78" t="s">
        <v>846</v>
      </c>
      <c r="B220" s="6"/>
      <c r="C220" s="7" t="s">
        <v>116</v>
      </c>
      <c r="D220" s="7" t="s">
        <v>116</v>
      </c>
      <c r="E220" s="6" t="s">
        <v>843</v>
      </c>
      <c r="F220" s="6">
        <v>200</v>
      </c>
      <c r="G220" s="26">
        <v>7734.7</v>
      </c>
      <c r="H220" s="236"/>
      <c r="I220" s="236"/>
    </row>
    <row r="221" spans="1:9" s="19" customFormat="1" ht="47.25">
      <c r="A221" s="78" t="s">
        <v>845</v>
      </c>
      <c r="B221" s="6"/>
      <c r="C221" s="7" t="s">
        <v>116</v>
      </c>
      <c r="D221" s="7" t="s">
        <v>116</v>
      </c>
      <c r="E221" s="6" t="s">
        <v>844</v>
      </c>
      <c r="F221" s="6">
        <v>200</v>
      </c>
      <c r="G221" s="26">
        <v>36.5</v>
      </c>
      <c r="H221" s="236"/>
      <c r="I221" s="236"/>
    </row>
    <row r="222" spans="1:9" s="19" customFormat="1" ht="15.75">
      <c r="A222" s="38" t="s">
        <v>93</v>
      </c>
      <c r="B222" s="32"/>
      <c r="C222" s="36" t="s">
        <v>117</v>
      </c>
      <c r="D222" s="36" t="s">
        <v>119</v>
      </c>
      <c r="E222" s="32"/>
      <c r="F222" s="32"/>
      <c r="G222" s="4">
        <f>SUM(G223,G239,G257,G273,G285)</f>
        <v>665232.29999999993</v>
      </c>
      <c r="H222" s="236"/>
      <c r="I222" s="236"/>
    </row>
    <row r="223" spans="1:9" s="19" customFormat="1" ht="15.75">
      <c r="A223" s="38" t="s">
        <v>94</v>
      </c>
      <c r="B223" s="32"/>
      <c r="C223" s="36" t="s">
        <v>117</v>
      </c>
      <c r="D223" s="36" t="s">
        <v>112</v>
      </c>
      <c r="E223" s="32"/>
      <c r="F223" s="32"/>
      <c r="G223" s="4">
        <f>SUM(G224,G235)</f>
        <v>70698.399999999994</v>
      </c>
      <c r="H223" s="236"/>
      <c r="I223" s="236"/>
    </row>
    <row r="224" spans="1:9" s="19" customFormat="1" ht="47.25">
      <c r="A224" s="39" t="s">
        <v>746</v>
      </c>
      <c r="B224" s="6"/>
      <c r="C224" s="7" t="s">
        <v>117</v>
      </c>
      <c r="D224" s="7" t="s">
        <v>112</v>
      </c>
      <c r="E224" s="6" t="s">
        <v>292</v>
      </c>
      <c r="F224" s="6"/>
      <c r="G224" s="26">
        <f>SUM(G225,G233)</f>
        <v>70698.399999999994</v>
      </c>
      <c r="H224" s="236"/>
      <c r="I224" s="236"/>
    </row>
    <row r="225" spans="1:9" s="19" customFormat="1" ht="47.25">
      <c r="A225" s="39" t="s">
        <v>95</v>
      </c>
      <c r="B225" s="6"/>
      <c r="C225" s="7" t="s">
        <v>117</v>
      </c>
      <c r="D225" s="7" t="s">
        <v>112</v>
      </c>
      <c r="E225" s="6" t="s">
        <v>294</v>
      </c>
      <c r="F225" s="6"/>
      <c r="G225" s="26">
        <f>SUM(G226,G228,G230)</f>
        <v>54699.199999999997</v>
      </c>
      <c r="H225" s="236"/>
      <c r="I225" s="236"/>
    </row>
    <row r="226" spans="1:9" s="19" customFormat="1" ht="126.75" customHeight="1">
      <c r="A226" s="39" t="s">
        <v>296</v>
      </c>
      <c r="B226" s="6"/>
      <c r="C226" s="7" t="s">
        <v>117</v>
      </c>
      <c r="D226" s="7" t="s">
        <v>112</v>
      </c>
      <c r="E226" s="6" t="s">
        <v>295</v>
      </c>
      <c r="F226" s="6"/>
      <c r="G226" s="26">
        <f>SUM(G227)</f>
        <v>51899.199999999997</v>
      </c>
      <c r="H226" s="236"/>
      <c r="I226" s="236"/>
    </row>
    <row r="227" spans="1:9" s="19" customFormat="1" ht="63">
      <c r="A227" s="40" t="s">
        <v>525</v>
      </c>
      <c r="B227" s="6"/>
      <c r="C227" s="7" t="s">
        <v>117</v>
      </c>
      <c r="D227" s="7" t="s">
        <v>112</v>
      </c>
      <c r="E227" s="6" t="s">
        <v>512</v>
      </c>
      <c r="F227" s="6">
        <v>600</v>
      </c>
      <c r="G227" s="26">
        <v>51899.199999999997</v>
      </c>
      <c r="H227" s="236"/>
      <c r="I227" s="236"/>
    </row>
    <row r="228" spans="1:9" s="19" customFormat="1" ht="47.25">
      <c r="A228" s="39" t="s">
        <v>350</v>
      </c>
      <c r="B228" s="6"/>
      <c r="C228" s="7" t="s">
        <v>117</v>
      </c>
      <c r="D228" s="7" t="s">
        <v>112</v>
      </c>
      <c r="E228" s="6" t="s">
        <v>298</v>
      </c>
      <c r="F228" s="6"/>
      <c r="G228" s="26">
        <f>SUM(G229)</f>
        <v>2800</v>
      </c>
      <c r="H228" s="236"/>
      <c r="I228" s="236"/>
    </row>
    <row r="229" spans="1:9" s="19" customFormat="1" ht="47.25">
      <c r="A229" s="40" t="s">
        <v>531</v>
      </c>
      <c r="B229" s="6"/>
      <c r="C229" s="7" t="s">
        <v>117</v>
      </c>
      <c r="D229" s="7" t="s">
        <v>112</v>
      </c>
      <c r="E229" s="6" t="s">
        <v>297</v>
      </c>
      <c r="F229" s="6">
        <v>600</v>
      </c>
      <c r="G229" s="26">
        <v>2800</v>
      </c>
      <c r="H229" s="236"/>
      <c r="I229" s="236"/>
    </row>
    <row r="230" spans="1:9" s="19" customFormat="1" ht="31.5">
      <c r="A230" s="39" t="s">
        <v>479</v>
      </c>
      <c r="B230" s="261"/>
      <c r="C230" s="7" t="s">
        <v>117</v>
      </c>
      <c r="D230" s="7" t="s">
        <v>112</v>
      </c>
      <c r="E230" s="7" t="s">
        <v>477</v>
      </c>
      <c r="F230" s="42"/>
      <c r="G230" s="26">
        <f>G231</f>
        <v>0</v>
      </c>
      <c r="H230" s="236"/>
      <c r="I230" s="236"/>
    </row>
    <row r="231" spans="1:9" s="19" customFormat="1" ht="15.75">
      <c r="A231" s="39" t="s">
        <v>511</v>
      </c>
      <c r="B231" s="261"/>
      <c r="C231" s="7" t="s">
        <v>117</v>
      </c>
      <c r="D231" s="7" t="s">
        <v>112</v>
      </c>
      <c r="E231" s="7" t="s">
        <v>480</v>
      </c>
      <c r="F231" s="42"/>
      <c r="G231" s="26">
        <f>G232</f>
        <v>0</v>
      </c>
      <c r="H231" s="236"/>
      <c r="I231" s="236"/>
    </row>
    <row r="232" spans="1:9" s="19" customFormat="1" ht="31.5">
      <c r="A232" s="39" t="s">
        <v>168</v>
      </c>
      <c r="B232" s="261"/>
      <c r="C232" s="7" t="s">
        <v>117</v>
      </c>
      <c r="D232" s="7" t="s">
        <v>112</v>
      </c>
      <c r="E232" s="7" t="s">
        <v>480</v>
      </c>
      <c r="F232" s="6">
        <v>600</v>
      </c>
      <c r="G232" s="26">
        <v>0</v>
      </c>
      <c r="H232" s="236"/>
      <c r="I232" s="236"/>
    </row>
    <row r="233" spans="1:9" s="19" customFormat="1" ht="34.5" customHeight="1">
      <c r="A233" s="39" t="s">
        <v>96</v>
      </c>
      <c r="B233" s="6"/>
      <c r="C233" s="7" t="s">
        <v>117</v>
      </c>
      <c r="D233" s="7" t="s">
        <v>112</v>
      </c>
      <c r="E233" s="6" t="s">
        <v>299</v>
      </c>
      <c r="F233" s="6"/>
      <c r="G233" s="26">
        <f>SUM(G234)</f>
        <v>15999.2</v>
      </c>
      <c r="H233" s="236"/>
      <c r="I233" s="236"/>
    </row>
    <row r="234" spans="1:9" s="19" customFormat="1" ht="63">
      <c r="A234" s="40" t="s">
        <v>385</v>
      </c>
      <c r="B234" s="6"/>
      <c r="C234" s="7" t="s">
        <v>117</v>
      </c>
      <c r="D234" s="7" t="s">
        <v>112</v>
      </c>
      <c r="E234" s="6" t="s">
        <v>513</v>
      </c>
      <c r="F234" s="6">
        <v>600</v>
      </c>
      <c r="G234" s="26">
        <v>15999.2</v>
      </c>
      <c r="H234" s="236"/>
      <c r="I234" s="236"/>
    </row>
    <row r="235" spans="1:9" s="19" customFormat="1" ht="15.75">
      <c r="A235" s="39" t="s">
        <v>219</v>
      </c>
      <c r="B235" s="6"/>
      <c r="C235" s="70" t="s">
        <v>117</v>
      </c>
      <c r="D235" s="70" t="s">
        <v>112</v>
      </c>
      <c r="E235" s="70" t="s">
        <v>218</v>
      </c>
      <c r="F235" s="90"/>
      <c r="G235" s="26">
        <f>G236</f>
        <v>0</v>
      </c>
      <c r="H235" s="236"/>
      <c r="I235" s="236"/>
    </row>
    <row r="236" spans="1:9" s="19" customFormat="1" ht="15.75">
      <c r="A236" s="39" t="s">
        <v>221</v>
      </c>
      <c r="B236" s="6"/>
      <c r="C236" s="70" t="s">
        <v>117</v>
      </c>
      <c r="D236" s="70" t="s">
        <v>112</v>
      </c>
      <c r="E236" s="70" t="s">
        <v>220</v>
      </c>
      <c r="F236" s="90"/>
      <c r="G236" s="26">
        <f>G237</f>
        <v>0</v>
      </c>
      <c r="H236" s="236"/>
      <c r="I236" s="236"/>
    </row>
    <row r="237" spans="1:9" s="19" customFormat="1" ht="15.75">
      <c r="A237" s="39" t="s">
        <v>278</v>
      </c>
      <c r="B237" s="6"/>
      <c r="C237" s="70" t="s">
        <v>117</v>
      </c>
      <c r="D237" s="70" t="s">
        <v>112</v>
      </c>
      <c r="E237" s="70" t="s">
        <v>692</v>
      </c>
      <c r="F237" s="90"/>
      <c r="G237" s="26">
        <f>SUM(G238)</f>
        <v>0</v>
      </c>
      <c r="H237" s="236"/>
      <c r="I237" s="236"/>
    </row>
    <row r="238" spans="1:9" s="19" customFormat="1" ht="31.5">
      <c r="A238" s="40" t="s">
        <v>168</v>
      </c>
      <c r="B238" s="6"/>
      <c r="C238" s="70" t="s">
        <v>117</v>
      </c>
      <c r="D238" s="70" t="s">
        <v>112</v>
      </c>
      <c r="E238" s="70" t="s">
        <v>692</v>
      </c>
      <c r="F238" s="6">
        <v>600</v>
      </c>
      <c r="G238" s="26">
        <v>0</v>
      </c>
      <c r="H238" s="236"/>
      <c r="I238" s="236"/>
    </row>
    <row r="239" spans="1:9" s="19" customFormat="1" ht="15.75">
      <c r="A239" s="38" t="s">
        <v>97</v>
      </c>
      <c r="B239" s="32"/>
      <c r="C239" s="36" t="s">
        <v>117</v>
      </c>
      <c r="D239" s="36" t="s">
        <v>113</v>
      </c>
      <c r="E239" s="32"/>
      <c r="F239" s="32"/>
      <c r="G239" s="4">
        <f>SUM(G240,G253)</f>
        <v>488583.6</v>
      </c>
      <c r="H239" s="236"/>
      <c r="I239" s="236"/>
    </row>
    <row r="240" spans="1:9" s="19" customFormat="1" ht="47.25">
      <c r="A240" s="39" t="s">
        <v>746</v>
      </c>
      <c r="B240" s="6"/>
      <c r="C240" s="7" t="s">
        <v>117</v>
      </c>
      <c r="D240" s="7" t="s">
        <v>113</v>
      </c>
      <c r="E240" s="6" t="s">
        <v>292</v>
      </c>
      <c r="F240" s="6"/>
      <c r="G240" s="26">
        <f>SUM(G241,G250)</f>
        <v>488583.6</v>
      </c>
      <c r="H240" s="236"/>
      <c r="I240" s="236"/>
    </row>
    <row r="241" spans="1:9" s="19" customFormat="1" ht="47.25">
      <c r="A241" s="39" t="s">
        <v>95</v>
      </c>
      <c r="B241" s="6"/>
      <c r="C241" s="7" t="s">
        <v>117</v>
      </c>
      <c r="D241" s="7" t="s">
        <v>113</v>
      </c>
      <c r="E241" s="6" t="s">
        <v>294</v>
      </c>
      <c r="F241" s="6"/>
      <c r="G241" s="26">
        <f>SUM(G242,G245,G247)</f>
        <v>375452.2</v>
      </c>
      <c r="H241" s="236"/>
      <c r="I241" s="236"/>
    </row>
    <row r="242" spans="1:9" s="19" customFormat="1" ht="127.5" customHeight="1">
      <c r="A242" s="39" t="s">
        <v>296</v>
      </c>
      <c r="B242" s="6"/>
      <c r="C242" s="7" t="s">
        <v>117</v>
      </c>
      <c r="D242" s="7" t="s">
        <v>113</v>
      </c>
      <c r="E242" s="6" t="s">
        <v>295</v>
      </c>
      <c r="F242" s="6"/>
      <c r="G242" s="26">
        <f>SUM(G243:G244)</f>
        <v>361452.2</v>
      </c>
      <c r="H242" s="236"/>
      <c r="I242" s="236"/>
    </row>
    <row r="243" spans="1:9" s="19" customFormat="1" ht="78.75">
      <c r="A243" s="40" t="s">
        <v>812</v>
      </c>
      <c r="B243" s="6"/>
      <c r="C243" s="7" t="s">
        <v>117</v>
      </c>
      <c r="D243" s="7" t="s">
        <v>113</v>
      </c>
      <c r="E243" s="6" t="s">
        <v>514</v>
      </c>
      <c r="F243" s="6">
        <v>600</v>
      </c>
      <c r="G243" s="26">
        <v>315656.2</v>
      </c>
      <c r="H243" s="236"/>
      <c r="I243" s="236"/>
    </row>
    <row r="244" spans="1:9" s="19" customFormat="1" ht="78.75">
      <c r="A244" s="40" t="s">
        <v>528</v>
      </c>
      <c r="B244" s="6"/>
      <c r="C244" s="7" t="s">
        <v>117</v>
      </c>
      <c r="D244" s="7" t="s">
        <v>113</v>
      </c>
      <c r="E244" s="6" t="s">
        <v>515</v>
      </c>
      <c r="F244" s="6">
        <v>600</v>
      </c>
      <c r="G244" s="26">
        <v>45796</v>
      </c>
      <c r="H244" s="236"/>
      <c r="I244" s="236"/>
    </row>
    <row r="245" spans="1:9" s="19" customFormat="1" ht="47.25">
      <c r="A245" s="39" t="s">
        <v>350</v>
      </c>
      <c r="B245" s="6"/>
      <c r="C245" s="7" t="s">
        <v>117</v>
      </c>
      <c r="D245" s="7" t="s">
        <v>113</v>
      </c>
      <c r="E245" s="6" t="s">
        <v>298</v>
      </c>
      <c r="F245" s="6"/>
      <c r="G245" s="26">
        <f>SUM(G246)</f>
        <v>14000</v>
      </c>
      <c r="H245" s="236"/>
      <c r="I245" s="236"/>
    </row>
    <row r="246" spans="1:9" s="19" customFormat="1" ht="47.25">
      <c r="A246" s="40" t="s">
        <v>531</v>
      </c>
      <c r="B246" s="6"/>
      <c r="C246" s="7" t="s">
        <v>117</v>
      </c>
      <c r="D246" s="7" t="s">
        <v>113</v>
      </c>
      <c r="E246" s="6" t="s">
        <v>297</v>
      </c>
      <c r="F246" s="6">
        <v>600</v>
      </c>
      <c r="G246" s="26">
        <v>14000</v>
      </c>
      <c r="H246" s="236"/>
      <c r="I246" s="236"/>
    </row>
    <row r="247" spans="1:9" s="19" customFormat="1" ht="31.5">
      <c r="A247" s="40" t="s">
        <v>479</v>
      </c>
      <c r="B247" s="6"/>
      <c r="C247" s="7" t="s">
        <v>117</v>
      </c>
      <c r="D247" s="7" t="s">
        <v>113</v>
      </c>
      <c r="E247" s="6" t="s">
        <v>477</v>
      </c>
      <c r="F247" s="6"/>
      <c r="G247" s="26">
        <f>SUM(G248)</f>
        <v>0</v>
      </c>
      <c r="H247" s="236"/>
      <c r="I247" s="236"/>
    </row>
    <row r="248" spans="1:9" s="19" customFormat="1" ht="15.75">
      <c r="A248" s="40" t="s">
        <v>511</v>
      </c>
      <c r="B248" s="6"/>
      <c r="C248" s="7" t="s">
        <v>117</v>
      </c>
      <c r="D248" s="7" t="s">
        <v>113</v>
      </c>
      <c r="E248" s="6" t="s">
        <v>480</v>
      </c>
      <c r="F248" s="6"/>
      <c r="G248" s="26">
        <f>SUM(G249)</f>
        <v>0</v>
      </c>
      <c r="H248" s="236"/>
      <c r="I248" s="236"/>
    </row>
    <row r="249" spans="1:9" s="19" customFormat="1" ht="31.5">
      <c r="A249" s="40" t="s">
        <v>168</v>
      </c>
      <c r="B249" s="6"/>
      <c r="C249" s="7" t="s">
        <v>117</v>
      </c>
      <c r="D249" s="7" t="s">
        <v>113</v>
      </c>
      <c r="E249" s="6" t="s">
        <v>480</v>
      </c>
      <c r="F249" s="6">
        <v>600</v>
      </c>
      <c r="G249" s="26">
        <v>0</v>
      </c>
      <c r="H249" s="236"/>
      <c r="I249" s="236"/>
    </row>
    <row r="250" spans="1:9" s="19" customFormat="1" ht="30.75" customHeight="1">
      <c r="A250" s="39" t="s">
        <v>96</v>
      </c>
      <c r="B250" s="6"/>
      <c r="C250" s="7" t="s">
        <v>117</v>
      </c>
      <c r="D250" s="7" t="s">
        <v>113</v>
      </c>
      <c r="E250" s="6" t="s">
        <v>299</v>
      </c>
      <c r="F250" s="6"/>
      <c r="G250" s="26">
        <f>SUM(G251:G252)</f>
        <v>113131.4</v>
      </c>
      <c r="H250" s="236"/>
      <c r="I250" s="236"/>
    </row>
    <row r="251" spans="1:9" s="19" customFormat="1" ht="63">
      <c r="A251" s="40" t="s">
        <v>813</v>
      </c>
      <c r="B251" s="6"/>
      <c r="C251" s="7" t="s">
        <v>117</v>
      </c>
      <c r="D251" s="7" t="s">
        <v>113</v>
      </c>
      <c r="E251" s="6" t="s">
        <v>516</v>
      </c>
      <c r="F251" s="6">
        <v>600</v>
      </c>
      <c r="G251" s="26">
        <v>98692.9</v>
      </c>
      <c r="H251" s="236"/>
      <c r="I251" s="236"/>
    </row>
    <row r="252" spans="1:9" s="19" customFormat="1" ht="64.5" customHeight="1">
      <c r="A252" s="40" t="s">
        <v>535</v>
      </c>
      <c r="B252" s="6"/>
      <c r="C252" s="7" t="s">
        <v>117</v>
      </c>
      <c r="D252" s="7" t="s">
        <v>113</v>
      </c>
      <c r="E252" s="6" t="s">
        <v>517</v>
      </c>
      <c r="F252" s="6">
        <v>600</v>
      </c>
      <c r="G252" s="26">
        <v>14438.5</v>
      </c>
      <c r="H252" s="236"/>
      <c r="I252" s="236"/>
    </row>
    <row r="253" spans="1:9" s="19" customFormat="1" ht="15.75">
      <c r="A253" s="69" t="s">
        <v>219</v>
      </c>
      <c r="B253" s="72"/>
      <c r="C253" s="73" t="s">
        <v>117</v>
      </c>
      <c r="D253" s="73" t="s">
        <v>113</v>
      </c>
      <c r="E253" s="73" t="s">
        <v>218</v>
      </c>
      <c r="F253" s="203"/>
      <c r="G253" s="98">
        <f>G254</f>
        <v>0</v>
      </c>
      <c r="H253" s="236"/>
      <c r="I253" s="236"/>
    </row>
    <row r="254" spans="1:9" s="19" customFormat="1" ht="15.75">
      <c r="A254" s="69" t="s">
        <v>221</v>
      </c>
      <c r="B254" s="72"/>
      <c r="C254" s="73" t="s">
        <v>117</v>
      </c>
      <c r="D254" s="73" t="s">
        <v>113</v>
      </c>
      <c r="E254" s="73" t="s">
        <v>220</v>
      </c>
      <c r="F254" s="203"/>
      <c r="G254" s="98">
        <f>G255</f>
        <v>0</v>
      </c>
      <c r="H254" s="236"/>
      <c r="I254" s="236"/>
    </row>
    <row r="255" spans="1:9" s="19" customFormat="1" ht="15.75">
      <c r="A255" s="39" t="s">
        <v>278</v>
      </c>
      <c r="B255" s="6"/>
      <c r="C255" s="70" t="s">
        <v>117</v>
      </c>
      <c r="D255" s="70" t="s">
        <v>113</v>
      </c>
      <c r="E255" s="70" t="s">
        <v>692</v>
      </c>
      <c r="F255" s="90"/>
      <c r="G255" s="26">
        <f>SUM(G256)</f>
        <v>0</v>
      </c>
      <c r="H255" s="236"/>
      <c r="I255" s="236"/>
    </row>
    <row r="256" spans="1:9" s="19" customFormat="1" ht="31.5">
      <c r="A256" s="40" t="s">
        <v>168</v>
      </c>
      <c r="B256" s="6"/>
      <c r="C256" s="70" t="s">
        <v>117</v>
      </c>
      <c r="D256" s="70" t="s">
        <v>113</v>
      </c>
      <c r="E256" s="70" t="s">
        <v>692</v>
      </c>
      <c r="F256" s="6">
        <v>600</v>
      </c>
      <c r="G256" s="26">
        <v>0</v>
      </c>
      <c r="H256" s="236"/>
      <c r="I256" s="236"/>
    </row>
    <row r="257" spans="1:9" s="19" customFormat="1" ht="15.75">
      <c r="A257" s="38" t="s">
        <v>508</v>
      </c>
      <c r="B257" s="32"/>
      <c r="C257" s="36" t="s">
        <v>117</v>
      </c>
      <c r="D257" s="36" t="s">
        <v>114</v>
      </c>
      <c r="E257" s="32"/>
      <c r="F257" s="32"/>
      <c r="G257" s="4">
        <f>SUM(G258,G269)</f>
        <v>86039.6</v>
      </c>
      <c r="H257" s="236"/>
      <c r="I257" s="236"/>
    </row>
    <row r="258" spans="1:9" s="19" customFormat="1" ht="47.25">
      <c r="A258" s="39" t="s">
        <v>746</v>
      </c>
      <c r="B258" s="6"/>
      <c r="C258" s="7" t="s">
        <v>117</v>
      </c>
      <c r="D258" s="7" t="s">
        <v>114</v>
      </c>
      <c r="E258" s="6" t="s">
        <v>292</v>
      </c>
      <c r="F258" s="6"/>
      <c r="G258" s="26">
        <f>SUM(G259,G267)</f>
        <v>86039.6</v>
      </c>
      <c r="H258" s="236"/>
      <c r="I258" s="236"/>
    </row>
    <row r="259" spans="1:9" s="19" customFormat="1" ht="47.25">
      <c r="A259" s="39" t="s">
        <v>95</v>
      </c>
      <c r="B259" s="6"/>
      <c r="C259" s="7" t="s">
        <v>117</v>
      </c>
      <c r="D259" s="7" t="s">
        <v>114</v>
      </c>
      <c r="E259" s="6" t="s">
        <v>294</v>
      </c>
      <c r="F259" s="6"/>
      <c r="G259" s="26">
        <f>SUM(G260,G262,G264)</f>
        <v>74573.3</v>
      </c>
      <c r="H259" s="236"/>
      <c r="I259" s="236"/>
    </row>
    <row r="260" spans="1:9" s="19" customFormat="1" ht="132" customHeight="1">
      <c r="A260" s="39" t="s">
        <v>296</v>
      </c>
      <c r="B260" s="6"/>
      <c r="C260" s="7" t="s">
        <v>117</v>
      </c>
      <c r="D260" s="7" t="s">
        <v>114</v>
      </c>
      <c r="E260" s="6" t="s">
        <v>295</v>
      </c>
      <c r="F260" s="6"/>
      <c r="G260" s="26">
        <f>SUM(G261)</f>
        <v>71123.3</v>
      </c>
      <c r="H260" s="236"/>
      <c r="I260" s="236"/>
    </row>
    <row r="261" spans="1:9" s="19" customFormat="1" ht="78.75">
      <c r="A261" s="40" t="s">
        <v>527</v>
      </c>
      <c r="B261" s="6"/>
      <c r="C261" s="7" t="s">
        <v>117</v>
      </c>
      <c r="D261" s="7" t="s">
        <v>114</v>
      </c>
      <c r="E261" s="6" t="s">
        <v>518</v>
      </c>
      <c r="F261" s="6">
        <v>600</v>
      </c>
      <c r="G261" s="26">
        <v>71123.3</v>
      </c>
      <c r="H261" s="236"/>
      <c r="I261" s="236"/>
    </row>
    <row r="262" spans="1:9" s="19" customFormat="1" ht="47.25">
      <c r="A262" s="39" t="s">
        <v>350</v>
      </c>
      <c r="B262" s="6"/>
      <c r="C262" s="7" t="s">
        <v>117</v>
      </c>
      <c r="D262" s="7" t="s">
        <v>114</v>
      </c>
      <c r="E262" s="6" t="s">
        <v>298</v>
      </c>
      <c r="F262" s="6"/>
      <c r="G262" s="26">
        <f>SUM(G263)</f>
        <v>3450</v>
      </c>
      <c r="H262" s="236"/>
      <c r="I262" s="236"/>
    </row>
    <row r="263" spans="1:9" s="19" customFormat="1" ht="47.25">
      <c r="A263" s="40" t="s">
        <v>531</v>
      </c>
      <c r="B263" s="6"/>
      <c r="C263" s="7" t="s">
        <v>117</v>
      </c>
      <c r="D263" s="7" t="s">
        <v>114</v>
      </c>
      <c r="E263" s="6" t="s">
        <v>297</v>
      </c>
      <c r="F263" s="6">
        <v>600</v>
      </c>
      <c r="G263" s="26">
        <v>3450</v>
      </c>
      <c r="H263" s="236"/>
      <c r="I263" s="236"/>
    </row>
    <row r="264" spans="1:9" s="19" customFormat="1" ht="31.5">
      <c r="A264" s="40" t="s">
        <v>479</v>
      </c>
      <c r="B264" s="6"/>
      <c r="C264" s="7" t="s">
        <v>117</v>
      </c>
      <c r="D264" s="7" t="s">
        <v>114</v>
      </c>
      <c r="E264" s="6" t="s">
        <v>477</v>
      </c>
      <c r="F264" s="6"/>
      <c r="G264" s="26">
        <f>SUM(G265)</f>
        <v>0</v>
      </c>
      <c r="H264" s="236"/>
      <c r="I264" s="236"/>
    </row>
    <row r="265" spans="1:9" s="19" customFormat="1" ht="15.75">
      <c r="A265" s="40" t="s">
        <v>511</v>
      </c>
      <c r="B265" s="6"/>
      <c r="C265" s="7" t="s">
        <v>117</v>
      </c>
      <c r="D265" s="7" t="s">
        <v>114</v>
      </c>
      <c r="E265" s="6" t="s">
        <v>480</v>
      </c>
      <c r="F265" s="6"/>
      <c r="G265" s="26">
        <f>SUM(G266)</f>
        <v>0</v>
      </c>
      <c r="H265" s="236"/>
      <c r="I265" s="236"/>
    </row>
    <row r="266" spans="1:9" s="19" customFormat="1" ht="31.5">
      <c r="A266" s="40" t="s">
        <v>168</v>
      </c>
      <c r="B266" s="6"/>
      <c r="C266" s="7" t="s">
        <v>117</v>
      </c>
      <c r="D266" s="7" t="s">
        <v>114</v>
      </c>
      <c r="E266" s="6" t="s">
        <v>480</v>
      </c>
      <c r="F266" s="6">
        <v>600</v>
      </c>
      <c r="G266" s="26">
        <v>0</v>
      </c>
      <c r="H266" s="236"/>
      <c r="I266" s="236"/>
    </row>
    <row r="267" spans="1:9" s="19" customFormat="1" ht="31.5" customHeight="1">
      <c r="A267" s="39" t="s">
        <v>96</v>
      </c>
      <c r="B267" s="6"/>
      <c r="C267" s="7" t="s">
        <v>117</v>
      </c>
      <c r="D267" s="7" t="s">
        <v>114</v>
      </c>
      <c r="E267" s="6" t="s">
        <v>299</v>
      </c>
      <c r="F267" s="6"/>
      <c r="G267" s="26">
        <f>SUM(G268)</f>
        <v>11466.3</v>
      </c>
      <c r="H267" s="236"/>
      <c r="I267" s="236"/>
    </row>
    <row r="268" spans="1:9" s="19" customFormat="1" ht="63">
      <c r="A268" s="40" t="s">
        <v>814</v>
      </c>
      <c r="B268" s="6"/>
      <c r="C268" s="7" t="s">
        <v>117</v>
      </c>
      <c r="D268" s="7" t="s">
        <v>114</v>
      </c>
      <c r="E268" s="6" t="s">
        <v>519</v>
      </c>
      <c r="F268" s="6">
        <v>600</v>
      </c>
      <c r="G268" s="26">
        <v>11466.3</v>
      </c>
      <c r="H268" s="236"/>
      <c r="I268" s="236"/>
    </row>
    <row r="269" spans="1:9" s="19" customFormat="1" ht="15.75">
      <c r="A269" s="39" t="s">
        <v>219</v>
      </c>
      <c r="B269" s="6"/>
      <c r="C269" s="70" t="s">
        <v>117</v>
      </c>
      <c r="D269" s="70" t="s">
        <v>114</v>
      </c>
      <c r="E269" s="70" t="s">
        <v>218</v>
      </c>
      <c r="F269" s="90"/>
      <c r="G269" s="26">
        <f>G270</f>
        <v>0</v>
      </c>
      <c r="H269" s="236"/>
      <c r="I269" s="236"/>
    </row>
    <row r="270" spans="1:9" s="19" customFormat="1" ht="15.75">
      <c r="A270" s="39" t="s">
        <v>221</v>
      </c>
      <c r="B270" s="6"/>
      <c r="C270" s="70" t="s">
        <v>117</v>
      </c>
      <c r="D270" s="70" t="s">
        <v>114</v>
      </c>
      <c r="E270" s="70" t="s">
        <v>220</v>
      </c>
      <c r="F270" s="90"/>
      <c r="G270" s="26">
        <f>G271</f>
        <v>0</v>
      </c>
      <c r="H270" s="236"/>
      <c r="I270" s="236"/>
    </row>
    <row r="271" spans="1:9" s="19" customFormat="1" ht="15.75">
      <c r="A271" s="39" t="s">
        <v>278</v>
      </c>
      <c r="B271" s="6"/>
      <c r="C271" s="70" t="s">
        <v>117</v>
      </c>
      <c r="D271" s="70" t="s">
        <v>114</v>
      </c>
      <c r="E271" s="70" t="s">
        <v>692</v>
      </c>
      <c r="F271" s="90"/>
      <c r="G271" s="26">
        <f>SUM(G272)</f>
        <v>0</v>
      </c>
      <c r="H271" s="236"/>
      <c r="I271" s="236"/>
    </row>
    <row r="272" spans="1:9" s="19" customFormat="1" ht="31.5">
      <c r="A272" s="40" t="s">
        <v>168</v>
      </c>
      <c r="B272" s="6"/>
      <c r="C272" s="70" t="s">
        <v>117</v>
      </c>
      <c r="D272" s="70" t="s">
        <v>114</v>
      </c>
      <c r="E272" s="70" t="s">
        <v>692</v>
      </c>
      <c r="F272" s="6">
        <v>600</v>
      </c>
      <c r="G272" s="26"/>
      <c r="H272" s="236"/>
      <c r="I272" s="236"/>
    </row>
    <row r="273" spans="1:9" s="19" customFormat="1" ht="15.75">
      <c r="A273" s="38" t="s">
        <v>539</v>
      </c>
      <c r="B273" s="32"/>
      <c r="C273" s="36" t="s">
        <v>117</v>
      </c>
      <c r="D273" s="36" t="s">
        <v>117</v>
      </c>
      <c r="E273" s="32"/>
      <c r="F273" s="32"/>
      <c r="G273" s="4">
        <f>SUM(G274)</f>
        <v>14171</v>
      </c>
      <c r="H273" s="236"/>
      <c r="I273" s="236"/>
    </row>
    <row r="274" spans="1:9" s="19" customFormat="1" ht="47.25">
      <c r="A274" s="39" t="s">
        <v>746</v>
      </c>
      <c r="B274" s="6"/>
      <c r="C274" s="7" t="s">
        <v>117</v>
      </c>
      <c r="D274" s="7" t="s">
        <v>117</v>
      </c>
      <c r="E274" s="6" t="s">
        <v>292</v>
      </c>
      <c r="F274" s="6"/>
      <c r="G274" s="26">
        <f>SUM(G275)</f>
        <v>14171</v>
      </c>
      <c r="H274" s="236"/>
      <c r="I274" s="236"/>
    </row>
    <row r="275" spans="1:9" s="19" customFormat="1" ht="47.25">
      <c r="A275" s="39" t="s">
        <v>95</v>
      </c>
      <c r="B275" s="6"/>
      <c r="C275" s="7" t="s">
        <v>117</v>
      </c>
      <c r="D275" s="7" t="s">
        <v>117</v>
      </c>
      <c r="E275" s="6" t="s">
        <v>294</v>
      </c>
      <c r="F275" s="6"/>
      <c r="G275" s="26">
        <f>SUM(G276,G280,G283)</f>
        <v>14171</v>
      </c>
      <c r="H275" s="236"/>
      <c r="I275" s="236"/>
    </row>
    <row r="276" spans="1:9" s="19" customFormat="1" ht="31.5">
      <c r="A276" s="39" t="s">
        <v>301</v>
      </c>
      <c r="B276" s="6"/>
      <c r="C276" s="7" t="s">
        <v>117</v>
      </c>
      <c r="D276" s="7" t="s">
        <v>117</v>
      </c>
      <c r="E276" s="6" t="s">
        <v>300</v>
      </c>
      <c r="F276" s="6"/>
      <c r="G276" s="26">
        <f>SUM(G277:G279)</f>
        <v>9451</v>
      </c>
      <c r="H276" s="236"/>
      <c r="I276" s="236"/>
    </row>
    <row r="277" spans="1:9" s="19" customFormat="1" ht="47.25">
      <c r="A277" s="40" t="s">
        <v>849</v>
      </c>
      <c r="B277" s="6"/>
      <c r="C277" s="7" t="s">
        <v>117</v>
      </c>
      <c r="D277" s="7" t="s">
        <v>117</v>
      </c>
      <c r="E277" s="6" t="s">
        <v>302</v>
      </c>
      <c r="F277" s="6">
        <v>200</v>
      </c>
      <c r="G277" s="26">
        <v>25</v>
      </c>
      <c r="H277" s="236"/>
      <c r="I277" s="236"/>
    </row>
    <row r="278" spans="1:9" s="19" customFormat="1" ht="47.25">
      <c r="A278" s="40" t="s">
        <v>850</v>
      </c>
      <c r="B278" s="6"/>
      <c r="C278" s="7" t="s">
        <v>117</v>
      </c>
      <c r="D278" s="7" t="s">
        <v>117</v>
      </c>
      <c r="E278" s="6" t="s">
        <v>302</v>
      </c>
      <c r="F278" s="6">
        <v>300</v>
      </c>
      <c r="G278" s="26">
        <v>231</v>
      </c>
      <c r="H278" s="236"/>
      <c r="I278" s="236"/>
    </row>
    <row r="279" spans="1:9" s="19" customFormat="1" ht="63">
      <c r="A279" s="40" t="s">
        <v>371</v>
      </c>
      <c r="B279" s="6"/>
      <c r="C279" s="7" t="s">
        <v>117</v>
      </c>
      <c r="D279" s="7" t="s">
        <v>117</v>
      </c>
      <c r="E279" s="6" t="s">
        <v>302</v>
      </c>
      <c r="F279" s="6">
        <v>600</v>
      </c>
      <c r="G279" s="26">
        <v>9195</v>
      </c>
      <c r="H279" s="236"/>
      <c r="I279" s="236"/>
    </row>
    <row r="280" spans="1:9" s="19" customFormat="1" ht="47.25">
      <c r="A280" s="39" t="s">
        <v>304</v>
      </c>
      <c r="B280" s="6"/>
      <c r="C280" s="7" t="s">
        <v>117</v>
      </c>
      <c r="D280" s="7" t="s">
        <v>117</v>
      </c>
      <c r="E280" s="6" t="s">
        <v>303</v>
      </c>
      <c r="F280" s="6"/>
      <c r="G280" s="26">
        <f>SUM(G281:G282)</f>
        <v>4550</v>
      </c>
      <c r="H280" s="236"/>
      <c r="I280" s="236"/>
    </row>
    <row r="281" spans="1:9" s="19" customFormat="1" ht="63">
      <c r="A281" s="40" t="s">
        <v>529</v>
      </c>
      <c r="B281" s="6"/>
      <c r="C281" s="7" t="s">
        <v>117</v>
      </c>
      <c r="D281" s="7" t="s">
        <v>117</v>
      </c>
      <c r="E281" s="6" t="s">
        <v>520</v>
      </c>
      <c r="F281" s="6">
        <v>600</v>
      </c>
      <c r="G281" s="26">
        <v>4504.5</v>
      </c>
      <c r="H281" s="236"/>
      <c r="I281" s="236"/>
    </row>
    <row r="282" spans="1:9" s="19" customFormat="1" ht="69" customHeight="1">
      <c r="A282" s="40" t="s">
        <v>757</v>
      </c>
      <c r="B282" s="6"/>
      <c r="C282" s="7" t="s">
        <v>117</v>
      </c>
      <c r="D282" s="7" t="s">
        <v>117</v>
      </c>
      <c r="E282" s="6" t="s">
        <v>747</v>
      </c>
      <c r="F282" s="6">
        <v>600</v>
      </c>
      <c r="G282" s="26">
        <v>45.5</v>
      </c>
      <c r="H282" s="236"/>
      <c r="I282" s="236"/>
    </row>
    <row r="283" spans="1:9" s="19" customFormat="1" ht="15.75">
      <c r="A283" s="9" t="s">
        <v>854</v>
      </c>
      <c r="B283" s="6"/>
      <c r="C283" s="7" t="s">
        <v>117</v>
      </c>
      <c r="D283" s="7" t="s">
        <v>117</v>
      </c>
      <c r="E283" s="6" t="s">
        <v>851</v>
      </c>
      <c r="F283" s="6"/>
      <c r="G283" s="26">
        <f>SUM(G284)</f>
        <v>170</v>
      </c>
      <c r="H283" s="236"/>
      <c r="I283" s="236"/>
    </row>
    <row r="284" spans="1:9" s="19" customFormat="1" ht="31.5">
      <c r="A284" s="78" t="s">
        <v>853</v>
      </c>
      <c r="B284" s="6"/>
      <c r="C284" s="7" t="s">
        <v>117</v>
      </c>
      <c r="D284" s="7" t="s">
        <v>117</v>
      </c>
      <c r="E284" s="6" t="s">
        <v>852</v>
      </c>
      <c r="F284" s="6">
        <v>300</v>
      </c>
      <c r="G284" s="26">
        <v>170</v>
      </c>
      <c r="H284" s="236"/>
      <c r="I284" s="236"/>
    </row>
    <row r="285" spans="1:9" s="19" customFormat="1" ht="15.75">
      <c r="A285" s="38" t="s">
        <v>98</v>
      </c>
      <c r="B285" s="32"/>
      <c r="C285" s="36" t="s">
        <v>117</v>
      </c>
      <c r="D285" s="36" t="s">
        <v>121</v>
      </c>
      <c r="E285" s="32"/>
      <c r="F285" s="32"/>
      <c r="G285" s="4">
        <f>SUM(G286)</f>
        <v>5739.7</v>
      </c>
      <c r="H285" s="236"/>
      <c r="I285" s="236"/>
    </row>
    <row r="286" spans="1:9" s="19" customFormat="1" ht="47.25">
      <c r="A286" s="39" t="s">
        <v>746</v>
      </c>
      <c r="B286" s="6"/>
      <c r="C286" s="7" t="s">
        <v>117</v>
      </c>
      <c r="D286" s="7" t="s">
        <v>121</v>
      </c>
      <c r="E286" s="6" t="s">
        <v>292</v>
      </c>
      <c r="F286" s="6"/>
      <c r="G286" s="26">
        <f>SUM(G287)</f>
        <v>5739.7</v>
      </c>
      <c r="H286" s="236"/>
      <c r="I286" s="236"/>
    </row>
    <row r="287" spans="1:9" s="19" customFormat="1" ht="47.25">
      <c r="A287" s="39" t="s">
        <v>95</v>
      </c>
      <c r="B287" s="6"/>
      <c r="C287" s="7" t="s">
        <v>117</v>
      </c>
      <c r="D287" s="7" t="s">
        <v>121</v>
      </c>
      <c r="E287" s="6" t="s">
        <v>294</v>
      </c>
      <c r="F287" s="6"/>
      <c r="G287" s="26">
        <f>SUM(G288,G290,G292,G294)</f>
        <v>5739.7</v>
      </c>
      <c r="H287" s="236"/>
      <c r="I287" s="236"/>
    </row>
    <row r="288" spans="1:9" s="19" customFormat="1" ht="31.5">
      <c r="A288" s="39" t="s">
        <v>545</v>
      </c>
      <c r="B288" s="6"/>
      <c r="C288" s="7" t="s">
        <v>117</v>
      </c>
      <c r="D288" s="7" t="s">
        <v>121</v>
      </c>
      <c r="E288" s="6" t="s">
        <v>305</v>
      </c>
      <c r="F288" s="6"/>
      <c r="G288" s="26">
        <f>SUM(G289)</f>
        <v>50</v>
      </c>
      <c r="H288" s="236"/>
      <c r="I288" s="236"/>
    </row>
    <row r="289" spans="1:9" s="19" customFormat="1" ht="63">
      <c r="A289" s="40" t="s">
        <v>655</v>
      </c>
      <c r="B289" s="6"/>
      <c r="C289" s="7" t="s">
        <v>117</v>
      </c>
      <c r="D289" s="7" t="s">
        <v>121</v>
      </c>
      <c r="E289" s="6" t="s">
        <v>306</v>
      </c>
      <c r="F289" s="6">
        <v>600</v>
      </c>
      <c r="G289" s="26">
        <v>50</v>
      </c>
      <c r="H289" s="236"/>
      <c r="I289" s="236"/>
    </row>
    <row r="290" spans="1:9" s="19" customFormat="1" ht="31.5">
      <c r="A290" s="39" t="s">
        <v>310</v>
      </c>
      <c r="B290" s="6"/>
      <c r="C290" s="7" t="s">
        <v>117</v>
      </c>
      <c r="D290" s="7" t="s">
        <v>121</v>
      </c>
      <c r="E290" s="6" t="s">
        <v>307</v>
      </c>
      <c r="F290" s="6"/>
      <c r="G290" s="26">
        <f>SUM(G291)</f>
        <v>110</v>
      </c>
      <c r="H290" s="236"/>
      <c r="I290" s="236"/>
    </row>
    <row r="291" spans="1:9" s="19" customFormat="1" ht="47.25">
      <c r="A291" s="40" t="s">
        <v>375</v>
      </c>
      <c r="B291" s="6"/>
      <c r="C291" s="7" t="s">
        <v>117</v>
      </c>
      <c r="D291" s="7" t="s">
        <v>121</v>
      </c>
      <c r="E291" s="6" t="s">
        <v>309</v>
      </c>
      <c r="F291" s="6">
        <v>600</v>
      </c>
      <c r="G291" s="26">
        <v>110</v>
      </c>
      <c r="H291" s="236"/>
      <c r="I291" s="236"/>
    </row>
    <row r="292" spans="1:9" s="19" customFormat="1" ht="31.5">
      <c r="A292" s="39" t="s">
        <v>563</v>
      </c>
      <c r="B292" s="6"/>
      <c r="C292" s="7" t="s">
        <v>117</v>
      </c>
      <c r="D292" s="7" t="s">
        <v>121</v>
      </c>
      <c r="E292" s="6" t="s">
        <v>311</v>
      </c>
      <c r="F292" s="6"/>
      <c r="G292" s="26">
        <f>SUM(G293)</f>
        <v>240</v>
      </c>
      <c r="H292" s="236"/>
      <c r="I292" s="236"/>
    </row>
    <row r="293" spans="1:9" s="19" customFormat="1" ht="63">
      <c r="A293" s="40" t="s">
        <v>815</v>
      </c>
      <c r="B293" s="6"/>
      <c r="C293" s="7" t="s">
        <v>117</v>
      </c>
      <c r="D293" s="7" t="s">
        <v>121</v>
      </c>
      <c r="E293" s="6" t="s">
        <v>313</v>
      </c>
      <c r="F293" s="6">
        <v>600</v>
      </c>
      <c r="G293" s="26">
        <v>240</v>
      </c>
      <c r="H293" s="236"/>
      <c r="I293" s="236"/>
    </row>
    <row r="294" spans="1:9" s="19" customFormat="1" ht="78.75" customHeight="1">
      <c r="A294" s="39" t="s">
        <v>320</v>
      </c>
      <c r="B294" s="6"/>
      <c r="C294" s="7" t="s">
        <v>117</v>
      </c>
      <c r="D294" s="7" t="s">
        <v>121</v>
      </c>
      <c r="E294" s="6" t="s">
        <v>319</v>
      </c>
      <c r="F294" s="6"/>
      <c r="G294" s="26">
        <f>SUM(G295)</f>
        <v>5339.7</v>
      </c>
      <c r="H294" s="236"/>
      <c r="I294" s="236"/>
    </row>
    <row r="295" spans="1:9" s="19" customFormat="1" ht="141.75">
      <c r="A295" s="40" t="s">
        <v>530</v>
      </c>
      <c r="B295" s="6"/>
      <c r="C295" s="7" t="s">
        <v>117</v>
      </c>
      <c r="D295" s="7" t="s">
        <v>121</v>
      </c>
      <c r="E295" s="6" t="s">
        <v>321</v>
      </c>
      <c r="F295" s="6">
        <v>600</v>
      </c>
      <c r="G295" s="26">
        <v>5339.7</v>
      </c>
      <c r="H295" s="236"/>
      <c r="I295" s="236"/>
    </row>
    <row r="296" spans="1:9" s="19" customFormat="1" ht="15.75">
      <c r="A296" s="38" t="s">
        <v>470</v>
      </c>
      <c r="B296" s="32"/>
      <c r="C296" s="36" t="s">
        <v>118</v>
      </c>
      <c r="D296" s="36" t="s">
        <v>119</v>
      </c>
      <c r="E296" s="32"/>
      <c r="F296" s="32"/>
      <c r="G296" s="4">
        <f>SUM(G297)</f>
        <v>115910.50000000001</v>
      </c>
      <c r="H296" s="236"/>
      <c r="I296" s="236"/>
    </row>
    <row r="297" spans="1:9" s="19" customFormat="1" ht="15.75">
      <c r="A297" s="38" t="s">
        <v>99</v>
      </c>
      <c r="B297" s="32"/>
      <c r="C297" s="36" t="s">
        <v>118</v>
      </c>
      <c r="D297" s="36" t="s">
        <v>112</v>
      </c>
      <c r="E297" s="32"/>
      <c r="F297" s="32"/>
      <c r="G297" s="4">
        <f>SUM(G298,G314,G319)</f>
        <v>115910.50000000001</v>
      </c>
      <c r="H297" s="236"/>
      <c r="I297" s="236"/>
    </row>
    <row r="298" spans="1:9" s="19" customFormat="1" ht="47.25">
      <c r="A298" s="39" t="s">
        <v>746</v>
      </c>
      <c r="B298" s="6"/>
      <c r="C298" s="7" t="s">
        <v>118</v>
      </c>
      <c r="D298" s="7" t="s">
        <v>112</v>
      </c>
      <c r="E298" s="6" t="s">
        <v>292</v>
      </c>
      <c r="F298" s="6"/>
      <c r="G298" s="26">
        <f>SUM(G299,G310)</f>
        <v>115662.1</v>
      </c>
      <c r="H298" s="236"/>
      <c r="I298" s="236"/>
    </row>
    <row r="299" spans="1:9" s="19" customFormat="1" ht="47.25">
      <c r="A299" s="39" t="s">
        <v>95</v>
      </c>
      <c r="B299" s="6"/>
      <c r="C299" s="7" t="s">
        <v>118</v>
      </c>
      <c r="D299" s="7" t="s">
        <v>112</v>
      </c>
      <c r="E299" s="6" t="s">
        <v>294</v>
      </c>
      <c r="F299" s="6"/>
      <c r="G299" s="26">
        <f>SUM(G300,G302,G304,G306,G308)</f>
        <v>7872.5</v>
      </c>
      <c r="H299" s="236"/>
      <c r="I299" s="236"/>
    </row>
    <row r="300" spans="1:9" s="19" customFormat="1" ht="31.5">
      <c r="A300" s="39" t="s">
        <v>308</v>
      </c>
      <c r="B300" s="6"/>
      <c r="C300" s="7" t="s">
        <v>118</v>
      </c>
      <c r="D300" s="7" t="s">
        <v>112</v>
      </c>
      <c r="E300" s="6" t="s">
        <v>314</v>
      </c>
      <c r="F300" s="6"/>
      <c r="G300" s="26">
        <f>SUM(G301)</f>
        <v>857.5</v>
      </c>
      <c r="H300" s="236"/>
      <c r="I300" s="236"/>
    </row>
    <row r="301" spans="1:9" s="19" customFormat="1" ht="47.25">
      <c r="A301" s="40" t="s">
        <v>377</v>
      </c>
      <c r="B301" s="6"/>
      <c r="C301" s="7" t="s">
        <v>118</v>
      </c>
      <c r="D301" s="7" t="s">
        <v>112</v>
      </c>
      <c r="E301" s="6" t="s">
        <v>315</v>
      </c>
      <c r="F301" s="6">
        <v>600</v>
      </c>
      <c r="G301" s="26">
        <v>857.5</v>
      </c>
      <c r="H301" s="236"/>
      <c r="I301" s="236"/>
    </row>
    <row r="302" spans="1:9" s="19" customFormat="1" ht="31.5">
      <c r="A302" s="39" t="s">
        <v>317</v>
      </c>
      <c r="B302" s="6"/>
      <c r="C302" s="7" t="s">
        <v>118</v>
      </c>
      <c r="D302" s="7" t="s">
        <v>112</v>
      </c>
      <c r="E302" s="6" t="s">
        <v>316</v>
      </c>
      <c r="F302" s="6"/>
      <c r="G302" s="26">
        <f>SUM(G303)</f>
        <v>98.2</v>
      </c>
      <c r="H302" s="236"/>
      <c r="I302" s="236"/>
    </row>
    <row r="303" spans="1:9" s="49" customFormat="1" ht="47.25">
      <c r="A303" s="40" t="s">
        <v>379</v>
      </c>
      <c r="B303" s="6"/>
      <c r="C303" s="7" t="s">
        <v>118</v>
      </c>
      <c r="D303" s="7" t="s">
        <v>112</v>
      </c>
      <c r="E303" s="6" t="s">
        <v>318</v>
      </c>
      <c r="F303" s="6">
        <v>600</v>
      </c>
      <c r="G303" s="26">
        <v>98.2</v>
      </c>
      <c r="H303" s="262"/>
      <c r="I303" s="262"/>
    </row>
    <row r="304" spans="1:9" s="49" customFormat="1" ht="78.75" customHeight="1">
      <c r="A304" s="40" t="s">
        <v>320</v>
      </c>
      <c r="B304" s="6"/>
      <c r="C304" s="7" t="s">
        <v>118</v>
      </c>
      <c r="D304" s="7" t="s">
        <v>112</v>
      </c>
      <c r="E304" s="6" t="s">
        <v>319</v>
      </c>
      <c r="F304" s="6"/>
      <c r="G304" s="26">
        <f>SUM(G305)</f>
        <v>1293.7</v>
      </c>
      <c r="H304" s="262"/>
      <c r="I304" s="262"/>
    </row>
    <row r="305" spans="1:9" s="49" customFormat="1" ht="141.75">
      <c r="A305" s="40" t="s">
        <v>530</v>
      </c>
      <c r="B305" s="6"/>
      <c r="C305" s="7" t="s">
        <v>118</v>
      </c>
      <c r="D305" s="7" t="s">
        <v>112</v>
      </c>
      <c r="E305" s="6" t="s">
        <v>321</v>
      </c>
      <c r="F305" s="6">
        <v>600</v>
      </c>
      <c r="G305" s="26">
        <v>1293.7</v>
      </c>
      <c r="H305" s="262"/>
      <c r="I305" s="262"/>
    </row>
    <row r="306" spans="1:9" s="49" customFormat="1" ht="47.25">
      <c r="A306" s="39" t="s">
        <v>350</v>
      </c>
      <c r="B306" s="6"/>
      <c r="C306" s="7" t="s">
        <v>118</v>
      </c>
      <c r="D306" s="7" t="s">
        <v>112</v>
      </c>
      <c r="E306" s="6" t="s">
        <v>298</v>
      </c>
      <c r="F306" s="6"/>
      <c r="G306" s="26">
        <f>SUM(G307)</f>
        <v>4200</v>
      </c>
      <c r="H306" s="262"/>
      <c r="I306" s="262"/>
    </row>
    <row r="307" spans="1:9" s="19" customFormat="1" ht="47.25">
      <c r="A307" s="40" t="s">
        <v>531</v>
      </c>
      <c r="B307" s="6"/>
      <c r="C307" s="7" t="s">
        <v>118</v>
      </c>
      <c r="D307" s="7" t="s">
        <v>112</v>
      </c>
      <c r="E307" s="6" t="s">
        <v>297</v>
      </c>
      <c r="F307" s="6">
        <v>600</v>
      </c>
      <c r="G307" s="26">
        <v>4200</v>
      </c>
      <c r="H307" s="236"/>
      <c r="I307" s="236"/>
    </row>
    <row r="308" spans="1:9" s="49" customFormat="1" ht="47.25">
      <c r="A308" s="196" t="s">
        <v>855</v>
      </c>
      <c r="B308" s="6"/>
      <c r="C308" s="7" t="s">
        <v>118</v>
      </c>
      <c r="D308" s="7" t="s">
        <v>112</v>
      </c>
      <c r="E308" s="6" t="s">
        <v>856</v>
      </c>
      <c r="F308" s="6"/>
      <c r="G308" s="26">
        <f>SUM(G309)</f>
        <v>1423.1</v>
      </c>
      <c r="H308" s="262"/>
      <c r="I308" s="262"/>
    </row>
    <row r="309" spans="1:9" s="49" customFormat="1" ht="66.75" customHeight="1">
      <c r="A309" s="39" t="s">
        <v>858</v>
      </c>
      <c r="B309" s="6"/>
      <c r="C309" s="6" t="s">
        <v>118</v>
      </c>
      <c r="D309" s="6" t="s">
        <v>112</v>
      </c>
      <c r="E309" s="6" t="s">
        <v>857</v>
      </c>
      <c r="F309" s="6">
        <v>600</v>
      </c>
      <c r="G309" s="26">
        <v>1423.1</v>
      </c>
      <c r="H309" s="262"/>
      <c r="I309" s="262"/>
    </row>
    <row r="310" spans="1:9" s="19" customFormat="1" ht="33" customHeight="1">
      <c r="A310" s="39" t="s">
        <v>96</v>
      </c>
      <c r="B310" s="6"/>
      <c r="C310" s="7" t="s">
        <v>118</v>
      </c>
      <c r="D310" s="7" t="s">
        <v>112</v>
      </c>
      <c r="E310" s="6" t="s">
        <v>299</v>
      </c>
      <c r="F310" s="6"/>
      <c r="G310" s="26">
        <f>SUM(G311:G313)</f>
        <v>107789.6</v>
      </c>
      <c r="H310" s="236"/>
      <c r="I310" s="236"/>
    </row>
    <row r="311" spans="1:9" s="19" customFormat="1" ht="63">
      <c r="A311" s="40" t="s">
        <v>386</v>
      </c>
      <c r="B311" s="6"/>
      <c r="C311" s="7" t="s">
        <v>118</v>
      </c>
      <c r="D311" s="7" t="s">
        <v>112</v>
      </c>
      <c r="E311" s="6" t="s">
        <v>521</v>
      </c>
      <c r="F311" s="6">
        <v>600</v>
      </c>
      <c r="G311" s="26">
        <v>62183.9</v>
      </c>
      <c r="H311" s="236"/>
      <c r="I311" s="236"/>
    </row>
    <row r="312" spans="1:9" s="19" customFormat="1" ht="63">
      <c r="A312" s="40" t="s">
        <v>387</v>
      </c>
      <c r="B312" s="6"/>
      <c r="C312" s="7" t="s">
        <v>118</v>
      </c>
      <c r="D312" s="7" t="s">
        <v>112</v>
      </c>
      <c r="E312" s="6" t="s">
        <v>522</v>
      </c>
      <c r="F312" s="6">
        <v>600</v>
      </c>
      <c r="G312" s="26">
        <v>15373.3</v>
      </c>
      <c r="H312" s="236"/>
      <c r="I312" s="236"/>
    </row>
    <row r="313" spans="1:9" s="19" customFormat="1" ht="63">
      <c r="A313" s="40" t="s">
        <v>388</v>
      </c>
      <c r="B313" s="6"/>
      <c r="C313" s="7" t="s">
        <v>118</v>
      </c>
      <c r="D313" s="7" t="s">
        <v>112</v>
      </c>
      <c r="E313" s="6" t="s">
        <v>523</v>
      </c>
      <c r="F313" s="6">
        <v>600</v>
      </c>
      <c r="G313" s="26">
        <v>30232.400000000001</v>
      </c>
      <c r="H313" s="236"/>
      <c r="I313" s="236"/>
    </row>
    <row r="314" spans="1:9" s="20" customFormat="1" ht="31.5">
      <c r="A314" s="129" t="s">
        <v>748</v>
      </c>
      <c r="B314" s="6"/>
      <c r="C314" s="7" t="s">
        <v>118</v>
      </c>
      <c r="D314" s="7" t="s">
        <v>112</v>
      </c>
      <c r="E314" s="6" t="s">
        <v>326</v>
      </c>
      <c r="F314" s="6"/>
      <c r="G314" s="2">
        <f>G316</f>
        <v>37.1</v>
      </c>
      <c r="H314" s="263"/>
      <c r="I314" s="252"/>
    </row>
    <row r="315" spans="1:9" s="20" customFormat="1" ht="15.75">
      <c r="A315" s="129" t="s">
        <v>107</v>
      </c>
      <c r="B315" s="6"/>
      <c r="C315" s="7" t="s">
        <v>118</v>
      </c>
      <c r="D315" s="7" t="s">
        <v>112</v>
      </c>
      <c r="E315" s="6" t="s">
        <v>327</v>
      </c>
      <c r="F315" s="6"/>
      <c r="G315" s="2">
        <f>G316</f>
        <v>37.1</v>
      </c>
      <c r="H315" s="263"/>
      <c r="I315" s="252"/>
    </row>
    <row r="316" spans="1:9" s="20" customFormat="1" ht="31.5">
      <c r="A316" s="129" t="s">
        <v>333</v>
      </c>
      <c r="B316" s="6"/>
      <c r="C316" s="7" t="s">
        <v>118</v>
      </c>
      <c r="D316" s="7" t="s">
        <v>112</v>
      </c>
      <c r="E316" s="6" t="s">
        <v>332</v>
      </c>
      <c r="F316" s="6"/>
      <c r="G316" s="2">
        <f>SUM(G317:G318)</f>
        <v>37.1</v>
      </c>
      <c r="H316" s="263"/>
      <c r="I316" s="252"/>
    </row>
    <row r="317" spans="1:9" s="20" customFormat="1" ht="47.25">
      <c r="A317" s="129" t="s">
        <v>861</v>
      </c>
      <c r="B317" s="6"/>
      <c r="C317" s="7" t="s">
        <v>118</v>
      </c>
      <c r="D317" s="7" t="s">
        <v>112</v>
      </c>
      <c r="E317" s="6" t="s">
        <v>859</v>
      </c>
      <c r="F317" s="6">
        <v>600</v>
      </c>
      <c r="G317" s="2">
        <v>27</v>
      </c>
      <c r="H317" s="263"/>
      <c r="I317" s="252"/>
    </row>
    <row r="318" spans="1:9" s="20" customFormat="1" ht="50.25" customHeight="1">
      <c r="A318" s="129" t="s">
        <v>862</v>
      </c>
      <c r="B318" s="6"/>
      <c r="C318" s="7" t="s">
        <v>118</v>
      </c>
      <c r="D318" s="7" t="s">
        <v>112</v>
      </c>
      <c r="E318" s="6" t="s">
        <v>860</v>
      </c>
      <c r="F318" s="6">
        <v>600</v>
      </c>
      <c r="G318" s="2">
        <v>10.1</v>
      </c>
      <c r="H318" s="263"/>
      <c r="I318" s="252"/>
    </row>
    <row r="319" spans="1:9" s="19" customFormat="1" ht="15.75">
      <c r="A319" s="40" t="s">
        <v>219</v>
      </c>
      <c r="B319" s="6"/>
      <c r="C319" s="7" t="s">
        <v>118</v>
      </c>
      <c r="D319" s="7" t="s">
        <v>112</v>
      </c>
      <c r="E319" s="6" t="s">
        <v>218</v>
      </c>
      <c r="F319" s="6"/>
      <c r="G319" s="2">
        <f>SUM(G320)</f>
        <v>211.3</v>
      </c>
      <c r="H319" s="236"/>
      <c r="I319" s="236"/>
    </row>
    <row r="320" spans="1:9" s="19" customFormat="1" ht="15.75">
      <c r="A320" s="40" t="s">
        <v>221</v>
      </c>
      <c r="B320" s="6"/>
      <c r="C320" s="7" t="s">
        <v>118</v>
      </c>
      <c r="D320" s="7" t="s">
        <v>112</v>
      </c>
      <c r="E320" s="6" t="s">
        <v>220</v>
      </c>
      <c r="F320" s="6"/>
      <c r="G320" s="2">
        <f>SUM(G321)</f>
        <v>211.3</v>
      </c>
      <c r="H320" s="236"/>
      <c r="I320" s="236"/>
    </row>
    <row r="321" spans="1:9" s="19" customFormat="1" ht="47.25">
      <c r="A321" s="40" t="s">
        <v>624</v>
      </c>
      <c r="B321" s="6"/>
      <c r="C321" s="7" t="s">
        <v>118</v>
      </c>
      <c r="D321" s="7" t="s">
        <v>112</v>
      </c>
      <c r="E321" s="6" t="s">
        <v>692</v>
      </c>
      <c r="F321" s="6">
        <v>600</v>
      </c>
      <c r="G321" s="2">
        <v>211.3</v>
      </c>
      <c r="H321" s="236"/>
      <c r="I321" s="236"/>
    </row>
    <row r="322" spans="1:9" s="19" customFormat="1" ht="15.75">
      <c r="A322" s="104" t="s">
        <v>734</v>
      </c>
      <c r="B322" s="32"/>
      <c r="C322" s="36" t="s">
        <v>121</v>
      </c>
      <c r="D322" s="36" t="s">
        <v>119</v>
      </c>
      <c r="E322" s="32"/>
      <c r="F322" s="32"/>
      <c r="G322" s="4">
        <f>SUM(G323)</f>
        <v>956</v>
      </c>
      <c r="H322" s="236"/>
      <c r="I322" s="236"/>
    </row>
    <row r="323" spans="1:9" s="19" customFormat="1" ht="15.75">
      <c r="A323" s="104" t="s">
        <v>735</v>
      </c>
      <c r="B323" s="32"/>
      <c r="C323" s="36" t="s">
        <v>736</v>
      </c>
      <c r="D323" s="36" t="s">
        <v>117</v>
      </c>
      <c r="E323" s="32"/>
      <c r="F323" s="32"/>
      <c r="G323" s="4">
        <f>SUM(G324)</f>
        <v>956</v>
      </c>
      <c r="H323" s="236"/>
      <c r="I323" s="236"/>
    </row>
    <row r="324" spans="1:9" s="19" customFormat="1" ht="47.25">
      <c r="A324" s="39" t="s">
        <v>726</v>
      </c>
      <c r="B324" s="6"/>
      <c r="C324" s="7" t="s">
        <v>121</v>
      </c>
      <c r="D324" s="7" t="s">
        <v>117</v>
      </c>
      <c r="E324" s="6" t="s">
        <v>227</v>
      </c>
      <c r="F324" s="6"/>
      <c r="G324" s="26">
        <f>SUM(G325)</f>
        <v>956</v>
      </c>
      <c r="H324" s="236"/>
      <c r="I324" s="236"/>
    </row>
    <row r="325" spans="1:9" s="19" customFormat="1" ht="31.5">
      <c r="A325" s="39" t="s">
        <v>579</v>
      </c>
      <c r="B325" s="6"/>
      <c r="C325" s="7" t="s">
        <v>121</v>
      </c>
      <c r="D325" s="7" t="s">
        <v>117</v>
      </c>
      <c r="E325" s="6" t="s">
        <v>580</v>
      </c>
      <c r="F325" s="6"/>
      <c r="G325" s="26">
        <f>SUM(G326)</f>
        <v>956</v>
      </c>
      <c r="H325" s="236"/>
      <c r="I325" s="236"/>
    </row>
    <row r="326" spans="1:9" s="19" customFormat="1" ht="63">
      <c r="A326" s="9" t="s">
        <v>594</v>
      </c>
      <c r="B326" s="6"/>
      <c r="C326" s="7" t="s">
        <v>121</v>
      </c>
      <c r="D326" s="7" t="s">
        <v>117</v>
      </c>
      <c r="E326" s="6" t="s">
        <v>581</v>
      </c>
      <c r="F326" s="6">
        <v>200</v>
      </c>
      <c r="G326" s="26">
        <v>956</v>
      </c>
      <c r="H326" s="236"/>
      <c r="I326" s="236"/>
    </row>
    <row r="327" spans="1:9" s="19" customFormat="1" ht="15.75">
      <c r="A327" s="38" t="s">
        <v>100</v>
      </c>
      <c r="B327" s="6"/>
      <c r="C327" s="36" t="s">
        <v>4</v>
      </c>
      <c r="D327" s="36" t="s">
        <v>119</v>
      </c>
      <c r="E327" s="6"/>
      <c r="F327" s="6"/>
      <c r="G327" s="4">
        <f>SUM(G328,G336,G340,G344)</f>
        <v>59151.4</v>
      </c>
      <c r="H327" s="236"/>
      <c r="I327" s="236"/>
    </row>
    <row r="328" spans="1:9" s="19" customFormat="1" ht="15.75">
      <c r="A328" s="38" t="s">
        <v>101</v>
      </c>
      <c r="B328" s="264"/>
      <c r="C328" s="36">
        <v>10</v>
      </c>
      <c r="D328" s="36" t="s">
        <v>112</v>
      </c>
      <c r="E328" s="32"/>
      <c r="F328" s="32"/>
      <c r="G328" s="4">
        <f>SUM(G329,G333)</f>
        <v>11089.9</v>
      </c>
      <c r="H328" s="236"/>
      <c r="I328" s="236"/>
    </row>
    <row r="329" spans="1:9" s="19" customFormat="1" ht="47.25">
      <c r="A329" s="39" t="s">
        <v>746</v>
      </c>
      <c r="B329" s="6"/>
      <c r="C329" s="7">
        <v>10</v>
      </c>
      <c r="D329" s="7" t="s">
        <v>115</v>
      </c>
      <c r="E329" s="6" t="s">
        <v>292</v>
      </c>
      <c r="F329" s="6"/>
      <c r="G329" s="26">
        <f>SUM(G330)</f>
        <v>889.9</v>
      </c>
      <c r="H329" s="236"/>
      <c r="I329" s="236"/>
    </row>
    <row r="330" spans="1:9" s="19" customFormat="1" ht="47.25">
      <c r="A330" s="39" t="s">
        <v>95</v>
      </c>
      <c r="B330" s="6"/>
      <c r="C330" s="7">
        <v>10</v>
      </c>
      <c r="D330" s="7" t="s">
        <v>115</v>
      </c>
      <c r="E330" s="6" t="s">
        <v>294</v>
      </c>
      <c r="F330" s="6"/>
      <c r="G330" s="26">
        <f>SUM(G331)</f>
        <v>889.9</v>
      </c>
      <c r="H330" s="236"/>
      <c r="I330" s="236"/>
    </row>
    <row r="331" spans="1:9" s="19" customFormat="1" ht="80.25" customHeight="1">
      <c r="A331" s="39" t="s">
        <v>540</v>
      </c>
      <c r="B331" s="6"/>
      <c r="C331" s="7">
        <v>10</v>
      </c>
      <c r="D331" s="7" t="s">
        <v>115</v>
      </c>
      <c r="E331" s="6" t="s">
        <v>322</v>
      </c>
      <c r="F331" s="6"/>
      <c r="G331" s="26">
        <f>SUM(G332)</f>
        <v>889.9</v>
      </c>
      <c r="H331" s="236"/>
      <c r="I331" s="236"/>
    </row>
    <row r="332" spans="1:9" s="19" customFormat="1" ht="110.25">
      <c r="A332" s="40" t="s">
        <v>816</v>
      </c>
      <c r="B332" s="6"/>
      <c r="C332" s="7">
        <v>10</v>
      </c>
      <c r="D332" s="7" t="s">
        <v>115</v>
      </c>
      <c r="E332" s="6" t="s">
        <v>524</v>
      </c>
      <c r="F332" s="6">
        <v>600</v>
      </c>
      <c r="G332" s="2">
        <v>889.9</v>
      </c>
      <c r="H332" s="236"/>
      <c r="I332" s="236"/>
    </row>
    <row r="333" spans="1:9" s="19" customFormat="1" ht="15.75">
      <c r="A333" s="39" t="s">
        <v>219</v>
      </c>
      <c r="B333" s="6"/>
      <c r="C333" s="7">
        <v>10</v>
      </c>
      <c r="D333" s="7" t="s">
        <v>112</v>
      </c>
      <c r="E333" s="6" t="s">
        <v>218</v>
      </c>
      <c r="F333" s="6"/>
      <c r="G333" s="26">
        <f>SUM(G334)</f>
        <v>10200</v>
      </c>
      <c r="H333" s="236"/>
      <c r="I333" s="236"/>
    </row>
    <row r="334" spans="1:9" s="19" customFormat="1" ht="15.75">
      <c r="A334" s="39" t="s">
        <v>437</v>
      </c>
      <c r="B334" s="6"/>
      <c r="C334" s="7" t="s">
        <v>4</v>
      </c>
      <c r="D334" s="7" t="s">
        <v>112</v>
      </c>
      <c r="E334" s="6" t="s">
        <v>436</v>
      </c>
      <c r="F334" s="6"/>
      <c r="G334" s="26">
        <f>SUM(G335)</f>
        <v>10200</v>
      </c>
      <c r="H334" s="236"/>
      <c r="I334" s="236"/>
    </row>
    <row r="335" spans="1:9" s="19" customFormat="1" ht="47.25">
      <c r="A335" s="40" t="s">
        <v>435</v>
      </c>
      <c r="B335" s="151"/>
      <c r="C335" s="7">
        <v>10</v>
      </c>
      <c r="D335" s="7" t="s">
        <v>112</v>
      </c>
      <c r="E335" s="6" t="s">
        <v>286</v>
      </c>
      <c r="F335" s="6">
        <v>300</v>
      </c>
      <c r="G335" s="26">
        <v>10200</v>
      </c>
      <c r="H335" s="236"/>
      <c r="I335" s="236"/>
    </row>
    <row r="336" spans="1:9" s="19" customFormat="1" ht="15.75">
      <c r="A336" s="38" t="s">
        <v>102</v>
      </c>
      <c r="B336" s="6"/>
      <c r="C336" s="36" t="s">
        <v>4</v>
      </c>
      <c r="D336" s="36" t="s">
        <v>114</v>
      </c>
      <c r="E336" s="6"/>
      <c r="F336" s="6"/>
      <c r="G336" s="4">
        <f>SUM(G337)</f>
        <v>2000</v>
      </c>
      <c r="H336" s="236"/>
      <c r="I336" s="236"/>
    </row>
    <row r="337" spans="1:9" s="19" customFormat="1" ht="15.75">
      <c r="A337" s="39" t="s">
        <v>219</v>
      </c>
      <c r="B337" s="6"/>
      <c r="C337" s="7" t="s">
        <v>4</v>
      </c>
      <c r="D337" s="7" t="s">
        <v>114</v>
      </c>
      <c r="E337" s="6" t="s">
        <v>218</v>
      </c>
      <c r="F337" s="6"/>
      <c r="G337" s="26">
        <f>SUM(G338)</f>
        <v>2000</v>
      </c>
      <c r="H337" s="236"/>
      <c r="I337" s="236"/>
    </row>
    <row r="338" spans="1:9" s="19" customFormat="1" ht="15.75">
      <c r="A338" s="39" t="s">
        <v>221</v>
      </c>
      <c r="B338" s="6"/>
      <c r="C338" s="7" t="s">
        <v>4</v>
      </c>
      <c r="D338" s="7" t="s">
        <v>114</v>
      </c>
      <c r="E338" s="6" t="s">
        <v>220</v>
      </c>
      <c r="F338" s="6"/>
      <c r="G338" s="26">
        <f>SUM(G339)</f>
        <v>2000</v>
      </c>
      <c r="H338" s="236"/>
      <c r="I338" s="236"/>
    </row>
    <row r="339" spans="1:9" s="19" customFormat="1" ht="31.5">
      <c r="A339" s="40" t="s">
        <v>622</v>
      </c>
      <c r="B339" s="6"/>
      <c r="C339" s="7" t="s">
        <v>4</v>
      </c>
      <c r="D339" s="7" t="s">
        <v>114</v>
      </c>
      <c r="E339" s="6" t="s">
        <v>692</v>
      </c>
      <c r="F339" s="6">
        <v>300</v>
      </c>
      <c r="G339" s="26">
        <v>2000</v>
      </c>
      <c r="H339" s="236"/>
      <c r="I339" s="236"/>
    </row>
    <row r="340" spans="1:9" s="19" customFormat="1" ht="15.75">
      <c r="A340" s="75" t="s">
        <v>103</v>
      </c>
      <c r="B340" s="76"/>
      <c r="C340" s="77">
        <v>10</v>
      </c>
      <c r="D340" s="77" t="s">
        <v>115</v>
      </c>
      <c r="E340" s="77"/>
      <c r="F340" s="77"/>
      <c r="G340" s="4">
        <f>SUM(G341)</f>
        <v>6469.1</v>
      </c>
      <c r="H340" s="236"/>
      <c r="I340" s="236"/>
    </row>
    <row r="341" spans="1:9" s="19" customFormat="1" ht="15.75">
      <c r="A341" s="78" t="s">
        <v>219</v>
      </c>
      <c r="B341" s="50"/>
      <c r="C341" s="51">
        <v>10</v>
      </c>
      <c r="D341" s="51" t="s">
        <v>115</v>
      </c>
      <c r="E341" s="51" t="s">
        <v>218</v>
      </c>
      <c r="F341" s="51"/>
      <c r="G341" s="26">
        <f>SUM(G342)</f>
        <v>6469.1</v>
      </c>
      <c r="H341" s="236"/>
      <c r="I341" s="236"/>
    </row>
    <row r="342" spans="1:9" s="19" customFormat="1" ht="15.75">
      <c r="A342" s="78" t="s">
        <v>221</v>
      </c>
      <c r="B342" s="50"/>
      <c r="C342" s="51">
        <v>10</v>
      </c>
      <c r="D342" s="51" t="s">
        <v>115</v>
      </c>
      <c r="E342" s="51" t="s">
        <v>220</v>
      </c>
      <c r="F342" s="51"/>
      <c r="G342" s="26">
        <f>SUM(G343)</f>
        <v>6469.1</v>
      </c>
      <c r="H342" s="236"/>
      <c r="I342" s="236"/>
    </row>
    <row r="343" spans="1:9" s="19" customFormat="1" ht="94.5">
      <c r="A343" s="41" t="s">
        <v>654</v>
      </c>
      <c r="B343" s="50"/>
      <c r="C343" s="51">
        <v>10</v>
      </c>
      <c r="D343" s="51" t="s">
        <v>115</v>
      </c>
      <c r="E343" s="51" t="s">
        <v>555</v>
      </c>
      <c r="F343" s="51">
        <v>400</v>
      </c>
      <c r="G343" s="178">
        <v>6469.1</v>
      </c>
      <c r="H343" s="236"/>
      <c r="I343" s="236"/>
    </row>
    <row r="344" spans="1:9" s="19" customFormat="1" ht="15.75">
      <c r="A344" s="38" t="s">
        <v>104</v>
      </c>
      <c r="B344" s="32"/>
      <c r="C344" s="36">
        <v>10</v>
      </c>
      <c r="D344" s="36" t="s">
        <v>120</v>
      </c>
      <c r="E344" s="32"/>
      <c r="F344" s="32"/>
      <c r="G344" s="79">
        <f>SUM(G345,G350)</f>
        <v>39592.400000000001</v>
      </c>
      <c r="H344" s="236"/>
      <c r="I344" s="236"/>
    </row>
    <row r="345" spans="1:9" s="19" customFormat="1" ht="47.25">
      <c r="A345" s="39" t="s">
        <v>293</v>
      </c>
      <c r="B345" s="6"/>
      <c r="C345" s="7">
        <v>10</v>
      </c>
      <c r="D345" s="7" t="s">
        <v>120</v>
      </c>
      <c r="E345" s="7" t="s">
        <v>292</v>
      </c>
      <c r="F345" s="6"/>
      <c r="G345" s="52">
        <f>G346</f>
        <v>6891.2</v>
      </c>
      <c r="H345" s="236"/>
      <c r="I345" s="236"/>
    </row>
    <row r="346" spans="1:9" s="19" customFormat="1" ht="47.25">
      <c r="A346" s="39" t="s">
        <v>95</v>
      </c>
      <c r="B346" s="6"/>
      <c r="C346" s="7">
        <v>10</v>
      </c>
      <c r="D346" s="7" t="s">
        <v>120</v>
      </c>
      <c r="E346" s="6" t="s">
        <v>556</v>
      </c>
      <c r="F346" s="6"/>
      <c r="G346" s="52">
        <f>G347</f>
        <v>6891.2</v>
      </c>
      <c r="H346" s="236"/>
      <c r="I346" s="236"/>
    </row>
    <row r="347" spans="1:9" s="19" customFormat="1" ht="16.5" customHeight="1">
      <c r="A347" s="40" t="s">
        <v>557</v>
      </c>
      <c r="B347" s="6"/>
      <c r="C347" s="7">
        <v>10</v>
      </c>
      <c r="D347" s="7" t="s">
        <v>120</v>
      </c>
      <c r="E347" s="6" t="s">
        <v>558</v>
      </c>
      <c r="F347" s="6"/>
      <c r="G347" s="52">
        <f>SUM(G348:G349)</f>
        <v>6891.2</v>
      </c>
      <c r="H347" s="236"/>
      <c r="I347" s="236"/>
    </row>
    <row r="348" spans="1:9" s="19" customFormat="1" ht="47.25">
      <c r="A348" s="41" t="s">
        <v>865</v>
      </c>
      <c r="B348" s="6"/>
      <c r="C348" s="7">
        <v>10</v>
      </c>
      <c r="D348" s="7" t="s">
        <v>120</v>
      </c>
      <c r="E348" s="6" t="s">
        <v>559</v>
      </c>
      <c r="F348" s="51">
        <v>400</v>
      </c>
      <c r="G348" s="52">
        <v>6822.2</v>
      </c>
      <c r="H348" s="236"/>
      <c r="I348" s="236"/>
    </row>
    <row r="349" spans="1:9" s="19" customFormat="1" ht="17.25" customHeight="1">
      <c r="A349" s="41" t="s">
        <v>866</v>
      </c>
      <c r="B349" s="6"/>
      <c r="C349" s="7">
        <v>10</v>
      </c>
      <c r="D349" s="7" t="s">
        <v>120</v>
      </c>
      <c r="E349" s="6" t="s">
        <v>847</v>
      </c>
      <c r="F349" s="51">
        <v>400</v>
      </c>
      <c r="G349" s="52">
        <v>69</v>
      </c>
      <c r="H349" s="236"/>
      <c r="I349" s="236"/>
    </row>
    <row r="350" spans="1:9" s="19" customFormat="1" ht="31.5">
      <c r="A350" s="39" t="s">
        <v>216</v>
      </c>
      <c r="B350" s="6"/>
      <c r="C350" s="7">
        <v>10</v>
      </c>
      <c r="D350" s="7" t="s">
        <v>120</v>
      </c>
      <c r="E350" s="6" t="s">
        <v>214</v>
      </c>
      <c r="F350" s="150"/>
      <c r="G350" s="26">
        <f>SUM(G351,G357)</f>
        <v>32701.200000000001</v>
      </c>
      <c r="H350" s="236"/>
      <c r="I350" s="236"/>
    </row>
    <row r="351" spans="1:9" s="19" customFormat="1" ht="31.5">
      <c r="A351" s="39" t="s">
        <v>217</v>
      </c>
      <c r="B351" s="6"/>
      <c r="C351" s="7">
        <v>10</v>
      </c>
      <c r="D351" s="7" t="s">
        <v>120</v>
      </c>
      <c r="E351" s="6" t="s">
        <v>215</v>
      </c>
      <c r="F351" s="150"/>
      <c r="G351" s="26">
        <f>SUM(G352:G356)</f>
        <v>16266.7</v>
      </c>
      <c r="H351" s="236"/>
      <c r="I351" s="236"/>
    </row>
    <row r="352" spans="1:9" s="19" customFormat="1" ht="94.5">
      <c r="A352" s="40" t="s">
        <v>423</v>
      </c>
      <c r="B352" s="6"/>
      <c r="C352" s="7">
        <v>10</v>
      </c>
      <c r="D352" s="7" t="s">
        <v>120</v>
      </c>
      <c r="E352" s="6" t="s">
        <v>274</v>
      </c>
      <c r="F352" s="6">
        <v>100</v>
      </c>
      <c r="G352" s="26">
        <v>12143</v>
      </c>
      <c r="H352" s="236"/>
      <c r="I352" s="258"/>
    </row>
    <row r="353" spans="1:9" s="19" customFormat="1" ht="47.25">
      <c r="A353" s="40" t="s">
        <v>463</v>
      </c>
      <c r="B353" s="6"/>
      <c r="C353" s="7">
        <v>10</v>
      </c>
      <c r="D353" s="7" t="s">
        <v>120</v>
      </c>
      <c r="E353" s="6" t="s">
        <v>274</v>
      </c>
      <c r="F353" s="6">
        <v>200</v>
      </c>
      <c r="G353" s="26">
        <v>564.20000000000005</v>
      </c>
      <c r="H353" s="236"/>
      <c r="I353" s="236"/>
    </row>
    <row r="354" spans="1:9" s="19" customFormat="1" ht="126">
      <c r="A354" s="40" t="s">
        <v>804</v>
      </c>
      <c r="B354" s="6"/>
      <c r="C354" s="7" t="s">
        <v>4</v>
      </c>
      <c r="D354" s="7" t="s">
        <v>120</v>
      </c>
      <c r="E354" s="6" t="s">
        <v>275</v>
      </c>
      <c r="F354" s="6">
        <v>100</v>
      </c>
      <c r="G354" s="26">
        <v>2559.5</v>
      </c>
      <c r="H354" s="236"/>
      <c r="I354" s="236"/>
    </row>
    <row r="355" spans="1:9" s="19" customFormat="1" ht="94.5">
      <c r="A355" s="40" t="s">
        <v>805</v>
      </c>
      <c r="B355" s="6"/>
      <c r="C355" s="7" t="s">
        <v>4</v>
      </c>
      <c r="D355" s="7" t="s">
        <v>120</v>
      </c>
      <c r="E355" s="6" t="s">
        <v>275</v>
      </c>
      <c r="F355" s="6">
        <v>200</v>
      </c>
      <c r="G355" s="26">
        <v>400</v>
      </c>
      <c r="H355" s="236"/>
      <c r="I355" s="236"/>
    </row>
    <row r="356" spans="1:9" s="19" customFormat="1" ht="78.75">
      <c r="A356" s="40" t="s">
        <v>790</v>
      </c>
      <c r="B356" s="6"/>
      <c r="C356" s="7">
        <v>10</v>
      </c>
      <c r="D356" s="7" t="s">
        <v>120</v>
      </c>
      <c r="E356" s="6" t="s">
        <v>276</v>
      </c>
      <c r="F356" s="6">
        <v>100</v>
      </c>
      <c r="G356" s="26">
        <v>600</v>
      </c>
      <c r="H356" s="236"/>
      <c r="I356" s="236"/>
    </row>
    <row r="357" spans="1:9" s="19" customFormat="1" ht="31.5">
      <c r="A357" s="39" t="s">
        <v>324</v>
      </c>
      <c r="B357" s="6"/>
      <c r="C357" s="7">
        <v>10</v>
      </c>
      <c r="D357" s="7" t="s">
        <v>120</v>
      </c>
      <c r="E357" s="6" t="s">
        <v>323</v>
      </c>
      <c r="F357" s="150"/>
      <c r="G357" s="26">
        <f>SUM(G358:G360)</f>
        <v>16434.5</v>
      </c>
      <c r="H357" s="236"/>
      <c r="I357" s="236"/>
    </row>
    <row r="358" spans="1:9" s="19" customFormat="1" ht="110.25">
      <c r="A358" s="40" t="s">
        <v>817</v>
      </c>
      <c r="B358" s="6"/>
      <c r="C358" s="7">
        <v>10</v>
      </c>
      <c r="D358" s="7" t="s">
        <v>120</v>
      </c>
      <c r="E358" s="6" t="s">
        <v>473</v>
      </c>
      <c r="F358" s="6">
        <v>100</v>
      </c>
      <c r="G358" s="2">
        <v>10792.5</v>
      </c>
      <c r="H358" s="236"/>
      <c r="I358" s="236"/>
    </row>
    <row r="359" spans="1:9" s="19" customFormat="1" ht="63">
      <c r="A359" s="40" t="s">
        <v>466</v>
      </c>
      <c r="B359" s="6"/>
      <c r="C359" s="7">
        <v>10</v>
      </c>
      <c r="D359" s="7" t="s">
        <v>120</v>
      </c>
      <c r="E359" s="6" t="s">
        <v>473</v>
      </c>
      <c r="F359" s="6">
        <v>200</v>
      </c>
      <c r="G359" s="2">
        <v>5639.9</v>
      </c>
      <c r="H359" s="236"/>
      <c r="I359" s="236"/>
    </row>
    <row r="360" spans="1:9" s="19" customFormat="1" ht="47.25">
      <c r="A360" s="40" t="s">
        <v>430</v>
      </c>
      <c r="B360" s="6"/>
      <c r="C360" s="7">
        <v>10</v>
      </c>
      <c r="D360" s="7" t="s">
        <v>120</v>
      </c>
      <c r="E360" s="6" t="s">
        <v>473</v>
      </c>
      <c r="F360" s="6">
        <v>800</v>
      </c>
      <c r="G360" s="2">
        <v>2.1</v>
      </c>
      <c r="H360" s="236"/>
      <c r="I360" s="236"/>
    </row>
    <row r="361" spans="1:9" s="19" customFormat="1" ht="15.75">
      <c r="A361" s="38" t="s">
        <v>105</v>
      </c>
      <c r="B361" s="32"/>
      <c r="C361" s="36">
        <v>11</v>
      </c>
      <c r="D361" s="36" t="s">
        <v>119</v>
      </c>
      <c r="E361" s="32"/>
      <c r="F361" s="32"/>
      <c r="G361" s="4">
        <f>G362+G369</f>
        <v>29918.400000000001</v>
      </c>
      <c r="H361" s="236"/>
      <c r="I361" s="236"/>
    </row>
    <row r="362" spans="1:9" s="19" customFormat="1" ht="15.75">
      <c r="A362" s="38" t="s">
        <v>106</v>
      </c>
      <c r="B362" s="32"/>
      <c r="C362" s="36">
        <v>11</v>
      </c>
      <c r="D362" s="36" t="s">
        <v>112</v>
      </c>
      <c r="E362" s="32"/>
      <c r="F362" s="32"/>
      <c r="G362" s="4">
        <f>SUM(G363)</f>
        <v>23430</v>
      </c>
      <c r="H362" s="236"/>
      <c r="I362" s="236"/>
    </row>
    <row r="363" spans="1:9" s="19" customFormat="1" ht="31.5">
      <c r="A363" s="39" t="s">
        <v>748</v>
      </c>
      <c r="B363" s="6"/>
      <c r="C363" s="7">
        <v>11</v>
      </c>
      <c r="D363" s="7" t="s">
        <v>112</v>
      </c>
      <c r="E363" s="6" t="s">
        <v>326</v>
      </c>
      <c r="F363" s="6"/>
      <c r="G363" s="26">
        <f>SUM(G364,G367)</f>
        <v>23430</v>
      </c>
      <c r="H363" s="236"/>
      <c r="I363" s="236"/>
    </row>
    <row r="364" spans="1:9" s="19" customFormat="1" ht="15.75">
      <c r="A364" s="39" t="s">
        <v>107</v>
      </c>
      <c r="B364" s="6"/>
      <c r="C364" s="7">
        <v>11</v>
      </c>
      <c r="D364" s="7" t="s">
        <v>112</v>
      </c>
      <c r="E364" s="6" t="s">
        <v>327</v>
      </c>
      <c r="F364" s="6"/>
      <c r="G364" s="26">
        <f>SUM(G365)</f>
        <v>600</v>
      </c>
      <c r="H364" s="236"/>
      <c r="I364" s="236"/>
    </row>
    <row r="365" spans="1:9" s="19" customFormat="1" ht="47.25">
      <c r="A365" s="39" t="s">
        <v>350</v>
      </c>
      <c r="B365" s="6"/>
      <c r="C365" s="7">
        <v>11</v>
      </c>
      <c r="D365" s="7" t="s">
        <v>112</v>
      </c>
      <c r="E365" s="6" t="s">
        <v>328</v>
      </c>
      <c r="F365" s="6"/>
      <c r="G365" s="26">
        <f>SUM(G366)</f>
        <v>600</v>
      </c>
      <c r="H365" s="236"/>
      <c r="I365" s="236"/>
    </row>
    <row r="366" spans="1:9" s="19" customFormat="1" ht="47.25">
      <c r="A366" s="40" t="s">
        <v>531</v>
      </c>
      <c r="B366" s="6"/>
      <c r="C366" s="7">
        <v>11</v>
      </c>
      <c r="D366" s="7" t="s">
        <v>112</v>
      </c>
      <c r="E366" s="6" t="s">
        <v>329</v>
      </c>
      <c r="F366" s="6">
        <v>600</v>
      </c>
      <c r="G366" s="26">
        <v>600</v>
      </c>
      <c r="H366" s="236"/>
      <c r="I366" s="236"/>
    </row>
    <row r="367" spans="1:9" s="19" customFormat="1" ht="31.5">
      <c r="A367" s="39" t="s">
        <v>108</v>
      </c>
      <c r="B367" s="6"/>
      <c r="C367" s="7">
        <v>11</v>
      </c>
      <c r="D367" s="7" t="s">
        <v>112</v>
      </c>
      <c r="E367" s="6" t="s">
        <v>330</v>
      </c>
      <c r="F367" s="6"/>
      <c r="G367" s="26">
        <f>SUM(G368)</f>
        <v>22830</v>
      </c>
      <c r="H367" s="236"/>
      <c r="I367" s="236"/>
    </row>
    <row r="368" spans="1:9" s="49" customFormat="1" ht="78.75">
      <c r="A368" s="40" t="s">
        <v>398</v>
      </c>
      <c r="B368" s="6"/>
      <c r="C368" s="7">
        <v>11</v>
      </c>
      <c r="D368" s="7" t="s">
        <v>112</v>
      </c>
      <c r="E368" s="6" t="s">
        <v>474</v>
      </c>
      <c r="F368" s="6">
        <v>600</v>
      </c>
      <c r="G368" s="26">
        <v>22830</v>
      </c>
      <c r="H368" s="262"/>
      <c r="I368" s="262"/>
    </row>
    <row r="369" spans="1:9" s="49" customFormat="1" ht="15.75">
      <c r="A369" s="38" t="s">
        <v>109</v>
      </c>
      <c r="B369" s="32"/>
      <c r="C369" s="36">
        <v>11</v>
      </c>
      <c r="D369" s="36" t="s">
        <v>113</v>
      </c>
      <c r="E369" s="32"/>
      <c r="F369" s="32"/>
      <c r="G369" s="4">
        <f>SUM(G370,G375)</f>
        <v>6488.4000000000005</v>
      </c>
      <c r="H369" s="262"/>
      <c r="I369" s="262"/>
    </row>
    <row r="370" spans="1:9" s="49" customFormat="1" ht="31.5">
      <c r="A370" s="39" t="s">
        <v>748</v>
      </c>
      <c r="B370" s="6"/>
      <c r="C370" s="7">
        <v>11</v>
      </c>
      <c r="D370" s="7" t="s">
        <v>113</v>
      </c>
      <c r="E370" s="6" t="s">
        <v>326</v>
      </c>
      <c r="F370" s="6"/>
      <c r="G370" s="26">
        <f>SUM(G371)</f>
        <v>5810.6</v>
      </c>
      <c r="H370" s="262"/>
      <c r="I370" s="262"/>
    </row>
    <row r="371" spans="1:9" s="49" customFormat="1" ht="15.75">
      <c r="A371" s="39" t="s">
        <v>107</v>
      </c>
      <c r="B371" s="6"/>
      <c r="C371" s="7">
        <v>11</v>
      </c>
      <c r="D371" s="7" t="s">
        <v>113</v>
      </c>
      <c r="E371" s="6" t="s">
        <v>327</v>
      </c>
      <c r="F371" s="6"/>
      <c r="G371" s="26">
        <f>SUM(G372)</f>
        <v>5810.6</v>
      </c>
      <c r="H371" s="262"/>
      <c r="I371" s="262"/>
    </row>
    <row r="372" spans="1:9" s="19" customFormat="1" ht="31.5">
      <c r="A372" s="39" t="s">
        <v>333</v>
      </c>
      <c r="B372" s="6"/>
      <c r="C372" s="7">
        <v>11</v>
      </c>
      <c r="D372" s="7" t="s">
        <v>113</v>
      </c>
      <c r="E372" s="6" t="s">
        <v>332</v>
      </c>
      <c r="F372" s="6"/>
      <c r="G372" s="26">
        <f>SUM(G373:G374)</f>
        <v>5810.6</v>
      </c>
      <c r="H372" s="236"/>
      <c r="I372" s="236"/>
    </row>
    <row r="373" spans="1:9" s="19" customFormat="1" ht="47.25">
      <c r="A373" s="40" t="s">
        <v>395</v>
      </c>
      <c r="B373" s="6"/>
      <c r="C373" s="7">
        <v>11</v>
      </c>
      <c r="D373" s="7" t="s">
        <v>113</v>
      </c>
      <c r="E373" s="6" t="s">
        <v>331</v>
      </c>
      <c r="F373" s="6">
        <v>600</v>
      </c>
      <c r="G373" s="2">
        <v>1157.5999999999999</v>
      </c>
      <c r="H373" s="236"/>
      <c r="I373" s="236"/>
    </row>
    <row r="374" spans="1:9" customFormat="1" ht="47.25">
      <c r="A374" s="129" t="s">
        <v>861</v>
      </c>
      <c r="B374" s="6"/>
      <c r="C374" s="7" t="s">
        <v>363</v>
      </c>
      <c r="D374" s="7" t="s">
        <v>112</v>
      </c>
      <c r="E374" s="6" t="s">
        <v>859</v>
      </c>
      <c r="F374" s="6">
        <v>600</v>
      </c>
      <c r="G374" s="26">
        <v>4653</v>
      </c>
      <c r="H374" s="258"/>
      <c r="I374" s="236"/>
    </row>
    <row r="375" spans="1:9" customFormat="1" ht="15.75">
      <c r="A375" s="9" t="s">
        <v>219</v>
      </c>
      <c r="B375" s="6"/>
      <c r="C375" s="7">
        <v>11</v>
      </c>
      <c r="D375" s="7" t="s">
        <v>113</v>
      </c>
      <c r="E375" s="6" t="s">
        <v>218</v>
      </c>
      <c r="F375" s="6"/>
      <c r="G375" s="26">
        <f>SUM(G376)</f>
        <v>677.8</v>
      </c>
      <c r="H375" s="258"/>
      <c r="I375" s="236"/>
    </row>
    <row r="376" spans="1:9" customFormat="1" ht="15.75">
      <c r="A376" s="9" t="s">
        <v>221</v>
      </c>
      <c r="B376" s="6"/>
      <c r="C376" s="7">
        <v>11</v>
      </c>
      <c r="D376" s="7" t="s">
        <v>113</v>
      </c>
      <c r="E376" s="6" t="s">
        <v>220</v>
      </c>
      <c r="F376" s="6"/>
      <c r="G376" s="26">
        <f>SUM(G377)</f>
        <v>677.8</v>
      </c>
      <c r="H376" s="258"/>
      <c r="I376" s="236"/>
    </row>
    <row r="377" spans="1:9" customFormat="1" ht="47.25">
      <c r="A377" s="9" t="s">
        <v>624</v>
      </c>
      <c r="B377" s="6"/>
      <c r="C377" s="7">
        <v>11</v>
      </c>
      <c r="D377" s="7" t="s">
        <v>113</v>
      </c>
      <c r="E377" s="6" t="s">
        <v>831</v>
      </c>
      <c r="F377" s="6">
        <v>600</v>
      </c>
      <c r="G377" s="26">
        <v>677.8</v>
      </c>
      <c r="H377" s="258"/>
      <c r="I377" s="236"/>
    </row>
    <row r="378" spans="1:9">
      <c r="A378" s="152"/>
      <c r="B378" s="152"/>
      <c r="C378" s="153"/>
      <c r="D378" s="153"/>
      <c r="E378" s="153"/>
      <c r="F378" s="153"/>
      <c r="G378" s="269" t="s">
        <v>825</v>
      </c>
      <c r="H378" s="256"/>
      <c r="I378" s="256"/>
    </row>
  </sheetData>
  <autoFilter ref="A15:G377"/>
  <mergeCells count="6">
    <mergeCell ref="A12:G12"/>
    <mergeCell ref="A6:G6"/>
    <mergeCell ref="A7:G7"/>
    <mergeCell ref="A8:G8"/>
    <mergeCell ref="A9:G9"/>
    <mergeCell ref="A10:G10"/>
  </mergeCells>
  <pageMargins left="0.70866141732283472" right="0.43307086614173229" top="0.39370078740157483" bottom="0.43307086614173229" header="0.23622047244094491" footer="0.31496062992125984"/>
  <pageSetup paperSize="9" scale="81" fitToHeight="20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2"/>
  <sheetViews>
    <sheetView zoomScale="90" zoomScaleNormal="90" workbookViewId="0">
      <selection activeCell="G4" sqref="G4"/>
    </sheetView>
  </sheetViews>
  <sheetFormatPr defaultRowHeight="15"/>
  <cols>
    <col min="1" max="1" width="65.7109375" style="80" customWidth="1"/>
    <col min="2" max="2" width="5" style="81" customWidth="1"/>
    <col min="3" max="4" width="3.7109375" style="54" customWidth="1"/>
    <col min="5" max="5" width="15.7109375" style="54" customWidth="1"/>
    <col min="6" max="6" width="4.7109375" style="54" customWidth="1"/>
    <col min="7" max="7" width="12.7109375" style="54" customWidth="1"/>
    <col min="8" max="8" width="11.42578125" bestFit="1" customWidth="1"/>
    <col min="9" max="9" width="9.28515625" bestFit="1" customWidth="1"/>
    <col min="11" max="11" width="10.42578125" bestFit="1" customWidth="1"/>
  </cols>
  <sheetData>
    <row r="1" spans="1:15" ht="15.75">
      <c r="A1" s="179"/>
      <c r="B1" s="180"/>
      <c r="C1" s="181"/>
      <c r="D1" s="181"/>
      <c r="E1" s="184"/>
      <c r="F1" s="185"/>
      <c r="G1" s="201" t="s">
        <v>907</v>
      </c>
    </row>
    <row r="2" spans="1:15" ht="15.75">
      <c r="A2" s="179"/>
      <c r="B2" s="180"/>
      <c r="C2" s="181"/>
      <c r="D2" s="181"/>
      <c r="E2" s="186"/>
      <c r="F2" s="187"/>
      <c r="G2" s="202" t="s">
        <v>5</v>
      </c>
    </row>
    <row r="3" spans="1:15" ht="15.75">
      <c r="A3" s="179"/>
      <c r="B3" s="180"/>
      <c r="C3" s="181"/>
      <c r="D3" s="181"/>
      <c r="E3" s="186"/>
      <c r="F3" s="187"/>
      <c r="G3" s="202" t="s">
        <v>482</v>
      </c>
    </row>
    <row r="4" spans="1:15" ht="15.75">
      <c r="A4" s="179"/>
      <c r="B4" s="180"/>
      <c r="C4" s="181"/>
      <c r="D4" s="181"/>
      <c r="E4" s="184"/>
      <c r="F4" s="188"/>
      <c r="G4" s="201" t="s">
        <v>919</v>
      </c>
    </row>
    <row r="5" spans="1:15" ht="15.75">
      <c r="A5" s="179"/>
      <c r="B5" s="180"/>
      <c r="C5" s="181"/>
      <c r="D5" s="181"/>
      <c r="F5" s="183"/>
      <c r="G5" s="182"/>
    </row>
    <row r="6" spans="1:15" ht="15.75" customHeight="1">
      <c r="A6" s="293" t="s">
        <v>824</v>
      </c>
      <c r="B6" s="293"/>
      <c r="C6" s="293"/>
      <c r="D6" s="293"/>
      <c r="E6" s="293"/>
      <c r="F6" s="293"/>
      <c r="G6" s="293"/>
    </row>
    <row r="7" spans="1:15" ht="15.75" customHeight="1">
      <c r="A7" s="293" t="s">
        <v>609</v>
      </c>
      <c r="B7" s="293"/>
      <c r="C7" s="293"/>
      <c r="D7" s="293"/>
      <c r="E7" s="293"/>
      <c r="F7" s="293"/>
      <c r="G7" s="293"/>
    </row>
    <row r="8" spans="1:15" ht="15.75" customHeight="1">
      <c r="A8" s="293" t="s">
        <v>482</v>
      </c>
      <c r="B8" s="293"/>
      <c r="C8" s="293"/>
      <c r="D8" s="293"/>
      <c r="E8" s="293"/>
      <c r="F8" s="293"/>
      <c r="G8" s="293"/>
    </row>
    <row r="9" spans="1:15" ht="15.75" customHeight="1">
      <c r="A9" s="293" t="s">
        <v>822</v>
      </c>
      <c r="B9" s="293"/>
      <c r="C9" s="293"/>
      <c r="D9" s="293"/>
      <c r="E9" s="293"/>
      <c r="F9" s="293"/>
      <c r="G9" s="293"/>
    </row>
    <row r="10" spans="1:15" ht="15.75" customHeight="1">
      <c r="A10" s="293"/>
      <c r="B10" s="293"/>
      <c r="C10" s="293"/>
      <c r="D10" s="293"/>
      <c r="E10" s="293"/>
      <c r="F10" s="293"/>
      <c r="G10" s="293"/>
    </row>
    <row r="11" spans="1:15">
      <c r="G11" s="55"/>
    </row>
    <row r="12" spans="1:15" ht="37.5" customHeight="1">
      <c r="A12" s="295" t="s">
        <v>660</v>
      </c>
      <c r="B12" s="295"/>
      <c r="C12" s="295"/>
      <c r="D12" s="295"/>
      <c r="E12" s="295"/>
      <c r="F12" s="295"/>
      <c r="G12" s="295"/>
      <c r="H12" s="236"/>
      <c r="I12" s="236"/>
      <c r="J12" s="236"/>
      <c r="K12" s="236"/>
      <c r="L12" s="236"/>
      <c r="M12" s="236"/>
      <c r="N12" s="236"/>
      <c r="O12" s="236"/>
    </row>
    <row r="13" spans="1:15">
      <c r="A13" s="270"/>
      <c r="B13" s="271"/>
      <c r="C13" s="272"/>
      <c r="D13" s="272"/>
      <c r="E13" s="272"/>
      <c r="F13" s="272"/>
      <c r="G13" s="273"/>
      <c r="H13" s="236"/>
      <c r="I13" s="236"/>
      <c r="J13" s="236"/>
      <c r="K13" s="236"/>
      <c r="L13" s="236"/>
      <c r="M13" s="236"/>
      <c r="N13" s="236"/>
      <c r="O13" s="236"/>
    </row>
    <row r="14" spans="1:15" s="19" customFormat="1" ht="15.75">
      <c r="A14" s="270"/>
      <c r="B14" s="271"/>
      <c r="C14" s="272"/>
      <c r="D14" s="272"/>
      <c r="E14" s="272"/>
      <c r="F14" s="272"/>
      <c r="G14" s="274" t="s">
        <v>0</v>
      </c>
      <c r="H14" s="236"/>
      <c r="I14" s="236"/>
      <c r="J14" s="236"/>
      <c r="K14" s="236"/>
      <c r="L14" s="236"/>
      <c r="M14" s="236"/>
      <c r="N14" s="236"/>
      <c r="O14" s="236"/>
    </row>
    <row r="15" spans="1:15" s="19" customFormat="1" ht="17.25" customHeight="1">
      <c r="A15" s="275" t="s">
        <v>68</v>
      </c>
      <c r="B15" s="275" t="s">
        <v>1</v>
      </c>
      <c r="C15" s="275" t="s">
        <v>110</v>
      </c>
      <c r="D15" s="275" t="s">
        <v>69</v>
      </c>
      <c r="E15" s="275" t="s">
        <v>70</v>
      </c>
      <c r="F15" s="275" t="s">
        <v>71</v>
      </c>
      <c r="G15" s="275" t="s">
        <v>67</v>
      </c>
      <c r="H15" s="236"/>
      <c r="I15" s="236"/>
      <c r="J15" s="236"/>
      <c r="K15" s="236"/>
      <c r="L15" s="236"/>
      <c r="M15" s="236"/>
      <c r="N15" s="236"/>
      <c r="O15" s="236"/>
    </row>
    <row r="16" spans="1:15" s="19" customFormat="1" ht="15.75">
      <c r="A16" s="275">
        <v>1</v>
      </c>
      <c r="B16" s="275">
        <v>2</v>
      </c>
      <c r="C16" s="275">
        <v>3</v>
      </c>
      <c r="D16" s="275">
        <v>4</v>
      </c>
      <c r="E16" s="275">
        <v>5</v>
      </c>
      <c r="F16" s="275">
        <v>6</v>
      </c>
      <c r="G16" s="275">
        <v>7</v>
      </c>
      <c r="H16" s="236"/>
      <c r="I16" s="236"/>
      <c r="J16" s="236"/>
      <c r="K16" s="236"/>
      <c r="L16" s="236"/>
      <c r="M16" s="236"/>
      <c r="N16" s="236"/>
      <c r="O16" s="236"/>
    </row>
    <row r="17" spans="1:15" s="19" customFormat="1" ht="18.75">
      <c r="A17" s="38" t="s">
        <v>449</v>
      </c>
      <c r="B17" s="32">
        <v>801</v>
      </c>
      <c r="C17" s="149"/>
      <c r="D17" s="149"/>
      <c r="E17" s="149"/>
      <c r="F17" s="149"/>
      <c r="G17" s="4">
        <f>SUM(G18,G58,G93,G117,G166,G171)</f>
        <v>377006.39999999997</v>
      </c>
      <c r="H17" s="258"/>
      <c r="I17" s="258"/>
      <c r="J17" s="236"/>
      <c r="K17" s="258"/>
      <c r="L17" s="258"/>
      <c r="M17" s="236"/>
      <c r="N17" s="236"/>
      <c r="O17" s="236"/>
    </row>
    <row r="18" spans="1:15" s="19" customFormat="1" ht="18.75">
      <c r="A18" s="38" t="s">
        <v>73</v>
      </c>
      <c r="B18" s="32"/>
      <c r="C18" s="36" t="s">
        <v>112</v>
      </c>
      <c r="D18" s="36" t="s">
        <v>119</v>
      </c>
      <c r="E18" s="32"/>
      <c r="F18" s="149"/>
      <c r="G18" s="4">
        <f>SUM(G19,G25,G37,G41)</f>
        <v>127788.09999999998</v>
      </c>
      <c r="H18" s="236"/>
      <c r="I18" s="236"/>
      <c r="J18" s="236"/>
      <c r="K18" s="258"/>
      <c r="L18" s="236"/>
      <c r="M18" s="236"/>
      <c r="N18" s="236"/>
      <c r="O18" s="236"/>
    </row>
    <row r="19" spans="1:15" s="19" customFormat="1" ht="31.5">
      <c r="A19" s="38" t="s">
        <v>74</v>
      </c>
      <c r="B19" s="32"/>
      <c r="C19" s="36" t="s">
        <v>112</v>
      </c>
      <c r="D19" s="36" t="s">
        <v>113</v>
      </c>
      <c r="E19" s="32"/>
      <c r="F19" s="149"/>
      <c r="G19" s="4">
        <f>SUM(G20)</f>
        <v>5077.5</v>
      </c>
      <c r="H19" s="236"/>
      <c r="I19" s="236"/>
      <c r="J19" s="236"/>
      <c r="K19" s="258"/>
      <c r="L19" s="236"/>
      <c r="M19" s="236"/>
      <c r="N19" s="236"/>
      <c r="O19" s="236"/>
    </row>
    <row r="20" spans="1:15" s="43" customFormat="1" ht="31.5">
      <c r="A20" s="39" t="s">
        <v>203</v>
      </c>
      <c r="B20" s="6"/>
      <c r="C20" s="7" t="s">
        <v>112</v>
      </c>
      <c r="D20" s="7" t="s">
        <v>113</v>
      </c>
      <c r="E20" s="6" t="s">
        <v>202</v>
      </c>
      <c r="F20" s="150"/>
      <c r="G20" s="26">
        <f>SUM(G21)</f>
        <v>5077.5</v>
      </c>
      <c r="H20" s="236"/>
      <c r="I20" s="236"/>
      <c r="J20" s="236"/>
      <c r="K20" s="258"/>
      <c r="L20" s="236"/>
      <c r="M20" s="236"/>
      <c r="N20" s="236"/>
      <c r="O20" s="236"/>
    </row>
    <row r="21" spans="1:15" s="19" customFormat="1" ht="18.75">
      <c r="A21" s="39" t="s">
        <v>209</v>
      </c>
      <c r="B21" s="6"/>
      <c r="C21" s="7" t="s">
        <v>112</v>
      </c>
      <c r="D21" s="7" t="s">
        <v>113</v>
      </c>
      <c r="E21" s="6" t="s">
        <v>204</v>
      </c>
      <c r="F21" s="150"/>
      <c r="G21" s="26">
        <f>SUM(G22:G24)</f>
        <v>5077.5</v>
      </c>
      <c r="H21" s="236"/>
      <c r="I21" s="236"/>
      <c r="J21" s="236"/>
      <c r="K21" s="258"/>
      <c r="L21" s="236"/>
      <c r="M21" s="236"/>
      <c r="N21" s="236"/>
      <c r="O21" s="236"/>
    </row>
    <row r="22" spans="1:15" s="19" customFormat="1" ht="78.75">
      <c r="A22" s="40" t="s">
        <v>802</v>
      </c>
      <c r="B22" s="6"/>
      <c r="C22" s="7" t="s">
        <v>112</v>
      </c>
      <c r="D22" s="7" t="s">
        <v>113</v>
      </c>
      <c r="E22" s="6" t="s">
        <v>205</v>
      </c>
      <c r="F22" s="6">
        <v>100</v>
      </c>
      <c r="G22" s="26">
        <v>4877.5</v>
      </c>
      <c r="H22" s="236"/>
      <c r="I22" s="258"/>
      <c r="J22" s="236"/>
      <c r="K22" s="258"/>
      <c r="L22" s="236"/>
      <c r="M22" s="236"/>
      <c r="N22" s="236"/>
      <c r="O22" s="236"/>
    </row>
    <row r="23" spans="1:15" s="19" customFormat="1" ht="47.25">
      <c r="A23" s="37" t="s">
        <v>803</v>
      </c>
      <c r="B23" s="67"/>
      <c r="C23" s="7" t="s">
        <v>112</v>
      </c>
      <c r="D23" s="7" t="s">
        <v>113</v>
      </c>
      <c r="E23" s="6" t="s">
        <v>205</v>
      </c>
      <c r="F23" s="67">
        <v>200</v>
      </c>
      <c r="G23" s="26">
        <v>50</v>
      </c>
      <c r="H23" s="236"/>
      <c r="I23" s="236"/>
      <c r="J23" s="236"/>
      <c r="K23" s="258"/>
      <c r="L23" s="236"/>
      <c r="M23" s="236"/>
      <c r="N23" s="236"/>
      <c r="O23" s="236"/>
    </row>
    <row r="24" spans="1:15" s="19" customFormat="1" ht="78.75">
      <c r="A24" s="40" t="s">
        <v>790</v>
      </c>
      <c r="B24" s="6"/>
      <c r="C24" s="7" t="s">
        <v>112</v>
      </c>
      <c r="D24" s="7" t="s">
        <v>113</v>
      </c>
      <c r="E24" s="6" t="s">
        <v>206</v>
      </c>
      <c r="F24" s="6">
        <v>100</v>
      </c>
      <c r="G24" s="26">
        <v>150</v>
      </c>
      <c r="H24" s="236"/>
      <c r="I24" s="236"/>
      <c r="J24" s="236"/>
      <c r="K24" s="258"/>
      <c r="L24" s="236"/>
      <c r="M24" s="236"/>
      <c r="N24" s="236"/>
      <c r="O24" s="236"/>
    </row>
    <row r="25" spans="1:15" s="19" customFormat="1" ht="47.25">
      <c r="A25" s="38" t="s">
        <v>467</v>
      </c>
      <c r="B25" s="32"/>
      <c r="C25" s="36" t="s">
        <v>112</v>
      </c>
      <c r="D25" s="36" t="s">
        <v>115</v>
      </c>
      <c r="E25" s="32"/>
      <c r="F25" s="32"/>
      <c r="G25" s="4">
        <f>SUM(G26)</f>
        <v>87788.799999999988</v>
      </c>
      <c r="H25" s="236"/>
      <c r="I25" s="236"/>
      <c r="J25" s="236"/>
      <c r="K25" s="258"/>
      <c r="L25" s="236"/>
      <c r="M25" s="236"/>
      <c r="N25" s="236"/>
      <c r="O25" s="236"/>
    </row>
    <row r="26" spans="1:15" s="43" customFormat="1" ht="31.5">
      <c r="A26" s="39" t="s">
        <v>203</v>
      </c>
      <c r="B26" s="6"/>
      <c r="C26" s="7" t="s">
        <v>112</v>
      </c>
      <c r="D26" s="7" t="s">
        <v>115</v>
      </c>
      <c r="E26" s="6" t="s">
        <v>202</v>
      </c>
      <c r="F26" s="150"/>
      <c r="G26" s="26">
        <f>SUM(G27)</f>
        <v>87788.799999999988</v>
      </c>
      <c r="H26" s="236"/>
      <c r="I26" s="236"/>
      <c r="J26" s="236"/>
      <c r="K26" s="258"/>
      <c r="L26" s="236"/>
      <c r="M26" s="236"/>
      <c r="N26" s="236"/>
      <c r="O26" s="236"/>
    </row>
    <row r="27" spans="1:15" s="19" customFormat="1" ht="18.75">
      <c r="A27" s="39" t="s">
        <v>210</v>
      </c>
      <c r="B27" s="6"/>
      <c r="C27" s="7" t="s">
        <v>112</v>
      </c>
      <c r="D27" s="7" t="s">
        <v>115</v>
      </c>
      <c r="E27" s="6" t="s">
        <v>211</v>
      </c>
      <c r="F27" s="150"/>
      <c r="G27" s="26">
        <f>SUM(G28:G36)</f>
        <v>87788.799999999988</v>
      </c>
      <c r="H27" s="236"/>
      <c r="I27" s="236"/>
      <c r="J27" s="236"/>
      <c r="K27" s="258"/>
      <c r="L27" s="236"/>
      <c r="M27" s="236"/>
      <c r="N27" s="236"/>
      <c r="O27" s="236"/>
    </row>
    <row r="28" spans="1:15" s="19" customFormat="1" ht="94.5">
      <c r="A28" s="40" t="s">
        <v>423</v>
      </c>
      <c r="B28" s="6"/>
      <c r="C28" s="7" t="s">
        <v>112</v>
      </c>
      <c r="D28" s="7" t="s">
        <v>115</v>
      </c>
      <c r="E28" s="6" t="s">
        <v>212</v>
      </c>
      <c r="F28" s="6">
        <v>100</v>
      </c>
      <c r="G28" s="26">
        <v>43931.1</v>
      </c>
      <c r="H28" s="236"/>
      <c r="I28" s="258"/>
      <c r="J28" s="236"/>
      <c r="K28" s="258"/>
      <c r="L28" s="236"/>
      <c r="M28" s="236"/>
      <c r="N28" s="236"/>
      <c r="O28" s="236"/>
    </row>
    <row r="29" spans="1:15" s="19" customFormat="1" ht="47.25">
      <c r="A29" s="37" t="s">
        <v>463</v>
      </c>
      <c r="B29" s="67"/>
      <c r="C29" s="7" t="s">
        <v>112</v>
      </c>
      <c r="D29" s="7" t="s">
        <v>115</v>
      </c>
      <c r="E29" s="6" t="s">
        <v>212</v>
      </c>
      <c r="F29" s="67">
        <v>200</v>
      </c>
      <c r="G29" s="26">
        <v>22115.3</v>
      </c>
      <c r="H29" s="236"/>
      <c r="I29" s="236"/>
      <c r="J29" s="236"/>
      <c r="K29" s="258"/>
      <c r="L29" s="236"/>
      <c r="M29" s="236"/>
      <c r="N29" s="236"/>
      <c r="O29" s="236"/>
    </row>
    <row r="30" spans="1:15" s="19" customFormat="1" ht="31.5">
      <c r="A30" s="40" t="s">
        <v>428</v>
      </c>
      <c r="B30" s="6"/>
      <c r="C30" s="7" t="s">
        <v>112</v>
      </c>
      <c r="D30" s="7" t="s">
        <v>115</v>
      </c>
      <c r="E30" s="6" t="s">
        <v>212</v>
      </c>
      <c r="F30" s="6">
        <v>800</v>
      </c>
      <c r="G30" s="26">
        <v>995.2</v>
      </c>
      <c r="H30" s="236"/>
      <c r="I30" s="236"/>
      <c r="J30" s="236"/>
      <c r="K30" s="258"/>
      <c r="L30" s="236"/>
      <c r="M30" s="236"/>
      <c r="N30" s="236"/>
      <c r="O30" s="236"/>
    </row>
    <row r="31" spans="1:15" s="19" customFormat="1" ht="126">
      <c r="A31" s="40" t="s">
        <v>804</v>
      </c>
      <c r="B31" s="6"/>
      <c r="C31" s="7" t="s">
        <v>112</v>
      </c>
      <c r="D31" s="7" t="s">
        <v>115</v>
      </c>
      <c r="E31" s="6" t="s">
        <v>207</v>
      </c>
      <c r="F31" s="6">
        <v>100</v>
      </c>
      <c r="G31" s="26">
        <v>15656.1</v>
      </c>
      <c r="H31" s="236"/>
      <c r="I31" s="236"/>
      <c r="J31" s="236"/>
      <c r="K31" s="258"/>
      <c r="L31" s="236"/>
      <c r="M31" s="236"/>
      <c r="N31" s="236"/>
      <c r="O31" s="236"/>
    </row>
    <row r="32" spans="1:15" s="19" customFormat="1" ht="94.5">
      <c r="A32" s="37" t="s">
        <v>805</v>
      </c>
      <c r="B32" s="6"/>
      <c r="C32" s="7" t="s">
        <v>112</v>
      </c>
      <c r="D32" s="7" t="s">
        <v>115</v>
      </c>
      <c r="E32" s="6" t="s">
        <v>207</v>
      </c>
      <c r="F32" s="6">
        <v>200</v>
      </c>
      <c r="G32" s="26">
        <v>400</v>
      </c>
      <c r="H32" s="236"/>
      <c r="I32" s="236"/>
      <c r="J32" s="236"/>
      <c r="K32" s="258"/>
      <c r="L32" s="236"/>
      <c r="M32" s="236"/>
      <c r="N32" s="236"/>
      <c r="O32" s="236"/>
    </row>
    <row r="33" spans="1:15" s="19" customFormat="1" ht="94.5">
      <c r="A33" s="40" t="s">
        <v>806</v>
      </c>
      <c r="B33" s="6"/>
      <c r="C33" s="7" t="s">
        <v>112</v>
      </c>
      <c r="D33" s="7" t="s">
        <v>115</v>
      </c>
      <c r="E33" s="6" t="s">
        <v>208</v>
      </c>
      <c r="F33" s="6">
        <v>100</v>
      </c>
      <c r="G33" s="26">
        <v>765.9</v>
      </c>
      <c r="H33" s="236"/>
      <c r="I33" s="236"/>
      <c r="J33" s="236"/>
      <c r="K33" s="258"/>
      <c r="L33" s="236"/>
      <c r="M33" s="236"/>
      <c r="N33" s="236"/>
      <c r="O33" s="236"/>
    </row>
    <row r="34" spans="1:15" s="19" customFormat="1" ht="78.75">
      <c r="A34" s="40" t="s">
        <v>790</v>
      </c>
      <c r="B34" s="6"/>
      <c r="C34" s="7" t="s">
        <v>112</v>
      </c>
      <c r="D34" s="7" t="s">
        <v>115</v>
      </c>
      <c r="E34" s="6" t="s">
        <v>213</v>
      </c>
      <c r="F34" s="6">
        <v>100</v>
      </c>
      <c r="G34" s="26">
        <v>3550</v>
      </c>
      <c r="H34" s="236"/>
      <c r="I34" s="236"/>
      <c r="J34" s="236"/>
      <c r="K34" s="258"/>
      <c r="L34" s="236"/>
      <c r="M34" s="236"/>
      <c r="N34" s="236"/>
      <c r="O34" s="236"/>
    </row>
    <row r="35" spans="1:15" s="19" customFormat="1" ht="78.75">
      <c r="A35" s="40" t="s">
        <v>807</v>
      </c>
      <c r="B35" s="6"/>
      <c r="C35" s="7" t="s">
        <v>112</v>
      </c>
      <c r="D35" s="7" t="s">
        <v>115</v>
      </c>
      <c r="E35" s="6" t="s">
        <v>365</v>
      </c>
      <c r="F35" s="6">
        <v>100</v>
      </c>
      <c r="G35" s="26">
        <v>252.8</v>
      </c>
      <c r="H35" s="236"/>
      <c r="I35" s="236"/>
      <c r="J35" s="236"/>
      <c r="K35" s="258"/>
      <c r="L35" s="236"/>
      <c r="M35" s="236"/>
      <c r="N35" s="236"/>
      <c r="O35" s="236"/>
    </row>
    <row r="36" spans="1:15" s="19" customFormat="1" ht="78.75">
      <c r="A36" s="40" t="s">
        <v>425</v>
      </c>
      <c r="B36" s="6"/>
      <c r="C36" s="7" t="s">
        <v>112</v>
      </c>
      <c r="D36" s="7" t="s">
        <v>115</v>
      </c>
      <c r="E36" s="6" t="s">
        <v>366</v>
      </c>
      <c r="F36" s="6">
        <v>100</v>
      </c>
      <c r="G36" s="26">
        <v>122.4</v>
      </c>
      <c r="H36" s="236"/>
      <c r="I36" s="236"/>
      <c r="J36" s="236"/>
      <c r="K36" s="258"/>
      <c r="L36" s="236"/>
      <c r="M36" s="236"/>
      <c r="N36" s="236"/>
      <c r="O36" s="236"/>
    </row>
    <row r="37" spans="1:15" s="48" customFormat="1" ht="15.75">
      <c r="A37" s="38" t="s">
        <v>577</v>
      </c>
      <c r="B37" s="32"/>
      <c r="C37" s="36" t="s">
        <v>112</v>
      </c>
      <c r="D37" s="36" t="s">
        <v>116</v>
      </c>
      <c r="E37" s="32"/>
      <c r="F37" s="32"/>
      <c r="G37" s="4">
        <f>SUM(G38)</f>
        <v>9.9</v>
      </c>
      <c r="H37" s="252"/>
      <c r="I37" s="252"/>
      <c r="J37" s="252"/>
      <c r="K37" s="258"/>
      <c r="L37" s="252"/>
      <c r="M37" s="252"/>
      <c r="N37" s="252"/>
      <c r="O37" s="252"/>
    </row>
    <row r="38" spans="1:15" s="48" customFormat="1" ht="15.75">
      <c r="A38" s="39" t="s">
        <v>219</v>
      </c>
      <c r="B38" s="6"/>
      <c r="C38" s="7" t="s">
        <v>112</v>
      </c>
      <c r="D38" s="7" t="s">
        <v>116</v>
      </c>
      <c r="E38" s="6" t="s">
        <v>218</v>
      </c>
      <c r="F38" s="6"/>
      <c r="G38" s="26">
        <f>SUM(G39)</f>
        <v>9.9</v>
      </c>
      <c r="H38" s="252"/>
      <c r="I38" s="252"/>
      <c r="J38" s="252"/>
      <c r="K38" s="258"/>
      <c r="L38" s="252"/>
      <c r="M38" s="252"/>
      <c r="N38" s="252"/>
      <c r="O38" s="252"/>
    </row>
    <row r="39" spans="1:15" s="48" customFormat="1" ht="15.75">
      <c r="A39" s="39" t="s">
        <v>221</v>
      </c>
      <c r="B39" s="6"/>
      <c r="C39" s="7" t="s">
        <v>112</v>
      </c>
      <c r="D39" s="7" t="s">
        <v>116</v>
      </c>
      <c r="E39" s="6" t="s">
        <v>220</v>
      </c>
      <c r="F39" s="6"/>
      <c r="G39" s="26">
        <f>SUM(G40)</f>
        <v>9.9</v>
      </c>
      <c r="H39" s="252"/>
      <c r="I39" s="252"/>
      <c r="J39" s="252"/>
      <c r="K39" s="258"/>
      <c r="L39" s="252"/>
      <c r="M39" s="252"/>
      <c r="N39" s="252"/>
      <c r="O39" s="252"/>
    </row>
    <row r="40" spans="1:15" s="19" customFormat="1" ht="78.75">
      <c r="A40" s="37" t="s">
        <v>606</v>
      </c>
      <c r="B40" s="6"/>
      <c r="C40" s="7" t="s">
        <v>112</v>
      </c>
      <c r="D40" s="7" t="s">
        <v>116</v>
      </c>
      <c r="E40" s="6" t="s">
        <v>578</v>
      </c>
      <c r="F40" s="6">
        <v>200</v>
      </c>
      <c r="G40" s="26">
        <v>9.9</v>
      </c>
      <c r="H40" s="236"/>
      <c r="I40" s="236"/>
      <c r="J40" s="236"/>
      <c r="K40" s="258"/>
      <c r="L40" s="236"/>
      <c r="M40" s="236"/>
      <c r="N40" s="236"/>
      <c r="O40" s="236"/>
    </row>
    <row r="41" spans="1:15" s="19" customFormat="1" ht="15.75">
      <c r="A41" s="38" t="s">
        <v>468</v>
      </c>
      <c r="B41" s="32"/>
      <c r="C41" s="36" t="s">
        <v>112</v>
      </c>
      <c r="D41" s="36">
        <v>13</v>
      </c>
      <c r="E41" s="32"/>
      <c r="F41" s="32"/>
      <c r="G41" s="4">
        <f>SUM(G42,G46,G54)</f>
        <v>34911.9</v>
      </c>
      <c r="H41" s="236"/>
      <c r="I41" s="236"/>
      <c r="J41" s="236"/>
      <c r="K41" s="258"/>
      <c r="L41" s="236"/>
      <c r="M41" s="236"/>
      <c r="N41" s="236"/>
      <c r="O41" s="236"/>
    </row>
    <row r="42" spans="1:15" s="43" customFormat="1" ht="31.5">
      <c r="A42" s="39" t="s">
        <v>203</v>
      </c>
      <c r="B42" s="6"/>
      <c r="C42" s="7" t="s">
        <v>112</v>
      </c>
      <c r="D42" s="7" t="s">
        <v>3</v>
      </c>
      <c r="E42" s="6" t="s">
        <v>202</v>
      </c>
      <c r="F42" s="150"/>
      <c r="G42" s="26">
        <f>SUM(G43)</f>
        <v>1000</v>
      </c>
      <c r="H42" s="236"/>
      <c r="I42" s="236"/>
      <c r="J42" s="236"/>
      <c r="K42" s="258"/>
      <c r="L42" s="236"/>
      <c r="M42" s="236"/>
      <c r="N42" s="236"/>
      <c r="O42" s="236"/>
    </row>
    <row r="43" spans="1:15" s="19" customFormat="1" ht="18.75">
      <c r="A43" s="39" t="s">
        <v>210</v>
      </c>
      <c r="B43" s="6"/>
      <c r="C43" s="7" t="s">
        <v>112</v>
      </c>
      <c r="D43" s="7" t="s">
        <v>3</v>
      </c>
      <c r="E43" s="6" t="s">
        <v>211</v>
      </c>
      <c r="F43" s="150"/>
      <c r="G43" s="26">
        <f>SUM(G44:G45)</f>
        <v>1000</v>
      </c>
      <c r="H43" s="236"/>
      <c r="I43" s="236"/>
      <c r="J43" s="236"/>
      <c r="K43" s="258"/>
      <c r="L43" s="236"/>
      <c r="M43" s="236"/>
      <c r="N43" s="236"/>
      <c r="O43" s="236"/>
    </row>
    <row r="44" spans="1:15" s="19" customFormat="1" ht="63">
      <c r="A44" s="37" t="s">
        <v>462</v>
      </c>
      <c r="B44" s="6"/>
      <c r="C44" s="7" t="s">
        <v>112</v>
      </c>
      <c r="D44" s="7" t="s">
        <v>3</v>
      </c>
      <c r="E44" s="6" t="s">
        <v>222</v>
      </c>
      <c r="F44" s="6">
        <v>200</v>
      </c>
      <c r="G44" s="26">
        <v>690</v>
      </c>
      <c r="H44" s="236"/>
      <c r="I44" s="236"/>
      <c r="J44" s="236"/>
      <c r="K44" s="258"/>
      <c r="L44" s="236"/>
      <c r="M44" s="236"/>
      <c r="N44" s="236"/>
      <c r="O44" s="236"/>
    </row>
    <row r="45" spans="1:15" s="19" customFormat="1" ht="47.25">
      <c r="A45" s="40" t="s">
        <v>826</v>
      </c>
      <c r="B45" s="6"/>
      <c r="C45" s="7" t="s">
        <v>112</v>
      </c>
      <c r="D45" s="7" t="s">
        <v>3</v>
      </c>
      <c r="E45" s="6" t="s">
        <v>222</v>
      </c>
      <c r="F45" s="6">
        <v>800</v>
      </c>
      <c r="G45" s="26">
        <v>310</v>
      </c>
      <c r="H45" s="236"/>
      <c r="I45" s="236"/>
      <c r="J45" s="236"/>
      <c r="K45" s="258"/>
      <c r="L45" s="236"/>
      <c r="M45" s="236"/>
      <c r="N45" s="236"/>
      <c r="O45" s="236"/>
    </row>
    <row r="46" spans="1:15" s="43" customFormat="1" ht="31.5">
      <c r="A46" s="39" t="s">
        <v>216</v>
      </c>
      <c r="B46" s="6"/>
      <c r="C46" s="7" t="s">
        <v>112</v>
      </c>
      <c r="D46" s="7" t="s">
        <v>3</v>
      </c>
      <c r="E46" s="6" t="s">
        <v>214</v>
      </c>
      <c r="F46" s="150"/>
      <c r="G46" s="26">
        <f>SUM(G47,G49)</f>
        <v>33153.9</v>
      </c>
      <c r="H46" s="236"/>
      <c r="I46" s="236"/>
      <c r="J46" s="236"/>
      <c r="K46" s="258"/>
      <c r="L46" s="236"/>
      <c r="M46" s="236"/>
      <c r="N46" s="236"/>
      <c r="O46" s="236"/>
    </row>
    <row r="47" spans="1:15" s="19" customFormat="1" ht="31.5">
      <c r="A47" s="39" t="s">
        <v>217</v>
      </c>
      <c r="B47" s="6"/>
      <c r="C47" s="7" t="s">
        <v>112</v>
      </c>
      <c r="D47" s="7" t="s">
        <v>3</v>
      </c>
      <c r="E47" s="6" t="s">
        <v>215</v>
      </c>
      <c r="F47" s="150"/>
      <c r="G47" s="26">
        <f>SUM(G48)</f>
        <v>18029.5</v>
      </c>
      <c r="H47" s="236"/>
      <c r="I47" s="236"/>
      <c r="J47" s="236"/>
      <c r="K47" s="258"/>
      <c r="L47" s="236"/>
      <c r="M47" s="236"/>
      <c r="N47" s="236"/>
      <c r="O47" s="236"/>
    </row>
    <row r="48" spans="1:15" s="19" customFormat="1" ht="47.25">
      <c r="A48" s="37" t="s">
        <v>464</v>
      </c>
      <c r="B48" s="6"/>
      <c r="C48" s="7" t="s">
        <v>112</v>
      </c>
      <c r="D48" s="7" t="s">
        <v>3</v>
      </c>
      <c r="E48" s="6" t="s">
        <v>223</v>
      </c>
      <c r="F48" s="6">
        <v>200</v>
      </c>
      <c r="G48" s="26">
        <v>18029.5</v>
      </c>
      <c r="H48" s="236"/>
      <c r="I48" s="236"/>
      <c r="J48" s="236"/>
      <c r="K48" s="258"/>
      <c r="L48" s="236"/>
      <c r="M48" s="236"/>
      <c r="N48" s="236"/>
      <c r="O48" s="236"/>
    </row>
    <row r="49" spans="1:15" s="19" customFormat="1" ht="34.5" customHeight="1">
      <c r="A49" s="9" t="s">
        <v>324</v>
      </c>
      <c r="B49" s="6"/>
      <c r="C49" s="7" t="s">
        <v>112</v>
      </c>
      <c r="D49" s="7" t="s">
        <v>3</v>
      </c>
      <c r="E49" s="6" t="s">
        <v>323</v>
      </c>
      <c r="F49" s="6"/>
      <c r="G49" s="26">
        <f>SUM(G50:G53)</f>
        <v>15124.4</v>
      </c>
      <c r="H49" s="236"/>
      <c r="I49" s="236"/>
      <c r="J49" s="236"/>
      <c r="K49" s="258"/>
      <c r="L49" s="236"/>
      <c r="M49" s="236"/>
      <c r="N49" s="236"/>
      <c r="O49" s="236"/>
    </row>
    <row r="50" spans="1:15" s="19" customFormat="1" ht="83.25" customHeight="1">
      <c r="A50" s="9" t="s">
        <v>790</v>
      </c>
      <c r="B50" s="6"/>
      <c r="C50" s="7" t="s">
        <v>112</v>
      </c>
      <c r="D50" s="7" t="s">
        <v>3</v>
      </c>
      <c r="E50" s="6" t="s">
        <v>478</v>
      </c>
      <c r="F50" s="6">
        <v>100</v>
      </c>
      <c r="G50" s="26">
        <v>400</v>
      </c>
      <c r="H50" s="236"/>
      <c r="I50" s="236"/>
      <c r="J50" s="236"/>
      <c r="K50" s="258"/>
      <c r="L50" s="236"/>
      <c r="M50" s="236"/>
      <c r="N50" s="236"/>
      <c r="O50" s="236"/>
    </row>
    <row r="51" spans="1:15" s="19" customFormat="1" ht="110.25">
      <c r="A51" s="37" t="s">
        <v>828</v>
      </c>
      <c r="B51" s="6"/>
      <c r="C51" s="7" t="s">
        <v>112</v>
      </c>
      <c r="D51" s="7" t="s">
        <v>3</v>
      </c>
      <c r="E51" s="6" t="s">
        <v>827</v>
      </c>
      <c r="F51" s="6">
        <v>100</v>
      </c>
      <c r="G51" s="26">
        <v>12717.5</v>
      </c>
      <c r="H51" s="236"/>
      <c r="I51" s="258"/>
      <c r="J51" s="258"/>
      <c r="K51" s="258"/>
      <c r="L51" s="236"/>
      <c r="M51" s="236"/>
      <c r="N51" s="236"/>
      <c r="O51" s="236"/>
    </row>
    <row r="52" spans="1:15" s="19" customFormat="1" ht="63">
      <c r="A52" s="37" t="s">
        <v>829</v>
      </c>
      <c r="B52" s="6"/>
      <c r="C52" s="7" t="s">
        <v>112</v>
      </c>
      <c r="D52" s="7" t="s">
        <v>3</v>
      </c>
      <c r="E52" s="6" t="s">
        <v>827</v>
      </c>
      <c r="F52" s="6">
        <v>200</v>
      </c>
      <c r="G52" s="26">
        <v>0</v>
      </c>
      <c r="H52" s="236"/>
      <c r="I52" s="236"/>
      <c r="J52" s="236"/>
      <c r="K52" s="258"/>
      <c r="L52" s="236"/>
      <c r="M52" s="236"/>
      <c r="N52" s="236"/>
      <c r="O52" s="236"/>
    </row>
    <row r="53" spans="1:15" s="19" customFormat="1" ht="94.5">
      <c r="A53" s="39" t="s">
        <v>806</v>
      </c>
      <c r="B53" s="6"/>
      <c r="C53" s="7" t="s">
        <v>112</v>
      </c>
      <c r="D53" s="7" t="s">
        <v>3</v>
      </c>
      <c r="E53" s="6" t="s">
        <v>830</v>
      </c>
      <c r="F53" s="6">
        <v>100</v>
      </c>
      <c r="G53" s="26">
        <v>2006.9</v>
      </c>
      <c r="H53" s="236"/>
      <c r="I53" s="258"/>
      <c r="J53" s="236"/>
      <c r="K53" s="258"/>
      <c r="L53" s="236"/>
      <c r="M53" s="236"/>
      <c r="N53" s="236"/>
      <c r="O53" s="236"/>
    </row>
    <row r="54" spans="1:15" s="20" customFormat="1" ht="15.75">
      <c r="A54" s="9" t="s">
        <v>219</v>
      </c>
      <c r="B54" s="6"/>
      <c r="C54" s="7" t="s">
        <v>112</v>
      </c>
      <c r="D54" s="7" t="s">
        <v>3</v>
      </c>
      <c r="E54" s="6" t="s">
        <v>218</v>
      </c>
      <c r="F54" s="6"/>
      <c r="G54" s="26">
        <f>SUM(G55)</f>
        <v>758</v>
      </c>
      <c r="H54" s="252"/>
      <c r="I54" s="252"/>
      <c r="J54" s="252"/>
      <c r="K54" s="258"/>
      <c r="L54" s="252"/>
      <c r="M54" s="252"/>
      <c r="N54" s="252"/>
      <c r="O54" s="252"/>
    </row>
    <row r="55" spans="1:15" s="20" customFormat="1" ht="15.75">
      <c r="A55" s="9" t="s">
        <v>221</v>
      </c>
      <c r="B55" s="6"/>
      <c r="C55" s="7" t="s">
        <v>112</v>
      </c>
      <c r="D55" s="7" t="s">
        <v>3</v>
      </c>
      <c r="E55" s="6" t="s">
        <v>220</v>
      </c>
      <c r="F55" s="6"/>
      <c r="G55" s="26">
        <f>SUM(G56:G57)</f>
        <v>758</v>
      </c>
      <c r="H55" s="252"/>
      <c r="I55" s="252"/>
      <c r="J55" s="252"/>
      <c r="K55" s="258"/>
      <c r="L55" s="252"/>
      <c r="M55" s="252"/>
      <c r="N55" s="252"/>
      <c r="O55" s="252"/>
    </row>
    <row r="56" spans="1:15" s="19" customFormat="1" ht="47.25">
      <c r="A56" s="37" t="s">
        <v>623</v>
      </c>
      <c r="B56" s="6"/>
      <c r="C56" s="7" t="s">
        <v>112</v>
      </c>
      <c r="D56" s="7" t="s">
        <v>3</v>
      </c>
      <c r="E56" s="6" t="s">
        <v>692</v>
      </c>
      <c r="F56" s="6">
        <v>200</v>
      </c>
      <c r="G56" s="26">
        <v>58</v>
      </c>
      <c r="H56" s="236"/>
      <c r="I56" s="236"/>
      <c r="J56" s="236"/>
      <c r="K56" s="258"/>
      <c r="L56" s="236"/>
      <c r="M56" s="236"/>
      <c r="N56" s="236"/>
      <c r="O56" s="236"/>
    </row>
    <row r="57" spans="1:15" s="19" customFormat="1" ht="31.5">
      <c r="A57" s="40" t="s">
        <v>622</v>
      </c>
      <c r="B57" s="6"/>
      <c r="C57" s="7" t="s">
        <v>112</v>
      </c>
      <c r="D57" s="7" t="s">
        <v>3</v>
      </c>
      <c r="E57" s="6" t="s">
        <v>692</v>
      </c>
      <c r="F57" s="6">
        <v>300</v>
      </c>
      <c r="G57" s="26">
        <v>700</v>
      </c>
      <c r="H57" s="236"/>
      <c r="I57" s="236"/>
      <c r="J57" s="236"/>
      <c r="K57" s="258"/>
      <c r="L57" s="236"/>
      <c r="M57" s="236"/>
      <c r="N57" s="236"/>
      <c r="O57" s="236"/>
    </row>
    <row r="58" spans="1:15" s="19" customFormat="1" ht="31.5">
      <c r="A58" s="38" t="s">
        <v>78</v>
      </c>
      <c r="B58" s="32"/>
      <c r="C58" s="36" t="s">
        <v>114</v>
      </c>
      <c r="D58" s="36" t="s">
        <v>119</v>
      </c>
      <c r="E58" s="6"/>
      <c r="F58" s="6"/>
      <c r="G58" s="4">
        <f>SUM(G59,G64,G77,G86)</f>
        <v>12770.9</v>
      </c>
      <c r="H58" s="236"/>
      <c r="I58" s="236"/>
      <c r="J58" s="236"/>
      <c r="K58" s="258"/>
      <c r="L58" s="236"/>
      <c r="M58" s="236"/>
      <c r="N58" s="236"/>
      <c r="O58" s="236"/>
    </row>
    <row r="59" spans="1:15" s="19" customFormat="1" ht="15.75">
      <c r="A59" s="38" t="s">
        <v>79</v>
      </c>
      <c r="B59" s="32"/>
      <c r="C59" s="36" t="s">
        <v>114</v>
      </c>
      <c r="D59" s="36" t="s">
        <v>115</v>
      </c>
      <c r="E59" s="32"/>
      <c r="F59" s="32"/>
      <c r="G59" s="4">
        <f>SUM(G60)</f>
        <v>2646.8</v>
      </c>
      <c r="H59" s="236"/>
      <c r="I59" s="236"/>
      <c r="J59" s="236"/>
      <c r="K59" s="258"/>
      <c r="L59" s="236"/>
      <c r="M59" s="236"/>
      <c r="N59" s="236"/>
      <c r="O59" s="236"/>
    </row>
    <row r="60" spans="1:15" s="43" customFormat="1" ht="31.5">
      <c r="A60" s="39" t="s">
        <v>203</v>
      </c>
      <c r="B60" s="6"/>
      <c r="C60" s="7" t="s">
        <v>114</v>
      </c>
      <c r="D60" s="7" t="s">
        <v>115</v>
      </c>
      <c r="E60" s="6" t="s">
        <v>202</v>
      </c>
      <c r="F60" s="150"/>
      <c r="G60" s="26">
        <f>SUM(G61)</f>
        <v>2646.8</v>
      </c>
      <c r="H60" s="236"/>
      <c r="I60" s="236"/>
      <c r="J60" s="236"/>
      <c r="K60" s="258"/>
      <c r="L60" s="236"/>
      <c r="M60" s="236"/>
      <c r="N60" s="236"/>
      <c r="O60" s="236"/>
    </row>
    <row r="61" spans="1:15" s="19" customFormat="1" ht="18.75">
      <c r="A61" s="39" t="s">
        <v>210</v>
      </c>
      <c r="B61" s="6"/>
      <c r="C61" s="7" t="s">
        <v>114</v>
      </c>
      <c r="D61" s="7" t="s">
        <v>115</v>
      </c>
      <c r="E61" s="6" t="s">
        <v>211</v>
      </c>
      <c r="F61" s="150"/>
      <c r="G61" s="26">
        <f>SUM(G62:G63)</f>
        <v>2646.8</v>
      </c>
      <c r="H61" s="236"/>
      <c r="I61" s="236"/>
      <c r="J61" s="236"/>
      <c r="K61" s="258"/>
      <c r="L61" s="236"/>
      <c r="M61" s="236"/>
      <c r="N61" s="236"/>
      <c r="O61" s="236"/>
    </row>
    <row r="62" spans="1:15" s="19" customFormat="1" ht="157.5">
      <c r="A62" s="40" t="s">
        <v>808</v>
      </c>
      <c r="B62" s="6"/>
      <c r="C62" s="7" t="s">
        <v>114</v>
      </c>
      <c r="D62" s="7" t="s">
        <v>115</v>
      </c>
      <c r="E62" s="6" t="s">
        <v>367</v>
      </c>
      <c r="F62" s="6">
        <v>100</v>
      </c>
      <c r="G62" s="26">
        <v>1873.5</v>
      </c>
      <c r="H62" s="236"/>
      <c r="I62" s="236"/>
      <c r="J62" s="236"/>
      <c r="K62" s="258"/>
      <c r="L62" s="236"/>
      <c r="M62" s="236"/>
      <c r="N62" s="236"/>
      <c r="O62" s="236"/>
    </row>
    <row r="63" spans="1:15" s="19" customFormat="1" ht="110.25">
      <c r="A63" s="37" t="s">
        <v>791</v>
      </c>
      <c r="B63" s="6"/>
      <c r="C63" s="7" t="s">
        <v>114</v>
      </c>
      <c r="D63" s="7" t="s">
        <v>115</v>
      </c>
      <c r="E63" s="6" t="s">
        <v>367</v>
      </c>
      <c r="F63" s="6">
        <v>200</v>
      </c>
      <c r="G63" s="26">
        <v>773.3</v>
      </c>
      <c r="H63" s="236"/>
      <c r="I63" s="236"/>
      <c r="J63" s="236"/>
      <c r="K63" s="258"/>
      <c r="L63" s="236"/>
      <c r="M63" s="236"/>
      <c r="N63" s="236"/>
      <c r="O63" s="236"/>
    </row>
    <row r="64" spans="1:15" s="19" customFormat="1" ht="31.5">
      <c r="A64" s="38" t="s">
        <v>506</v>
      </c>
      <c r="B64" s="32"/>
      <c r="C64" s="36" t="s">
        <v>114</v>
      </c>
      <c r="D64" s="36" t="s">
        <v>121</v>
      </c>
      <c r="E64" s="32"/>
      <c r="F64" s="32"/>
      <c r="G64" s="4">
        <f>SUM(G65,G71,G74)</f>
        <v>8089.0999999999995</v>
      </c>
      <c r="H64" s="236"/>
      <c r="I64" s="236"/>
      <c r="J64" s="236"/>
      <c r="K64" s="258"/>
      <c r="L64" s="236"/>
      <c r="M64" s="236"/>
      <c r="N64" s="236"/>
      <c r="O64" s="236"/>
    </row>
    <row r="65" spans="1:15" s="19" customFormat="1" ht="31.5">
      <c r="A65" s="41" t="s">
        <v>693</v>
      </c>
      <c r="B65" s="6"/>
      <c r="C65" s="7" t="s">
        <v>114</v>
      </c>
      <c r="D65" s="7" t="s">
        <v>121</v>
      </c>
      <c r="E65" s="6" t="s">
        <v>224</v>
      </c>
      <c r="F65" s="6"/>
      <c r="G65" s="26">
        <f>SUM(G66)</f>
        <v>1525</v>
      </c>
      <c r="H65" s="236"/>
      <c r="I65" s="236"/>
      <c r="J65" s="236"/>
      <c r="K65" s="258"/>
      <c r="L65" s="236"/>
      <c r="M65" s="236"/>
      <c r="N65" s="236"/>
      <c r="O65" s="236"/>
    </row>
    <row r="66" spans="1:15" s="19" customFormat="1" ht="78.75">
      <c r="A66" s="40" t="s">
        <v>694</v>
      </c>
      <c r="B66" s="6"/>
      <c r="C66" s="7" t="s">
        <v>114</v>
      </c>
      <c r="D66" s="7" t="s">
        <v>121</v>
      </c>
      <c r="E66" s="169" t="s">
        <v>695</v>
      </c>
      <c r="F66" s="6"/>
      <c r="G66" s="26">
        <f>SUM(G67,G69)</f>
        <v>1525</v>
      </c>
      <c r="H66" s="236"/>
      <c r="I66" s="236"/>
      <c r="J66" s="236"/>
      <c r="K66" s="258"/>
      <c r="L66" s="236"/>
      <c r="M66" s="236"/>
      <c r="N66" s="236"/>
      <c r="O66" s="236"/>
    </row>
    <row r="67" spans="1:15" s="19" customFormat="1" ht="78.75">
      <c r="A67" s="40" t="s">
        <v>696</v>
      </c>
      <c r="B67" s="6"/>
      <c r="C67" s="7" t="s">
        <v>114</v>
      </c>
      <c r="D67" s="7" t="s">
        <v>121</v>
      </c>
      <c r="E67" s="276" t="s">
        <v>697</v>
      </c>
      <c r="F67" s="6"/>
      <c r="G67" s="26">
        <f>SUM(G68)</f>
        <v>1500</v>
      </c>
      <c r="H67" s="236"/>
      <c r="I67" s="236"/>
      <c r="J67" s="236"/>
      <c r="K67" s="258"/>
      <c r="L67" s="236"/>
      <c r="M67" s="236"/>
      <c r="N67" s="236"/>
      <c r="O67" s="236"/>
    </row>
    <row r="68" spans="1:15" s="19" customFormat="1" ht="94.5">
      <c r="A68" s="40" t="s">
        <v>783</v>
      </c>
      <c r="B68" s="6"/>
      <c r="C68" s="7" t="s">
        <v>114</v>
      </c>
      <c r="D68" s="7" t="s">
        <v>121</v>
      </c>
      <c r="E68" s="170" t="s">
        <v>698</v>
      </c>
      <c r="F68" s="171">
        <v>200</v>
      </c>
      <c r="G68" s="26">
        <v>1500</v>
      </c>
      <c r="H68" s="236"/>
      <c r="I68" s="236"/>
      <c r="J68" s="236"/>
      <c r="K68" s="258"/>
      <c r="L68" s="236"/>
      <c r="M68" s="236"/>
      <c r="N68" s="236"/>
      <c r="O68" s="236"/>
    </row>
    <row r="69" spans="1:15" s="19" customFormat="1" ht="47.25">
      <c r="A69" s="41" t="s">
        <v>699</v>
      </c>
      <c r="B69" s="6"/>
      <c r="C69" s="7" t="s">
        <v>114</v>
      </c>
      <c r="D69" s="7" t="s">
        <v>121</v>
      </c>
      <c r="E69" s="6" t="s">
        <v>700</v>
      </c>
      <c r="F69" s="171"/>
      <c r="G69" s="26">
        <f>SUM(G70)</f>
        <v>25</v>
      </c>
      <c r="H69" s="236"/>
      <c r="I69" s="236"/>
      <c r="J69" s="236"/>
      <c r="K69" s="258"/>
      <c r="L69" s="236"/>
      <c r="M69" s="236"/>
      <c r="N69" s="236"/>
      <c r="O69" s="236"/>
    </row>
    <row r="70" spans="1:15" s="19" customFormat="1" ht="63">
      <c r="A70" s="40" t="s">
        <v>788</v>
      </c>
      <c r="B70" s="6"/>
      <c r="C70" s="7" t="s">
        <v>114</v>
      </c>
      <c r="D70" s="7" t="s">
        <v>121</v>
      </c>
      <c r="E70" s="170" t="s">
        <v>701</v>
      </c>
      <c r="F70" s="171">
        <v>200</v>
      </c>
      <c r="G70" s="26">
        <v>25</v>
      </c>
      <c r="H70" s="236"/>
      <c r="I70" s="236"/>
      <c r="J70" s="236"/>
      <c r="K70" s="258"/>
      <c r="L70" s="236"/>
      <c r="M70" s="236"/>
      <c r="N70" s="236"/>
      <c r="O70" s="236"/>
    </row>
    <row r="71" spans="1:15" s="43" customFormat="1" ht="31.5">
      <c r="A71" s="39" t="s">
        <v>203</v>
      </c>
      <c r="B71" s="6"/>
      <c r="C71" s="7" t="s">
        <v>114</v>
      </c>
      <c r="D71" s="7" t="s">
        <v>121</v>
      </c>
      <c r="E71" s="6" t="s">
        <v>202</v>
      </c>
      <c r="F71" s="150"/>
      <c r="G71" s="26">
        <f>SUM(G72)</f>
        <v>1677.3</v>
      </c>
      <c r="H71" s="236"/>
      <c r="I71" s="236"/>
      <c r="J71" s="236"/>
      <c r="K71" s="258"/>
      <c r="L71" s="236"/>
      <c r="M71" s="236"/>
      <c r="N71" s="236"/>
      <c r="O71" s="236"/>
    </row>
    <row r="72" spans="1:15" s="19" customFormat="1" ht="18.75">
      <c r="A72" s="39" t="s">
        <v>210</v>
      </c>
      <c r="B72" s="6"/>
      <c r="C72" s="7" t="s">
        <v>114</v>
      </c>
      <c r="D72" s="7" t="s">
        <v>121</v>
      </c>
      <c r="E72" s="6" t="s">
        <v>211</v>
      </c>
      <c r="F72" s="150"/>
      <c r="G72" s="26">
        <f>SUM(G73:G73)</f>
        <v>1677.3</v>
      </c>
      <c r="H72" s="236"/>
      <c r="I72" s="236"/>
      <c r="J72" s="236"/>
      <c r="K72" s="258"/>
      <c r="L72" s="236"/>
      <c r="M72" s="236"/>
      <c r="N72" s="236"/>
      <c r="O72" s="236"/>
    </row>
    <row r="73" spans="1:15" s="19" customFormat="1" ht="94.5">
      <c r="A73" s="40" t="s">
        <v>510</v>
      </c>
      <c r="B73" s="6"/>
      <c r="C73" s="7" t="s">
        <v>114</v>
      </c>
      <c r="D73" s="7" t="s">
        <v>121</v>
      </c>
      <c r="E73" s="6" t="s">
        <v>507</v>
      </c>
      <c r="F73" s="6">
        <v>100</v>
      </c>
      <c r="G73" s="26">
        <v>1677.3</v>
      </c>
      <c r="H73" s="236"/>
      <c r="I73" s="236"/>
      <c r="J73" s="236"/>
      <c r="K73" s="258"/>
      <c r="L73" s="236"/>
      <c r="M73" s="236"/>
      <c r="N73" s="236"/>
      <c r="O73" s="236"/>
    </row>
    <row r="74" spans="1:15" s="19" customFormat="1" ht="31.5">
      <c r="A74" s="9" t="s">
        <v>324</v>
      </c>
      <c r="B74" s="6"/>
      <c r="C74" s="7" t="s">
        <v>114</v>
      </c>
      <c r="D74" s="7" t="s">
        <v>121</v>
      </c>
      <c r="E74" s="6" t="s">
        <v>323</v>
      </c>
      <c r="F74" s="6"/>
      <c r="G74" s="26">
        <f>SUM(G75:G76)</f>
        <v>4886.7999999999993</v>
      </c>
      <c r="H74" s="236"/>
      <c r="I74" s="236"/>
      <c r="J74" s="236"/>
      <c r="K74" s="258"/>
      <c r="L74" s="236"/>
      <c r="M74" s="236"/>
      <c r="N74" s="236"/>
      <c r="O74" s="236"/>
    </row>
    <row r="75" spans="1:15" s="19" customFormat="1" ht="88.5" customHeight="1">
      <c r="A75" s="9" t="s">
        <v>790</v>
      </c>
      <c r="B75" s="6"/>
      <c r="C75" s="7" t="s">
        <v>114</v>
      </c>
      <c r="D75" s="7" t="s">
        <v>121</v>
      </c>
      <c r="E75" s="6" t="s">
        <v>478</v>
      </c>
      <c r="F75" s="6">
        <v>100</v>
      </c>
      <c r="G75" s="26">
        <v>331.4</v>
      </c>
      <c r="H75" s="236"/>
      <c r="I75" s="236"/>
      <c r="J75" s="236"/>
      <c r="K75" s="258"/>
      <c r="L75" s="236"/>
      <c r="M75" s="236"/>
      <c r="N75" s="236"/>
      <c r="O75" s="236"/>
    </row>
    <row r="76" spans="1:15" s="19" customFormat="1" ht="94.5">
      <c r="A76" s="40" t="s">
        <v>510</v>
      </c>
      <c r="B76" s="6"/>
      <c r="C76" s="7" t="s">
        <v>114</v>
      </c>
      <c r="D76" s="7" t="s">
        <v>121</v>
      </c>
      <c r="E76" s="6" t="s">
        <v>917</v>
      </c>
      <c r="F76" s="6">
        <v>100</v>
      </c>
      <c r="G76" s="26">
        <v>4555.3999999999996</v>
      </c>
      <c r="H76" s="236"/>
      <c r="I76" s="258"/>
      <c r="J76" s="236"/>
      <c r="K76" s="258"/>
      <c r="L76" s="236"/>
      <c r="M76" s="236"/>
      <c r="N76" s="236"/>
      <c r="O76" s="236"/>
    </row>
    <row r="77" spans="1:15" s="19" customFormat="1" ht="15.75">
      <c r="A77" s="38" t="s">
        <v>166</v>
      </c>
      <c r="B77" s="32"/>
      <c r="C77" s="36" t="s">
        <v>114</v>
      </c>
      <c r="D77" s="36" t="s">
        <v>4</v>
      </c>
      <c r="E77" s="32"/>
      <c r="F77" s="32"/>
      <c r="G77" s="4">
        <f>SUM(G78)</f>
        <v>1925</v>
      </c>
      <c r="H77" s="236"/>
      <c r="I77" s="236"/>
      <c r="J77" s="236"/>
      <c r="K77" s="258"/>
      <c r="L77" s="236"/>
      <c r="M77" s="236"/>
      <c r="N77" s="236"/>
      <c r="O77" s="236"/>
    </row>
    <row r="78" spans="1:15" s="19" customFormat="1" ht="31.5">
      <c r="A78" s="41" t="s">
        <v>693</v>
      </c>
      <c r="B78" s="6"/>
      <c r="C78" s="7" t="s">
        <v>114</v>
      </c>
      <c r="D78" s="7" t="s">
        <v>4</v>
      </c>
      <c r="E78" s="6" t="s">
        <v>224</v>
      </c>
      <c r="F78" s="6"/>
      <c r="G78" s="26">
        <f>SUM(G79)</f>
        <v>1925</v>
      </c>
      <c r="H78" s="236"/>
      <c r="I78" s="236"/>
      <c r="J78" s="236"/>
      <c r="K78" s="258"/>
      <c r="L78" s="236"/>
      <c r="M78" s="236"/>
      <c r="N78" s="236"/>
      <c r="O78" s="236"/>
    </row>
    <row r="79" spans="1:15" s="19" customFormat="1" ht="31.5">
      <c r="A79" s="41" t="s">
        <v>702</v>
      </c>
      <c r="B79" s="6"/>
      <c r="C79" s="7" t="s">
        <v>114</v>
      </c>
      <c r="D79" s="7" t="s">
        <v>4</v>
      </c>
      <c r="E79" s="6" t="s">
        <v>703</v>
      </c>
      <c r="F79" s="6"/>
      <c r="G79" s="26">
        <f>SUM(G80,G82,G84)</f>
        <v>1925</v>
      </c>
      <c r="H79" s="236"/>
      <c r="I79" s="236"/>
      <c r="J79" s="236"/>
      <c r="K79" s="258"/>
      <c r="L79" s="236"/>
      <c r="M79" s="236"/>
      <c r="N79" s="236"/>
      <c r="O79" s="236"/>
    </row>
    <row r="80" spans="1:15" s="19" customFormat="1" ht="47.25">
      <c r="A80" s="41" t="s">
        <v>704</v>
      </c>
      <c r="B80" s="6"/>
      <c r="C80" s="7" t="s">
        <v>114</v>
      </c>
      <c r="D80" s="7" t="s">
        <v>4</v>
      </c>
      <c r="E80" s="6" t="s">
        <v>705</v>
      </c>
      <c r="F80" s="6"/>
      <c r="G80" s="26">
        <f>SUM(G81)</f>
        <v>1500</v>
      </c>
      <c r="H80" s="236"/>
      <c r="I80" s="236"/>
      <c r="J80" s="236"/>
      <c r="K80" s="258"/>
      <c r="L80" s="236"/>
      <c r="M80" s="236"/>
      <c r="N80" s="236"/>
      <c r="O80" s="236"/>
    </row>
    <row r="81" spans="1:15" s="19" customFormat="1" ht="47.25">
      <c r="A81" s="40" t="s">
        <v>777</v>
      </c>
      <c r="B81" s="6"/>
      <c r="C81" s="7" t="s">
        <v>114</v>
      </c>
      <c r="D81" s="7" t="s">
        <v>4</v>
      </c>
      <c r="E81" s="6" t="s">
        <v>706</v>
      </c>
      <c r="F81" s="6">
        <v>800</v>
      </c>
      <c r="G81" s="26">
        <v>1500</v>
      </c>
      <c r="H81" s="236"/>
      <c r="I81" s="236"/>
      <c r="J81" s="236"/>
      <c r="K81" s="258"/>
      <c r="L81" s="236"/>
      <c r="M81" s="236"/>
      <c r="N81" s="236"/>
      <c r="O81" s="236"/>
    </row>
    <row r="82" spans="1:15" s="19" customFormat="1" ht="31.5">
      <c r="A82" s="41" t="s">
        <v>707</v>
      </c>
      <c r="B82" s="6"/>
      <c r="C82" s="7" t="s">
        <v>114</v>
      </c>
      <c r="D82" s="7" t="s">
        <v>4</v>
      </c>
      <c r="E82" s="6" t="s">
        <v>708</v>
      </c>
      <c r="F82" s="171"/>
      <c r="G82" s="26">
        <f>SUM(G83)</f>
        <v>400</v>
      </c>
      <c r="H82" s="236"/>
      <c r="I82" s="236"/>
      <c r="J82" s="236"/>
      <c r="K82" s="258"/>
      <c r="L82" s="236"/>
      <c r="M82" s="236"/>
      <c r="N82" s="236"/>
      <c r="O82" s="236"/>
    </row>
    <row r="83" spans="1:15" s="19" customFormat="1" ht="63">
      <c r="A83" s="40" t="s">
        <v>776</v>
      </c>
      <c r="B83" s="6"/>
      <c r="C83" s="7" t="s">
        <v>114</v>
      </c>
      <c r="D83" s="7" t="s">
        <v>4</v>
      </c>
      <c r="E83" s="172" t="s">
        <v>709</v>
      </c>
      <c r="F83" s="171">
        <v>200</v>
      </c>
      <c r="G83" s="26">
        <v>400</v>
      </c>
      <c r="H83" s="236"/>
      <c r="I83" s="236"/>
      <c r="J83" s="236"/>
      <c r="K83" s="258"/>
      <c r="L83" s="236"/>
      <c r="M83" s="236"/>
      <c r="N83" s="236"/>
      <c r="O83" s="236"/>
    </row>
    <row r="84" spans="1:15" s="19" customFormat="1" ht="47.25">
      <c r="A84" s="41" t="s">
        <v>710</v>
      </c>
      <c r="B84" s="6"/>
      <c r="C84" s="7" t="s">
        <v>114</v>
      </c>
      <c r="D84" s="7" t="s">
        <v>4</v>
      </c>
      <c r="E84" s="6" t="s">
        <v>711</v>
      </c>
      <c r="F84" s="171"/>
      <c r="G84" s="26">
        <f>SUM(G85)</f>
        <v>25</v>
      </c>
      <c r="H84" s="236"/>
      <c r="I84" s="236"/>
      <c r="J84" s="236"/>
      <c r="K84" s="258"/>
      <c r="L84" s="236"/>
      <c r="M84" s="236"/>
      <c r="N84" s="236"/>
      <c r="O84" s="236"/>
    </row>
    <row r="85" spans="1:15" s="19" customFormat="1" ht="63">
      <c r="A85" s="40" t="s">
        <v>779</v>
      </c>
      <c r="B85" s="6"/>
      <c r="C85" s="7" t="s">
        <v>114</v>
      </c>
      <c r="D85" s="7" t="s">
        <v>4</v>
      </c>
      <c r="E85" s="172" t="s">
        <v>712</v>
      </c>
      <c r="F85" s="171">
        <v>200</v>
      </c>
      <c r="G85" s="26">
        <v>25</v>
      </c>
      <c r="H85" s="236"/>
      <c r="I85" s="236"/>
      <c r="J85" s="236"/>
      <c r="K85" s="258"/>
      <c r="L85" s="236"/>
      <c r="M85" s="236"/>
      <c r="N85" s="236"/>
      <c r="O85" s="236"/>
    </row>
    <row r="86" spans="1:15" s="19" customFormat="1" ht="31.5">
      <c r="A86" s="38" t="s">
        <v>80</v>
      </c>
      <c r="B86" s="32"/>
      <c r="C86" s="36" t="s">
        <v>114</v>
      </c>
      <c r="D86" s="36">
        <v>14</v>
      </c>
      <c r="E86" s="32"/>
      <c r="F86" s="32"/>
      <c r="G86" s="4">
        <f>SUM(G87,G89)</f>
        <v>110</v>
      </c>
      <c r="H86" s="236"/>
      <c r="I86" s="236"/>
      <c r="J86" s="236"/>
      <c r="K86" s="258"/>
      <c r="L86" s="236"/>
      <c r="M86" s="236"/>
      <c r="N86" s="236"/>
      <c r="O86" s="236"/>
    </row>
    <row r="87" spans="1:15" s="19" customFormat="1" ht="63">
      <c r="A87" s="39" t="s">
        <v>713</v>
      </c>
      <c r="B87" s="6"/>
      <c r="C87" s="7" t="s">
        <v>114</v>
      </c>
      <c r="D87" s="7">
        <v>14</v>
      </c>
      <c r="E87" s="6" t="s">
        <v>225</v>
      </c>
      <c r="F87" s="6"/>
      <c r="G87" s="26">
        <f>SUM(G88)</f>
        <v>10</v>
      </c>
      <c r="H87" s="236"/>
      <c r="I87" s="236"/>
      <c r="J87" s="236"/>
      <c r="K87" s="258"/>
      <c r="L87" s="236"/>
      <c r="M87" s="236"/>
      <c r="N87" s="236"/>
      <c r="O87" s="236"/>
    </row>
    <row r="88" spans="1:15" s="19" customFormat="1" ht="78.75">
      <c r="A88" s="37" t="s">
        <v>756</v>
      </c>
      <c r="B88" s="67"/>
      <c r="C88" s="173" t="s">
        <v>114</v>
      </c>
      <c r="D88" s="173">
        <v>14</v>
      </c>
      <c r="E88" s="67" t="s">
        <v>226</v>
      </c>
      <c r="F88" s="6">
        <v>200</v>
      </c>
      <c r="G88" s="26">
        <v>10</v>
      </c>
      <c r="H88" s="236"/>
      <c r="I88" s="236"/>
      <c r="J88" s="236"/>
      <c r="K88" s="258"/>
      <c r="L88" s="236"/>
      <c r="M88" s="236"/>
      <c r="N88" s="236"/>
      <c r="O88" s="236"/>
    </row>
    <row r="89" spans="1:15" s="19" customFormat="1" ht="47.25">
      <c r="A89" s="41" t="s">
        <v>714</v>
      </c>
      <c r="B89" s="6"/>
      <c r="C89" s="7" t="s">
        <v>114</v>
      </c>
      <c r="D89" s="7" t="s">
        <v>715</v>
      </c>
      <c r="E89" s="6" t="s">
        <v>716</v>
      </c>
      <c r="F89" s="171"/>
      <c r="G89" s="26">
        <f>SUM(G90)</f>
        <v>100</v>
      </c>
      <c r="H89" s="236"/>
      <c r="I89" s="236"/>
      <c r="J89" s="236"/>
      <c r="K89" s="258"/>
      <c r="L89" s="236"/>
      <c r="M89" s="236"/>
      <c r="N89" s="236"/>
      <c r="O89" s="236"/>
    </row>
    <row r="90" spans="1:15" s="19" customFormat="1" ht="31.5">
      <c r="A90" s="41" t="s">
        <v>717</v>
      </c>
      <c r="B90" s="6"/>
      <c r="C90" s="7" t="s">
        <v>114</v>
      </c>
      <c r="D90" s="7" t="s">
        <v>715</v>
      </c>
      <c r="E90" s="6" t="s">
        <v>718</v>
      </c>
      <c r="F90" s="171"/>
      <c r="G90" s="26">
        <f>SUM(G91)</f>
        <v>100</v>
      </c>
      <c r="H90" s="236"/>
      <c r="I90" s="236"/>
      <c r="J90" s="236"/>
      <c r="K90" s="258"/>
      <c r="L90" s="236"/>
      <c r="M90" s="236"/>
      <c r="N90" s="236"/>
      <c r="O90" s="236"/>
    </row>
    <row r="91" spans="1:15" s="19" customFormat="1" ht="47.25">
      <c r="A91" s="41" t="s">
        <v>719</v>
      </c>
      <c r="B91" s="6"/>
      <c r="C91" s="7" t="s">
        <v>114</v>
      </c>
      <c r="D91" s="7" t="s">
        <v>715</v>
      </c>
      <c r="E91" s="6" t="s">
        <v>720</v>
      </c>
      <c r="F91" s="171"/>
      <c r="G91" s="26">
        <f>SUM(G92)</f>
        <v>100</v>
      </c>
      <c r="H91" s="236"/>
      <c r="I91" s="236"/>
      <c r="J91" s="236"/>
      <c r="K91" s="258"/>
      <c r="L91" s="236"/>
      <c r="M91" s="236"/>
      <c r="N91" s="236"/>
      <c r="O91" s="236"/>
    </row>
    <row r="92" spans="1:15" s="19" customFormat="1" ht="110.25">
      <c r="A92" s="40" t="s">
        <v>789</v>
      </c>
      <c r="B92" s="174"/>
      <c r="C92" s="175" t="s">
        <v>114</v>
      </c>
      <c r="D92" s="175" t="s">
        <v>715</v>
      </c>
      <c r="E92" s="176" t="s">
        <v>721</v>
      </c>
      <c r="F92" s="6">
        <v>200</v>
      </c>
      <c r="G92" s="26">
        <v>100</v>
      </c>
      <c r="H92" s="236"/>
      <c r="I92" s="236"/>
      <c r="J92" s="236"/>
      <c r="K92" s="258"/>
      <c r="L92" s="236"/>
      <c r="M92" s="236"/>
      <c r="N92" s="236"/>
      <c r="O92" s="236"/>
    </row>
    <row r="93" spans="1:15" s="19" customFormat="1" ht="15.75">
      <c r="A93" s="38" t="s">
        <v>81</v>
      </c>
      <c r="B93" s="32"/>
      <c r="C93" s="36" t="s">
        <v>115</v>
      </c>
      <c r="D93" s="36" t="s">
        <v>119</v>
      </c>
      <c r="E93" s="32"/>
      <c r="F93" s="32"/>
      <c r="G93" s="4">
        <f>SUM(G94,G104,G112)</f>
        <v>33180.9</v>
      </c>
      <c r="H93" s="236"/>
      <c r="I93" s="236"/>
      <c r="J93" s="236"/>
      <c r="K93" s="258"/>
      <c r="L93" s="236"/>
      <c r="M93" s="236"/>
      <c r="N93" s="236"/>
      <c r="O93" s="236"/>
    </row>
    <row r="94" spans="1:15" s="19" customFormat="1" ht="15.75">
      <c r="A94" s="38" t="s">
        <v>83</v>
      </c>
      <c r="B94" s="32"/>
      <c r="C94" s="36" t="s">
        <v>115</v>
      </c>
      <c r="D94" s="36" t="s">
        <v>118</v>
      </c>
      <c r="E94" s="32"/>
      <c r="F94" s="32"/>
      <c r="G94" s="4">
        <f>SUM(G95)</f>
        <v>13748.3</v>
      </c>
      <c r="H94" s="236"/>
      <c r="I94" s="236"/>
      <c r="J94" s="236"/>
      <c r="K94" s="258"/>
      <c r="L94" s="236"/>
      <c r="M94" s="236"/>
      <c r="N94" s="236"/>
      <c r="O94" s="236"/>
    </row>
    <row r="95" spans="1:15" s="19" customFormat="1" ht="47.25">
      <c r="A95" s="39" t="s">
        <v>722</v>
      </c>
      <c r="B95" s="6"/>
      <c r="C95" s="7" t="s">
        <v>115</v>
      </c>
      <c r="D95" s="7" t="s">
        <v>118</v>
      </c>
      <c r="E95" s="6" t="s">
        <v>228</v>
      </c>
      <c r="F95" s="6"/>
      <c r="G95" s="26">
        <f>SUM(G96,G99)</f>
        <v>13748.3</v>
      </c>
      <c r="H95" s="236"/>
      <c r="I95" s="236"/>
      <c r="J95" s="236"/>
      <c r="K95" s="258"/>
      <c r="L95" s="236"/>
      <c r="M95" s="236"/>
      <c r="N95" s="236"/>
      <c r="O95" s="236"/>
    </row>
    <row r="96" spans="1:15" s="19" customFormat="1" ht="15.75">
      <c r="A96" s="39" t="s">
        <v>84</v>
      </c>
      <c r="B96" s="6"/>
      <c r="C96" s="7" t="s">
        <v>115</v>
      </c>
      <c r="D96" s="7" t="s">
        <v>118</v>
      </c>
      <c r="E96" s="6" t="s">
        <v>229</v>
      </c>
      <c r="F96" s="6"/>
      <c r="G96" s="26">
        <f>SUM(G97)</f>
        <v>11348.3</v>
      </c>
      <c r="H96" s="236"/>
      <c r="I96" s="236"/>
      <c r="J96" s="236"/>
      <c r="K96" s="258"/>
      <c r="L96" s="236"/>
      <c r="M96" s="236"/>
      <c r="N96" s="236"/>
      <c r="O96" s="236"/>
    </row>
    <row r="97" spans="1:15" s="19" customFormat="1" ht="31.5">
      <c r="A97" s="39" t="s">
        <v>230</v>
      </c>
      <c r="B97" s="6"/>
      <c r="C97" s="7" t="s">
        <v>115</v>
      </c>
      <c r="D97" s="7" t="s">
        <v>118</v>
      </c>
      <c r="E97" s="6" t="s">
        <v>231</v>
      </c>
      <c r="F97" s="6"/>
      <c r="G97" s="26">
        <f>SUM(G98)</f>
        <v>11348.3</v>
      </c>
      <c r="H97" s="236"/>
      <c r="I97" s="236"/>
      <c r="J97" s="236"/>
      <c r="K97" s="258"/>
      <c r="L97" s="236"/>
      <c r="M97" s="236"/>
      <c r="N97" s="236"/>
      <c r="O97" s="236"/>
    </row>
    <row r="98" spans="1:15" s="19" customFormat="1" ht="47.25">
      <c r="A98" s="37" t="s">
        <v>452</v>
      </c>
      <c r="B98" s="6"/>
      <c r="C98" s="7" t="s">
        <v>115</v>
      </c>
      <c r="D98" s="7" t="s">
        <v>118</v>
      </c>
      <c r="E98" s="6" t="s">
        <v>232</v>
      </c>
      <c r="F98" s="6">
        <v>200</v>
      </c>
      <c r="G98" s="26">
        <v>11348.3</v>
      </c>
      <c r="H98" s="236"/>
      <c r="I98" s="236"/>
      <c r="J98" s="236"/>
      <c r="K98" s="258"/>
      <c r="L98" s="236"/>
      <c r="M98" s="236"/>
      <c r="N98" s="236"/>
      <c r="O98" s="236"/>
    </row>
    <row r="99" spans="1:15" s="19" customFormat="1" ht="15.75">
      <c r="A99" s="37" t="s">
        <v>167</v>
      </c>
      <c r="B99" s="6"/>
      <c r="C99" s="7" t="s">
        <v>115</v>
      </c>
      <c r="D99" s="7" t="s">
        <v>118</v>
      </c>
      <c r="E99" s="6" t="s">
        <v>240</v>
      </c>
      <c r="F99" s="6"/>
      <c r="G99" s="26">
        <f>SUM(G100,G102)</f>
        <v>2400</v>
      </c>
      <c r="H99" s="236"/>
      <c r="I99" s="236"/>
      <c r="J99" s="236"/>
      <c r="K99" s="258"/>
      <c r="L99" s="236"/>
      <c r="M99" s="236"/>
      <c r="N99" s="236"/>
      <c r="O99" s="236"/>
    </row>
    <row r="100" spans="1:15" s="19" customFormat="1" ht="15.75">
      <c r="A100" s="37" t="s">
        <v>242</v>
      </c>
      <c r="B100" s="6"/>
      <c r="C100" s="7" t="s">
        <v>115</v>
      </c>
      <c r="D100" s="7" t="s">
        <v>118</v>
      </c>
      <c r="E100" s="6" t="s">
        <v>241</v>
      </c>
      <c r="F100" s="6"/>
      <c r="G100" s="26">
        <f>SUM(G101)</f>
        <v>900</v>
      </c>
      <c r="H100" s="236"/>
      <c r="I100" s="236"/>
      <c r="J100" s="236"/>
      <c r="K100" s="258"/>
      <c r="L100" s="236"/>
      <c r="M100" s="236"/>
      <c r="N100" s="236"/>
      <c r="O100" s="236"/>
    </row>
    <row r="101" spans="1:15" s="19" customFormat="1" ht="47.25">
      <c r="A101" s="37" t="s">
        <v>454</v>
      </c>
      <c r="B101" s="6"/>
      <c r="C101" s="7" t="s">
        <v>115</v>
      </c>
      <c r="D101" s="7" t="s">
        <v>118</v>
      </c>
      <c r="E101" s="172" t="s">
        <v>243</v>
      </c>
      <c r="F101" s="6">
        <v>200</v>
      </c>
      <c r="G101" s="26">
        <v>900</v>
      </c>
      <c r="H101" s="236"/>
      <c r="I101" s="236"/>
      <c r="J101" s="236"/>
      <c r="K101" s="258"/>
      <c r="L101" s="236"/>
      <c r="M101" s="236"/>
      <c r="N101" s="236"/>
      <c r="O101" s="236"/>
    </row>
    <row r="102" spans="1:15" s="19" customFormat="1" ht="31.5">
      <c r="A102" s="37" t="s">
        <v>723</v>
      </c>
      <c r="B102" s="6"/>
      <c r="C102" s="7" t="s">
        <v>115</v>
      </c>
      <c r="D102" s="7" t="s">
        <v>118</v>
      </c>
      <c r="E102" s="172" t="s">
        <v>724</v>
      </c>
      <c r="F102" s="6"/>
      <c r="G102" s="26">
        <f>SUM(G103)</f>
        <v>1500</v>
      </c>
      <c r="H102" s="236"/>
      <c r="I102" s="236"/>
      <c r="J102" s="236"/>
      <c r="K102" s="258"/>
      <c r="L102" s="236"/>
      <c r="M102" s="236"/>
      <c r="N102" s="236"/>
      <c r="O102" s="236"/>
    </row>
    <row r="103" spans="1:15" s="19" customFormat="1" ht="47.25">
      <c r="A103" s="37" t="s">
        <v>760</v>
      </c>
      <c r="B103" s="6"/>
      <c r="C103" s="7" t="s">
        <v>115</v>
      </c>
      <c r="D103" s="7" t="s">
        <v>118</v>
      </c>
      <c r="E103" s="172" t="s">
        <v>725</v>
      </c>
      <c r="F103" s="6">
        <v>200</v>
      </c>
      <c r="G103" s="26">
        <v>1500</v>
      </c>
      <c r="H103" s="236"/>
      <c r="I103" s="236"/>
      <c r="J103" s="236"/>
      <c r="K103" s="258"/>
      <c r="L103" s="236"/>
      <c r="M103" s="236"/>
      <c r="N103" s="236"/>
      <c r="O103" s="236"/>
    </row>
    <row r="104" spans="1:15" s="19" customFormat="1" ht="15.75">
      <c r="A104" s="38" t="s">
        <v>469</v>
      </c>
      <c r="B104" s="32"/>
      <c r="C104" s="36" t="s">
        <v>115</v>
      </c>
      <c r="D104" s="36" t="s">
        <v>121</v>
      </c>
      <c r="E104" s="32"/>
      <c r="F104" s="32"/>
      <c r="G104" s="4">
        <f>SUM(G105,G109)</f>
        <v>19281.3</v>
      </c>
      <c r="H104" s="236"/>
      <c r="I104" s="236"/>
      <c r="J104" s="236"/>
      <c r="K104" s="258"/>
      <c r="L104" s="236"/>
      <c r="M104" s="236"/>
      <c r="N104" s="236"/>
      <c r="O104" s="236"/>
    </row>
    <row r="105" spans="1:15" s="19" customFormat="1" ht="34.5" customHeight="1">
      <c r="A105" s="39" t="s">
        <v>722</v>
      </c>
      <c r="B105" s="6"/>
      <c r="C105" s="7" t="s">
        <v>115</v>
      </c>
      <c r="D105" s="7" t="s">
        <v>121</v>
      </c>
      <c r="E105" s="6" t="s">
        <v>228</v>
      </c>
      <c r="F105" s="6"/>
      <c r="G105" s="26">
        <f>SUM(G106)</f>
        <v>6151.3</v>
      </c>
      <c r="H105" s="236"/>
      <c r="I105" s="236"/>
      <c r="J105" s="236"/>
      <c r="K105" s="258"/>
      <c r="L105" s="236"/>
      <c r="M105" s="236"/>
      <c r="N105" s="236"/>
      <c r="O105" s="236"/>
    </row>
    <row r="106" spans="1:15" s="19" customFormat="1" ht="31.5">
      <c r="A106" s="39" t="s">
        <v>85</v>
      </c>
      <c r="B106" s="6"/>
      <c r="C106" s="7" t="s">
        <v>115</v>
      </c>
      <c r="D106" s="7" t="s">
        <v>121</v>
      </c>
      <c r="E106" s="6" t="s">
        <v>233</v>
      </c>
      <c r="F106" s="6"/>
      <c r="G106" s="26">
        <f>SUM(G107)</f>
        <v>6151.3</v>
      </c>
      <c r="H106" s="236"/>
      <c r="I106" s="236"/>
      <c r="J106" s="236"/>
      <c r="K106" s="258"/>
      <c r="L106" s="236"/>
      <c r="M106" s="236"/>
      <c r="N106" s="236"/>
      <c r="O106" s="236"/>
    </row>
    <row r="107" spans="1:15" s="19" customFormat="1" ht="31.5">
      <c r="A107" s="39" t="s">
        <v>235</v>
      </c>
      <c r="B107" s="6"/>
      <c r="C107" s="7" t="s">
        <v>115</v>
      </c>
      <c r="D107" s="7" t="s">
        <v>121</v>
      </c>
      <c r="E107" s="6" t="s">
        <v>234</v>
      </c>
      <c r="F107" s="6"/>
      <c r="G107" s="26">
        <f>SUM(G108)</f>
        <v>6151.3</v>
      </c>
      <c r="H107" s="236"/>
      <c r="I107" s="236"/>
      <c r="J107" s="236"/>
      <c r="K107" s="258"/>
      <c r="L107" s="236"/>
      <c r="M107" s="236"/>
      <c r="N107" s="236"/>
      <c r="O107" s="236"/>
    </row>
    <row r="108" spans="1:15" s="19" customFormat="1" ht="47.25">
      <c r="A108" s="37" t="s">
        <v>453</v>
      </c>
      <c r="B108" s="6"/>
      <c r="C108" s="7" t="s">
        <v>115</v>
      </c>
      <c r="D108" s="7" t="s">
        <v>121</v>
      </c>
      <c r="E108" s="6" t="s">
        <v>236</v>
      </c>
      <c r="F108" s="6">
        <v>200</v>
      </c>
      <c r="G108" s="26">
        <v>6151.3</v>
      </c>
      <c r="H108" s="236"/>
      <c r="I108" s="236"/>
      <c r="J108" s="236"/>
      <c r="K108" s="258"/>
      <c r="L108" s="236"/>
      <c r="M108" s="236"/>
      <c r="N108" s="236"/>
      <c r="O108" s="236"/>
    </row>
    <row r="109" spans="1:15" s="19" customFormat="1" ht="47.25">
      <c r="A109" s="39" t="s">
        <v>726</v>
      </c>
      <c r="B109" s="6"/>
      <c r="C109" s="7" t="s">
        <v>115</v>
      </c>
      <c r="D109" s="7" t="s">
        <v>121</v>
      </c>
      <c r="E109" s="6" t="s">
        <v>227</v>
      </c>
      <c r="F109" s="6"/>
      <c r="G109" s="26">
        <f>SUM(G110)</f>
        <v>13130</v>
      </c>
      <c r="H109" s="236"/>
      <c r="I109" s="236"/>
      <c r="J109" s="236"/>
      <c r="K109" s="258"/>
      <c r="L109" s="236"/>
      <c r="M109" s="236"/>
      <c r="N109" s="236"/>
      <c r="O109" s="236"/>
    </row>
    <row r="110" spans="1:15" s="19" customFormat="1" ht="15.75">
      <c r="A110" s="39" t="s">
        <v>238</v>
      </c>
      <c r="B110" s="6"/>
      <c r="C110" s="7" t="s">
        <v>115</v>
      </c>
      <c r="D110" s="7" t="s">
        <v>121</v>
      </c>
      <c r="E110" s="6" t="s">
        <v>237</v>
      </c>
      <c r="F110" s="6"/>
      <c r="G110" s="26">
        <f>SUM(G111)</f>
        <v>13130</v>
      </c>
      <c r="H110" s="236"/>
      <c r="I110" s="236"/>
      <c r="J110" s="236"/>
      <c r="K110" s="258"/>
      <c r="L110" s="236"/>
      <c r="M110" s="236"/>
      <c r="N110" s="236"/>
      <c r="O110" s="236"/>
    </row>
    <row r="111" spans="1:15" s="19" customFormat="1" ht="63">
      <c r="A111" s="37" t="s">
        <v>456</v>
      </c>
      <c r="B111" s="6"/>
      <c r="C111" s="7" t="s">
        <v>115</v>
      </c>
      <c r="D111" s="7" t="s">
        <v>121</v>
      </c>
      <c r="E111" s="6" t="s">
        <v>239</v>
      </c>
      <c r="F111" s="6">
        <v>200</v>
      </c>
      <c r="G111" s="26">
        <v>13130</v>
      </c>
      <c r="H111" s="236"/>
      <c r="I111" s="236"/>
      <c r="J111" s="236"/>
      <c r="K111" s="258"/>
      <c r="L111" s="236"/>
      <c r="M111" s="236"/>
      <c r="N111" s="236"/>
      <c r="O111" s="236"/>
    </row>
    <row r="112" spans="1:15" s="19" customFormat="1" ht="15.75">
      <c r="A112" s="104" t="s">
        <v>86</v>
      </c>
      <c r="B112" s="32"/>
      <c r="C112" s="36" t="s">
        <v>115</v>
      </c>
      <c r="D112" s="36">
        <v>12</v>
      </c>
      <c r="E112" s="32"/>
      <c r="F112" s="32"/>
      <c r="G112" s="4">
        <f>SUM(G113)</f>
        <v>151.30000000000001</v>
      </c>
      <c r="H112" s="236"/>
      <c r="I112" s="236"/>
      <c r="J112" s="236"/>
      <c r="K112" s="258"/>
      <c r="L112" s="236"/>
      <c r="M112" s="236"/>
      <c r="N112" s="236"/>
      <c r="O112" s="236"/>
    </row>
    <row r="113" spans="1:15" s="19" customFormat="1" ht="15.75">
      <c r="A113" s="69" t="s">
        <v>219</v>
      </c>
      <c r="B113" s="6"/>
      <c r="C113" s="7" t="s">
        <v>115</v>
      </c>
      <c r="D113" s="7" t="s">
        <v>2</v>
      </c>
      <c r="E113" s="73" t="s">
        <v>218</v>
      </c>
      <c r="F113" s="6"/>
      <c r="G113" s="26">
        <f>G114</f>
        <v>151.30000000000001</v>
      </c>
      <c r="H113" s="236"/>
      <c r="I113" s="236"/>
      <c r="J113" s="236"/>
      <c r="K113" s="258"/>
      <c r="L113" s="236"/>
      <c r="M113" s="236"/>
      <c r="N113" s="236"/>
      <c r="O113" s="236"/>
    </row>
    <row r="114" spans="1:15" s="19" customFormat="1" ht="15.75">
      <c r="A114" s="69" t="s">
        <v>221</v>
      </c>
      <c r="B114" s="6"/>
      <c r="C114" s="7" t="s">
        <v>115</v>
      </c>
      <c r="D114" s="7" t="s">
        <v>2</v>
      </c>
      <c r="E114" s="73" t="s">
        <v>220</v>
      </c>
      <c r="F114" s="6"/>
      <c r="G114" s="26">
        <f>G115</f>
        <v>151.30000000000001</v>
      </c>
      <c r="H114" s="236"/>
      <c r="I114" s="236"/>
      <c r="J114" s="236"/>
      <c r="K114" s="258"/>
      <c r="L114" s="236"/>
      <c r="M114" s="236"/>
      <c r="N114" s="236"/>
      <c r="O114" s="236"/>
    </row>
    <row r="115" spans="1:15" s="19" customFormat="1" ht="15.75">
      <c r="A115" s="9" t="s">
        <v>278</v>
      </c>
      <c r="B115" s="6"/>
      <c r="C115" s="7" t="s">
        <v>115</v>
      </c>
      <c r="D115" s="7" t="s">
        <v>2</v>
      </c>
      <c r="E115" s="6" t="s">
        <v>831</v>
      </c>
      <c r="F115" s="6"/>
      <c r="G115" s="26">
        <f>G116</f>
        <v>151.30000000000001</v>
      </c>
      <c r="H115" s="236"/>
      <c r="I115" s="236"/>
      <c r="J115" s="236"/>
      <c r="K115" s="258"/>
      <c r="L115" s="236"/>
      <c r="M115" s="236"/>
      <c r="N115" s="236"/>
      <c r="O115" s="236"/>
    </row>
    <row r="116" spans="1:15" s="19" customFormat="1" ht="31.5">
      <c r="A116" s="9" t="s">
        <v>433</v>
      </c>
      <c r="B116" s="6"/>
      <c r="C116" s="7" t="s">
        <v>115</v>
      </c>
      <c r="D116" s="7" t="s">
        <v>2</v>
      </c>
      <c r="E116" s="6" t="s">
        <v>831</v>
      </c>
      <c r="F116" s="6">
        <v>800</v>
      </c>
      <c r="G116" s="26">
        <v>151.30000000000001</v>
      </c>
      <c r="H116" s="236"/>
      <c r="I116" s="236"/>
      <c r="J116" s="236"/>
      <c r="K116" s="258"/>
      <c r="L116" s="236"/>
      <c r="M116" s="236"/>
      <c r="N116" s="236"/>
      <c r="O116" s="236"/>
    </row>
    <row r="117" spans="1:15" s="19" customFormat="1" ht="15.75">
      <c r="A117" s="38" t="s">
        <v>88</v>
      </c>
      <c r="B117" s="32"/>
      <c r="C117" s="36" t="s">
        <v>116</v>
      </c>
      <c r="D117" s="36" t="s">
        <v>119</v>
      </c>
      <c r="E117" s="32"/>
      <c r="F117" s="32"/>
      <c r="G117" s="4">
        <f>SUM(G118,G126,G136,G154)</f>
        <v>186950.19999999998</v>
      </c>
      <c r="H117" s="258"/>
      <c r="I117" s="258"/>
      <c r="J117" s="236"/>
      <c r="K117" s="258"/>
      <c r="L117" s="236"/>
      <c r="M117" s="236"/>
      <c r="N117" s="236"/>
      <c r="O117" s="236"/>
    </row>
    <row r="118" spans="1:15" s="19" customFormat="1" ht="15.75">
      <c r="A118" s="38" t="s">
        <v>89</v>
      </c>
      <c r="B118" s="32"/>
      <c r="C118" s="36" t="s">
        <v>116</v>
      </c>
      <c r="D118" s="36" t="s">
        <v>112</v>
      </c>
      <c r="E118" s="32"/>
      <c r="F118" s="32"/>
      <c r="G118" s="4">
        <f>SUM(G119)</f>
        <v>47464</v>
      </c>
      <c r="H118" s="236"/>
      <c r="I118" s="236"/>
      <c r="J118" s="236"/>
      <c r="K118" s="258"/>
      <c r="L118" s="236"/>
      <c r="M118" s="236"/>
      <c r="N118" s="236"/>
      <c r="O118" s="236"/>
    </row>
    <row r="119" spans="1:15" s="19" customFormat="1" ht="33.75" customHeight="1">
      <c r="A119" s="39" t="s">
        <v>726</v>
      </c>
      <c r="B119" s="6"/>
      <c r="C119" s="7" t="s">
        <v>116</v>
      </c>
      <c r="D119" s="7" t="s">
        <v>112</v>
      </c>
      <c r="E119" s="6" t="s">
        <v>227</v>
      </c>
      <c r="F119" s="32"/>
      <c r="G119" s="26">
        <f>SUM(G120,G122,G124)</f>
        <v>47464</v>
      </c>
      <c r="H119" s="236"/>
      <c r="I119" s="236"/>
      <c r="J119" s="236"/>
      <c r="K119" s="258"/>
      <c r="L119" s="236"/>
      <c r="M119" s="236"/>
      <c r="N119" s="236"/>
      <c r="O119" s="236"/>
    </row>
    <row r="120" spans="1:15" s="19" customFormat="1" ht="31.5">
      <c r="A120" s="39" t="s">
        <v>245</v>
      </c>
      <c r="B120" s="6"/>
      <c r="C120" s="7" t="s">
        <v>116</v>
      </c>
      <c r="D120" s="7" t="s">
        <v>112</v>
      </c>
      <c r="E120" s="6" t="s">
        <v>244</v>
      </c>
      <c r="F120" s="32"/>
      <c r="G120" s="26">
        <f>SUM(G121)</f>
        <v>25000</v>
      </c>
      <c r="H120" s="236"/>
      <c r="I120" s="236"/>
      <c r="J120" s="236"/>
      <c r="K120" s="258"/>
      <c r="L120" s="236"/>
      <c r="M120" s="236"/>
      <c r="N120" s="236"/>
      <c r="O120" s="236"/>
    </row>
    <row r="121" spans="1:15" s="19" customFormat="1" ht="47.25">
      <c r="A121" s="39" t="s">
        <v>809</v>
      </c>
      <c r="B121" s="6"/>
      <c r="C121" s="7" t="s">
        <v>116</v>
      </c>
      <c r="D121" s="7" t="s">
        <v>112</v>
      </c>
      <c r="E121" s="6" t="s">
        <v>246</v>
      </c>
      <c r="F121" s="6">
        <v>200</v>
      </c>
      <c r="G121" s="26">
        <v>25000</v>
      </c>
      <c r="H121" s="236"/>
      <c r="I121" s="236"/>
      <c r="J121" s="236"/>
      <c r="K121" s="258"/>
      <c r="L121" s="236"/>
      <c r="M121" s="236"/>
      <c r="N121" s="236"/>
      <c r="O121" s="236"/>
    </row>
    <row r="122" spans="1:15" s="19" customFormat="1" ht="31.5">
      <c r="A122" s="40" t="s">
        <v>486</v>
      </c>
      <c r="B122" s="6"/>
      <c r="C122" s="7" t="s">
        <v>116</v>
      </c>
      <c r="D122" s="7" t="s">
        <v>112</v>
      </c>
      <c r="E122" s="6" t="s">
        <v>487</v>
      </c>
      <c r="F122" s="6"/>
      <c r="G122" s="26">
        <f>SUM(G123)</f>
        <v>7464</v>
      </c>
      <c r="H122" s="236"/>
      <c r="I122" s="236"/>
      <c r="J122" s="236"/>
      <c r="K122" s="258"/>
      <c r="L122" s="236"/>
      <c r="M122" s="236"/>
      <c r="N122" s="236"/>
      <c r="O122" s="236"/>
    </row>
    <row r="123" spans="1:15" s="19" customFormat="1" ht="47.25">
      <c r="A123" s="39" t="s">
        <v>620</v>
      </c>
      <c r="B123" s="6"/>
      <c r="C123" s="7" t="s">
        <v>116</v>
      </c>
      <c r="D123" s="7" t="s">
        <v>112</v>
      </c>
      <c r="E123" s="6" t="s">
        <v>488</v>
      </c>
      <c r="F123" s="6">
        <v>200</v>
      </c>
      <c r="G123" s="26">
        <v>7464</v>
      </c>
      <c r="H123" s="236"/>
      <c r="I123" s="236"/>
      <c r="J123" s="236"/>
      <c r="K123" s="258"/>
      <c r="L123" s="236"/>
      <c r="M123" s="236"/>
      <c r="N123" s="236"/>
      <c r="O123" s="236"/>
    </row>
    <row r="124" spans="1:15" s="19" customFormat="1" ht="31.5">
      <c r="A124" s="125" t="s">
        <v>582</v>
      </c>
      <c r="B124" s="6"/>
      <c r="C124" s="7" t="s">
        <v>116</v>
      </c>
      <c r="D124" s="7" t="s">
        <v>112</v>
      </c>
      <c r="E124" s="189" t="s">
        <v>832</v>
      </c>
      <c r="F124" s="6"/>
      <c r="G124" s="26">
        <f>SUM(G125)</f>
        <v>15000</v>
      </c>
      <c r="H124" s="236"/>
      <c r="I124" s="236"/>
      <c r="J124" s="236"/>
      <c r="K124" s="258"/>
      <c r="L124" s="236"/>
      <c r="M124" s="236"/>
      <c r="N124" s="236"/>
      <c r="O124" s="236"/>
    </row>
    <row r="125" spans="1:15" s="19" customFormat="1" ht="47.25">
      <c r="A125" s="125" t="s">
        <v>596</v>
      </c>
      <c r="B125" s="6"/>
      <c r="C125" s="7" t="s">
        <v>116</v>
      </c>
      <c r="D125" s="7" t="s">
        <v>112</v>
      </c>
      <c r="E125" s="189" t="s">
        <v>583</v>
      </c>
      <c r="F125" s="6">
        <v>200</v>
      </c>
      <c r="G125" s="26">
        <v>15000</v>
      </c>
      <c r="H125" s="236"/>
      <c r="I125" s="236"/>
      <c r="J125" s="236"/>
      <c r="K125" s="258"/>
      <c r="L125" s="236"/>
      <c r="M125" s="236"/>
      <c r="N125" s="236"/>
      <c r="O125" s="236"/>
    </row>
    <row r="126" spans="1:15" s="19" customFormat="1" ht="15.75">
      <c r="A126" s="38" t="s">
        <v>91</v>
      </c>
      <c r="B126" s="32"/>
      <c r="C126" s="36" t="s">
        <v>116</v>
      </c>
      <c r="D126" s="36" t="s">
        <v>113</v>
      </c>
      <c r="E126" s="32"/>
      <c r="F126" s="32"/>
      <c r="G126" s="4">
        <f>SUM(G127)</f>
        <v>57114.400000000001</v>
      </c>
      <c r="H126" s="236"/>
      <c r="I126" s="236"/>
      <c r="J126" s="236"/>
      <c r="K126" s="258"/>
      <c r="L126" s="236"/>
      <c r="M126" s="236"/>
      <c r="N126" s="236"/>
      <c r="O126" s="236"/>
    </row>
    <row r="127" spans="1:15" s="19" customFormat="1" ht="47.25">
      <c r="A127" s="39" t="s">
        <v>727</v>
      </c>
      <c r="B127" s="6"/>
      <c r="C127" s="7" t="s">
        <v>116</v>
      </c>
      <c r="D127" s="7" t="s">
        <v>113</v>
      </c>
      <c r="E127" s="6" t="s">
        <v>247</v>
      </c>
      <c r="F127" s="6"/>
      <c r="G127" s="26">
        <f>SUM(G128,G133)</f>
        <v>57114.400000000001</v>
      </c>
      <c r="H127" s="236"/>
      <c r="I127" s="236"/>
      <c r="J127" s="236"/>
      <c r="K127" s="258"/>
      <c r="L127" s="236"/>
      <c r="M127" s="236"/>
      <c r="N127" s="236"/>
      <c r="O127" s="236"/>
    </row>
    <row r="128" spans="1:15" s="19" customFormat="1" ht="31.5">
      <c r="A128" s="39" t="s">
        <v>82</v>
      </c>
      <c r="B128" s="6"/>
      <c r="C128" s="7" t="s">
        <v>116</v>
      </c>
      <c r="D128" s="7" t="s">
        <v>113</v>
      </c>
      <c r="E128" s="6" t="s">
        <v>248</v>
      </c>
      <c r="F128" s="6"/>
      <c r="G128" s="26">
        <f>SUM(G129,G131,)</f>
        <v>26114.400000000001</v>
      </c>
      <c r="H128" s="236"/>
      <c r="I128" s="236"/>
      <c r="J128" s="236"/>
      <c r="K128" s="258"/>
      <c r="L128" s="236"/>
      <c r="M128" s="236"/>
      <c r="N128" s="236"/>
      <c r="O128" s="236"/>
    </row>
    <row r="129" spans="1:15" s="19" customFormat="1" ht="15.75">
      <c r="A129" s="39" t="s">
        <v>250</v>
      </c>
      <c r="B129" s="6"/>
      <c r="C129" s="7" t="s">
        <v>116</v>
      </c>
      <c r="D129" s="7" t="s">
        <v>113</v>
      </c>
      <c r="E129" s="6" t="s">
        <v>249</v>
      </c>
      <c r="F129" s="6"/>
      <c r="G129" s="26">
        <f>SUM(G130)</f>
        <v>10546.1</v>
      </c>
      <c r="H129" s="236"/>
      <c r="I129" s="236"/>
      <c r="J129" s="236"/>
      <c r="K129" s="258"/>
      <c r="L129" s="236"/>
      <c r="M129" s="236"/>
      <c r="N129" s="236"/>
      <c r="O129" s="236"/>
    </row>
    <row r="130" spans="1:15" s="19" customFormat="1" ht="31.5">
      <c r="A130" s="39" t="s">
        <v>401</v>
      </c>
      <c r="B130" s="6"/>
      <c r="C130" s="7" t="s">
        <v>116</v>
      </c>
      <c r="D130" s="7" t="s">
        <v>113</v>
      </c>
      <c r="E130" s="6" t="s">
        <v>251</v>
      </c>
      <c r="F130" s="6">
        <v>800</v>
      </c>
      <c r="G130" s="26">
        <v>10546.1</v>
      </c>
      <c r="H130" s="236"/>
      <c r="I130" s="236"/>
      <c r="J130" s="236"/>
      <c r="K130" s="258"/>
      <c r="L130" s="236"/>
      <c r="M130" s="236"/>
      <c r="N130" s="236"/>
      <c r="O130" s="236"/>
    </row>
    <row r="131" spans="1:15" s="19" customFormat="1" ht="63">
      <c r="A131" s="9" t="s">
        <v>916</v>
      </c>
      <c r="B131" s="6"/>
      <c r="C131" s="7" t="s">
        <v>116</v>
      </c>
      <c r="D131" s="7" t="s">
        <v>113</v>
      </c>
      <c r="E131" s="6" t="s">
        <v>833</v>
      </c>
      <c r="F131" s="6"/>
      <c r="G131" s="26">
        <f>SUM(G132)</f>
        <v>15568.3</v>
      </c>
      <c r="H131" s="236"/>
      <c r="I131" s="236"/>
      <c r="J131" s="236"/>
      <c r="K131" s="258"/>
      <c r="L131" s="236"/>
      <c r="M131" s="236"/>
      <c r="N131" s="236"/>
      <c r="O131" s="236"/>
    </row>
    <row r="132" spans="1:15" s="19" customFormat="1" ht="63">
      <c r="A132" s="129" t="s">
        <v>835</v>
      </c>
      <c r="B132" s="6"/>
      <c r="C132" s="7" t="s">
        <v>116</v>
      </c>
      <c r="D132" s="7" t="s">
        <v>113</v>
      </c>
      <c r="E132" s="6" t="s">
        <v>834</v>
      </c>
      <c r="F132" s="6">
        <v>800</v>
      </c>
      <c r="G132" s="26">
        <v>15568.3</v>
      </c>
      <c r="H132" s="236"/>
      <c r="I132" s="236"/>
      <c r="J132" s="236"/>
      <c r="K132" s="258"/>
      <c r="L132" s="236"/>
      <c r="M132" s="236"/>
      <c r="N132" s="236"/>
      <c r="O132" s="236"/>
    </row>
    <row r="133" spans="1:15" s="19" customFormat="1" ht="31.5">
      <c r="A133" s="9" t="s">
        <v>90</v>
      </c>
      <c r="B133" s="6"/>
      <c r="C133" s="7" t="s">
        <v>116</v>
      </c>
      <c r="D133" s="7" t="s">
        <v>113</v>
      </c>
      <c r="E133" s="6" t="s">
        <v>252</v>
      </c>
      <c r="F133" s="6"/>
      <c r="G133" s="26">
        <f>SUM(G134)</f>
        <v>31000</v>
      </c>
      <c r="H133" s="236"/>
      <c r="I133" s="236"/>
      <c r="J133" s="236"/>
      <c r="K133" s="258"/>
      <c r="L133" s="236"/>
      <c r="M133" s="236"/>
      <c r="N133" s="236"/>
      <c r="O133" s="236"/>
    </row>
    <row r="134" spans="1:15" s="19" customFormat="1" ht="15.75">
      <c r="A134" s="9" t="s">
        <v>254</v>
      </c>
      <c r="B134" s="6"/>
      <c r="C134" s="7" t="s">
        <v>116</v>
      </c>
      <c r="D134" s="7" t="s">
        <v>113</v>
      </c>
      <c r="E134" s="6" t="s">
        <v>253</v>
      </c>
      <c r="F134" s="6"/>
      <c r="G134" s="26">
        <f>SUM(G135)</f>
        <v>31000</v>
      </c>
      <c r="H134" s="236"/>
      <c r="I134" s="236"/>
      <c r="J134" s="236"/>
      <c r="K134" s="258"/>
      <c r="L134" s="236"/>
      <c r="M134" s="236"/>
      <c r="N134" s="236"/>
      <c r="O134" s="236"/>
    </row>
    <row r="135" spans="1:15" s="19" customFormat="1" ht="31.5">
      <c r="A135" s="9" t="s">
        <v>401</v>
      </c>
      <c r="B135" s="6"/>
      <c r="C135" s="7" t="s">
        <v>116</v>
      </c>
      <c r="D135" s="7" t="s">
        <v>113</v>
      </c>
      <c r="E135" s="6" t="s">
        <v>255</v>
      </c>
      <c r="F135" s="6">
        <v>800</v>
      </c>
      <c r="G135" s="26">
        <v>31000</v>
      </c>
      <c r="H135" s="236"/>
      <c r="I135" s="236"/>
      <c r="J135" s="236"/>
      <c r="K135" s="258"/>
      <c r="L135" s="236"/>
      <c r="M135" s="236"/>
      <c r="N135" s="236"/>
      <c r="O135" s="236"/>
    </row>
    <row r="136" spans="1:15" s="19" customFormat="1" ht="15.75">
      <c r="A136" s="38" t="s">
        <v>92</v>
      </c>
      <c r="B136" s="32"/>
      <c r="C136" s="36" t="s">
        <v>116</v>
      </c>
      <c r="D136" s="36" t="s">
        <v>114</v>
      </c>
      <c r="E136" s="32"/>
      <c r="F136" s="32"/>
      <c r="G136" s="4">
        <f>SUM(G137)</f>
        <v>65091.9</v>
      </c>
      <c r="H136" s="236"/>
      <c r="I136" s="236"/>
      <c r="J136" s="236"/>
      <c r="K136" s="258"/>
      <c r="L136" s="236"/>
      <c r="M136" s="236"/>
      <c r="N136" s="236"/>
      <c r="O136" s="236"/>
    </row>
    <row r="137" spans="1:15" s="19" customFormat="1" ht="47.25">
      <c r="A137" s="39" t="s">
        <v>726</v>
      </c>
      <c r="B137" s="6"/>
      <c r="C137" s="7" t="s">
        <v>116</v>
      </c>
      <c r="D137" s="7" t="s">
        <v>114</v>
      </c>
      <c r="E137" s="6" t="s">
        <v>227</v>
      </c>
      <c r="F137" s="6"/>
      <c r="G137" s="26">
        <f>SUM(G138,G140,G142,G144,G146,G148,G150,G152)</f>
        <v>65091.9</v>
      </c>
      <c r="H137" s="236"/>
      <c r="I137" s="236"/>
      <c r="J137" s="236"/>
      <c r="K137" s="258"/>
      <c r="L137" s="236"/>
      <c r="M137" s="236"/>
      <c r="N137" s="236"/>
      <c r="O137" s="236"/>
    </row>
    <row r="138" spans="1:15" s="19" customFormat="1" ht="15.75">
      <c r="A138" s="39" t="s">
        <v>257</v>
      </c>
      <c r="B138" s="6"/>
      <c r="C138" s="7" t="s">
        <v>116</v>
      </c>
      <c r="D138" s="7" t="s">
        <v>114</v>
      </c>
      <c r="E138" s="6" t="s">
        <v>256</v>
      </c>
      <c r="F138" s="32"/>
      <c r="G138" s="26">
        <f>SUM(G139)</f>
        <v>3954.9</v>
      </c>
      <c r="H138" s="236"/>
      <c r="I138" s="236"/>
      <c r="J138" s="236"/>
      <c r="K138" s="258"/>
      <c r="L138" s="236"/>
      <c r="M138" s="236"/>
      <c r="N138" s="236"/>
      <c r="O138" s="236"/>
    </row>
    <row r="139" spans="1:15" s="19" customFormat="1" ht="31.5">
      <c r="A139" s="39" t="s">
        <v>457</v>
      </c>
      <c r="B139" s="6"/>
      <c r="C139" s="7" t="s">
        <v>116</v>
      </c>
      <c r="D139" s="7" t="s">
        <v>114</v>
      </c>
      <c r="E139" s="6" t="s">
        <v>258</v>
      </c>
      <c r="F139" s="6">
        <v>200</v>
      </c>
      <c r="G139" s="26">
        <v>3954.9</v>
      </c>
      <c r="H139" s="236"/>
      <c r="I139" s="236"/>
      <c r="J139" s="236"/>
      <c r="K139" s="258"/>
      <c r="L139" s="236"/>
      <c r="M139" s="236"/>
      <c r="N139" s="236"/>
      <c r="O139" s="236"/>
    </row>
    <row r="140" spans="1:15" s="19" customFormat="1" ht="15.75">
      <c r="A140" s="39" t="s">
        <v>260</v>
      </c>
      <c r="B140" s="6"/>
      <c r="C140" s="7" t="s">
        <v>116</v>
      </c>
      <c r="D140" s="7" t="s">
        <v>114</v>
      </c>
      <c r="E140" s="6" t="s">
        <v>259</v>
      </c>
      <c r="F140" s="32"/>
      <c r="G140" s="26">
        <f>SUM(G141)</f>
        <v>296.5</v>
      </c>
      <c r="H140" s="236"/>
      <c r="I140" s="236"/>
      <c r="J140" s="236"/>
      <c r="K140" s="258"/>
      <c r="L140" s="236"/>
      <c r="M140" s="236"/>
      <c r="N140" s="236"/>
      <c r="O140" s="236"/>
    </row>
    <row r="141" spans="1:15" s="19" customFormat="1" ht="31.5">
      <c r="A141" s="39" t="s">
        <v>458</v>
      </c>
      <c r="B141" s="6"/>
      <c r="C141" s="7" t="s">
        <v>116</v>
      </c>
      <c r="D141" s="7" t="s">
        <v>114</v>
      </c>
      <c r="E141" s="6" t="s">
        <v>261</v>
      </c>
      <c r="F141" s="6">
        <v>200</v>
      </c>
      <c r="G141" s="26">
        <v>296.5</v>
      </c>
      <c r="H141" s="236"/>
      <c r="I141" s="236"/>
      <c r="J141" s="236"/>
      <c r="K141" s="258"/>
      <c r="L141" s="236"/>
      <c r="M141" s="236"/>
      <c r="N141" s="236"/>
      <c r="O141" s="236"/>
    </row>
    <row r="142" spans="1:15" s="19" customFormat="1" ht="16.5" customHeight="1">
      <c r="A142" s="39" t="s">
        <v>263</v>
      </c>
      <c r="B142" s="6"/>
      <c r="C142" s="7" t="s">
        <v>116</v>
      </c>
      <c r="D142" s="7" t="s">
        <v>114</v>
      </c>
      <c r="E142" s="6" t="s">
        <v>262</v>
      </c>
      <c r="F142" s="32"/>
      <c r="G142" s="26">
        <f>SUM(G143)</f>
        <v>668.1</v>
      </c>
      <c r="H142" s="236"/>
      <c r="I142" s="236"/>
      <c r="J142" s="236"/>
      <c r="K142" s="258"/>
      <c r="L142" s="236"/>
      <c r="M142" s="236"/>
      <c r="N142" s="236"/>
      <c r="O142" s="236"/>
    </row>
    <row r="143" spans="1:15" s="19" customFormat="1" ht="47.25">
      <c r="A143" s="39" t="s">
        <v>459</v>
      </c>
      <c r="B143" s="6"/>
      <c r="C143" s="7" t="s">
        <v>116</v>
      </c>
      <c r="D143" s="7" t="s">
        <v>114</v>
      </c>
      <c r="E143" s="6" t="s">
        <v>264</v>
      </c>
      <c r="F143" s="6">
        <v>200</v>
      </c>
      <c r="G143" s="26">
        <v>668.1</v>
      </c>
      <c r="H143" s="236"/>
      <c r="I143" s="236"/>
      <c r="J143" s="236"/>
      <c r="K143" s="258"/>
      <c r="L143" s="236"/>
      <c r="M143" s="236"/>
      <c r="N143" s="236"/>
      <c r="O143" s="236"/>
    </row>
    <row r="144" spans="1:15" s="19" customFormat="1" ht="17.25" customHeight="1">
      <c r="A144" s="39" t="s">
        <v>266</v>
      </c>
      <c r="B144" s="6"/>
      <c r="C144" s="7" t="s">
        <v>116</v>
      </c>
      <c r="D144" s="7" t="s">
        <v>114</v>
      </c>
      <c r="E144" s="6" t="s">
        <v>265</v>
      </c>
      <c r="F144" s="32"/>
      <c r="G144" s="26">
        <f>SUM(G145)</f>
        <v>4978.6000000000004</v>
      </c>
      <c r="H144" s="236"/>
      <c r="I144" s="236"/>
      <c r="J144" s="236"/>
      <c r="K144" s="258"/>
      <c r="L144" s="236"/>
      <c r="M144" s="236"/>
      <c r="N144" s="236"/>
      <c r="O144" s="236"/>
    </row>
    <row r="145" spans="1:15" s="19" customFormat="1" ht="47.25">
      <c r="A145" s="39" t="s">
        <v>460</v>
      </c>
      <c r="B145" s="6"/>
      <c r="C145" s="7" t="s">
        <v>116</v>
      </c>
      <c r="D145" s="7" t="s">
        <v>114</v>
      </c>
      <c r="E145" s="6" t="s">
        <v>267</v>
      </c>
      <c r="F145" s="6">
        <v>200</v>
      </c>
      <c r="G145" s="26">
        <v>4978.6000000000004</v>
      </c>
      <c r="H145" s="236"/>
      <c r="I145" s="236"/>
      <c r="J145" s="236"/>
      <c r="K145" s="258"/>
      <c r="L145" s="236"/>
      <c r="M145" s="236"/>
      <c r="N145" s="236"/>
      <c r="O145" s="236"/>
    </row>
    <row r="146" spans="1:15" s="19" customFormat="1" ht="31.5">
      <c r="A146" s="39" t="s">
        <v>269</v>
      </c>
      <c r="B146" s="6"/>
      <c r="C146" s="7" t="s">
        <v>116</v>
      </c>
      <c r="D146" s="7" t="s">
        <v>114</v>
      </c>
      <c r="E146" s="6" t="s">
        <v>268</v>
      </c>
      <c r="F146" s="32"/>
      <c r="G146" s="26">
        <f>SUM(G147)</f>
        <v>4143.8999999999996</v>
      </c>
      <c r="H146" s="236"/>
      <c r="I146" s="236"/>
      <c r="J146" s="236"/>
      <c r="K146" s="258"/>
      <c r="L146" s="236"/>
      <c r="M146" s="236"/>
      <c r="N146" s="236"/>
      <c r="O146" s="236"/>
    </row>
    <row r="147" spans="1:15" s="19" customFormat="1" ht="47.25">
      <c r="A147" s="39" t="s">
        <v>461</v>
      </c>
      <c r="B147" s="6"/>
      <c r="C147" s="7" t="s">
        <v>116</v>
      </c>
      <c r="D147" s="7" t="s">
        <v>114</v>
      </c>
      <c r="E147" s="6" t="s">
        <v>270</v>
      </c>
      <c r="F147" s="6">
        <v>200</v>
      </c>
      <c r="G147" s="26">
        <v>4143.8999999999996</v>
      </c>
      <c r="H147" s="236"/>
      <c r="I147" s="236"/>
      <c r="J147" s="236"/>
      <c r="K147" s="258"/>
      <c r="L147" s="236"/>
      <c r="M147" s="236"/>
      <c r="N147" s="236"/>
      <c r="O147" s="236"/>
    </row>
    <row r="148" spans="1:15" s="19" customFormat="1" ht="31.5">
      <c r="A148" s="39" t="s">
        <v>794</v>
      </c>
      <c r="B148" s="6"/>
      <c r="C148" s="7" t="s">
        <v>116</v>
      </c>
      <c r="D148" s="7" t="s">
        <v>114</v>
      </c>
      <c r="E148" s="6" t="s">
        <v>795</v>
      </c>
      <c r="F148" s="6"/>
      <c r="G148" s="26">
        <f>SUM(G149)</f>
        <v>0</v>
      </c>
      <c r="H148" s="236"/>
      <c r="I148" s="236"/>
      <c r="J148" s="236"/>
      <c r="K148" s="258"/>
      <c r="L148" s="236"/>
      <c r="M148" s="236"/>
      <c r="N148" s="236"/>
      <c r="O148" s="236"/>
    </row>
    <row r="149" spans="1:15" s="19" customFormat="1" ht="47.25">
      <c r="A149" s="39" t="s">
        <v>810</v>
      </c>
      <c r="B149" s="6"/>
      <c r="C149" s="7" t="s">
        <v>116</v>
      </c>
      <c r="D149" s="7" t="s">
        <v>114</v>
      </c>
      <c r="E149" s="177" t="s">
        <v>657</v>
      </c>
      <c r="F149" s="6">
        <v>800</v>
      </c>
      <c r="G149" s="26">
        <v>0</v>
      </c>
      <c r="H149" s="236"/>
      <c r="I149" s="236"/>
      <c r="J149" s="236"/>
      <c r="K149" s="258"/>
      <c r="L149" s="236"/>
      <c r="M149" s="236"/>
      <c r="N149" s="236"/>
      <c r="O149" s="236"/>
    </row>
    <row r="150" spans="1:15" s="19" customFormat="1" ht="47.25">
      <c r="A150" s="39" t="s">
        <v>728</v>
      </c>
      <c r="B150" s="6"/>
      <c r="C150" s="7" t="s">
        <v>116</v>
      </c>
      <c r="D150" s="7" t="s">
        <v>114</v>
      </c>
      <c r="E150" s="6" t="s">
        <v>729</v>
      </c>
      <c r="F150" s="6"/>
      <c r="G150" s="26">
        <f>SUM(G151)</f>
        <v>23333.9</v>
      </c>
      <c r="H150" s="236"/>
      <c r="I150" s="236"/>
      <c r="J150" s="236"/>
      <c r="K150" s="258"/>
      <c r="L150" s="236"/>
      <c r="M150" s="236"/>
      <c r="N150" s="236"/>
      <c r="O150" s="236"/>
    </row>
    <row r="151" spans="1:15" s="19" customFormat="1" ht="63">
      <c r="A151" s="39" t="s">
        <v>763</v>
      </c>
      <c r="B151" s="6"/>
      <c r="C151" s="7" t="s">
        <v>116</v>
      </c>
      <c r="D151" s="7" t="s">
        <v>114</v>
      </c>
      <c r="E151" s="177" t="s">
        <v>730</v>
      </c>
      <c r="F151" s="6">
        <v>200</v>
      </c>
      <c r="G151" s="26">
        <v>23333.9</v>
      </c>
      <c r="H151" s="236"/>
      <c r="I151" s="236"/>
      <c r="J151" s="236"/>
      <c r="K151" s="258"/>
      <c r="L151" s="236"/>
      <c r="M151" s="236"/>
      <c r="N151" s="236"/>
      <c r="O151" s="236"/>
    </row>
    <row r="152" spans="1:15" s="19" customFormat="1" ht="31.5">
      <c r="A152" s="39" t="s">
        <v>733</v>
      </c>
      <c r="B152" s="6"/>
      <c r="C152" s="7" t="s">
        <v>116</v>
      </c>
      <c r="D152" s="7" t="s">
        <v>114</v>
      </c>
      <c r="E152" s="6" t="s">
        <v>732</v>
      </c>
      <c r="F152" s="6"/>
      <c r="G152" s="26">
        <f>SUM(G153)</f>
        <v>27716</v>
      </c>
      <c r="H152" s="236"/>
      <c r="I152" s="236"/>
      <c r="J152" s="236"/>
      <c r="K152" s="258"/>
      <c r="L152" s="236"/>
      <c r="M152" s="236"/>
      <c r="N152" s="236"/>
      <c r="O152" s="236"/>
    </row>
    <row r="153" spans="1:15" s="19" customFormat="1" ht="63">
      <c r="A153" s="39" t="s">
        <v>764</v>
      </c>
      <c r="B153" s="6"/>
      <c r="C153" s="7" t="s">
        <v>116</v>
      </c>
      <c r="D153" s="7" t="s">
        <v>114</v>
      </c>
      <c r="E153" s="177" t="s">
        <v>731</v>
      </c>
      <c r="F153" s="6">
        <v>200</v>
      </c>
      <c r="G153" s="26">
        <v>27716</v>
      </c>
      <c r="H153" s="236"/>
      <c r="I153" s="236"/>
      <c r="J153" s="236"/>
      <c r="K153" s="258"/>
      <c r="L153" s="236"/>
      <c r="M153" s="236"/>
      <c r="N153" s="236"/>
      <c r="O153" s="236"/>
    </row>
    <row r="154" spans="1:15" s="19" customFormat="1" ht="18" customHeight="1">
      <c r="A154" s="38" t="s">
        <v>165</v>
      </c>
      <c r="B154" s="32"/>
      <c r="C154" s="36" t="s">
        <v>116</v>
      </c>
      <c r="D154" s="36" t="s">
        <v>116</v>
      </c>
      <c r="E154" s="32"/>
      <c r="F154" s="32"/>
      <c r="G154" s="4">
        <f>SUM(G155,G159)</f>
        <v>17279.900000000001</v>
      </c>
      <c r="H154" s="236"/>
      <c r="I154" s="236"/>
      <c r="J154" s="236"/>
      <c r="K154" s="258"/>
      <c r="L154" s="236"/>
      <c r="M154" s="236"/>
      <c r="N154" s="236"/>
      <c r="O154" s="236"/>
    </row>
    <row r="155" spans="1:15" s="19" customFormat="1" ht="47.25">
      <c r="A155" s="39" t="s">
        <v>727</v>
      </c>
      <c r="B155" s="6"/>
      <c r="C155" s="7" t="s">
        <v>116</v>
      </c>
      <c r="D155" s="7" t="s">
        <v>116</v>
      </c>
      <c r="E155" s="6" t="s">
        <v>247</v>
      </c>
      <c r="F155" s="6"/>
      <c r="G155" s="26">
        <f>SUM(G156)</f>
        <v>3431.7</v>
      </c>
      <c r="H155" s="236"/>
      <c r="I155" s="236"/>
      <c r="J155" s="236"/>
      <c r="K155" s="258"/>
      <c r="L155" s="236"/>
      <c r="M155" s="236"/>
      <c r="N155" s="236"/>
      <c r="O155" s="236"/>
    </row>
    <row r="156" spans="1:15" s="19" customFormat="1" ht="31.5">
      <c r="A156" s="39" t="s">
        <v>90</v>
      </c>
      <c r="B156" s="6"/>
      <c r="C156" s="7" t="s">
        <v>116</v>
      </c>
      <c r="D156" s="7" t="s">
        <v>116</v>
      </c>
      <c r="E156" s="6" t="s">
        <v>252</v>
      </c>
      <c r="F156" s="6"/>
      <c r="G156" s="26">
        <f>SUM(G157)</f>
        <v>3431.7</v>
      </c>
      <c r="H156" s="236"/>
      <c r="I156" s="236"/>
      <c r="J156" s="236"/>
      <c r="K156" s="258"/>
      <c r="L156" s="236"/>
      <c r="M156" s="236"/>
      <c r="N156" s="236"/>
      <c r="O156" s="236"/>
    </row>
    <row r="157" spans="1:15" s="19" customFormat="1" ht="15.75">
      <c r="A157" s="39" t="s">
        <v>273</v>
      </c>
      <c r="B157" s="6"/>
      <c r="C157" s="7" t="s">
        <v>116</v>
      </c>
      <c r="D157" s="7" t="s">
        <v>116</v>
      </c>
      <c r="E157" s="6" t="s">
        <v>271</v>
      </c>
      <c r="F157" s="6"/>
      <c r="G157" s="26">
        <f>SUM(G158)</f>
        <v>3431.7</v>
      </c>
      <c r="H157" s="236"/>
      <c r="I157" s="236"/>
      <c r="J157" s="236"/>
      <c r="K157" s="258"/>
      <c r="L157" s="236"/>
      <c r="M157" s="236"/>
      <c r="N157" s="236"/>
      <c r="O157" s="236"/>
    </row>
    <row r="158" spans="1:15" s="19" customFormat="1" ht="31.5">
      <c r="A158" s="39" t="s">
        <v>401</v>
      </c>
      <c r="B158" s="6"/>
      <c r="C158" s="7" t="s">
        <v>116</v>
      </c>
      <c r="D158" s="7" t="s">
        <v>116</v>
      </c>
      <c r="E158" s="6" t="s">
        <v>272</v>
      </c>
      <c r="F158" s="6">
        <v>800</v>
      </c>
      <c r="G158" s="26">
        <v>3431.7</v>
      </c>
      <c r="H158" s="236"/>
      <c r="I158" s="236"/>
      <c r="J158" s="236"/>
      <c r="K158" s="258"/>
      <c r="L158" s="236"/>
      <c r="M158" s="236"/>
      <c r="N158" s="236"/>
      <c r="O158" s="236"/>
    </row>
    <row r="159" spans="1:15" s="19" customFormat="1" ht="47.25">
      <c r="A159" s="39" t="s">
        <v>726</v>
      </c>
      <c r="B159" s="6"/>
      <c r="C159" s="7" t="s">
        <v>116</v>
      </c>
      <c r="D159" s="7" t="s">
        <v>116</v>
      </c>
      <c r="E159" s="6" t="s">
        <v>227</v>
      </c>
      <c r="F159" s="6"/>
      <c r="G159" s="26">
        <f>SUM(G160,G163)</f>
        <v>13848.2</v>
      </c>
      <c r="H159" s="236"/>
      <c r="I159" s="236"/>
      <c r="J159" s="236"/>
      <c r="K159" s="258"/>
      <c r="L159" s="236"/>
      <c r="M159" s="236"/>
      <c r="N159" s="236"/>
      <c r="O159" s="236"/>
    </row>
    <row r="160" spans="1:15" s="19" customFormat="1" ht="47.25">
      <c r="A160" s="9" t="s">
        <v>837</v>
      </c>
      <c r="B160" s="6"/>
      <c r="C160" s="7" t="s">
        <v>116</v>
      </c>
      <c r="D160" s="7" t="s">
        <v>116</v>
      </c>
      <c r="E160" s="6" t="s">
        <v>838</v>
      </c>
      <c r="F160" s="6"/>
      <c r="G160" s="26">
        <f>SUM(G161:G162)</f>
        <v>6077</v>
      </c>
      <c r="H160" s="236"/>
      <c r="I160" s="236"/>
      <c r="J160" s="236"/>
      <c r="K160" s="258"/>
      <c r="L160" s="236"/>
      <c r="M160" s="236"/>
      <c r="N160" s="236"/>
      <c r="O160" s="236"/>
    </row>
    <row r="161" spans="1:15" s="19" customFormat="1" ht="63">
      <c r="A161" s="129" t="s">
        <v>864</v>
      </c>
      <c r="B161" s="6"/>
      <c r="C161" s="7" t="s">
        <v>116</v>
      </c>
      <c r="D161" s="7" t="s">
        <v>116</v>
      </c>
      <c r="E161" s="6" t="s">
        <v>839</v>
      </c>
      <c r="F161" s="6">
        <v>200</v>
      </c>
      <c r="G161" s="26">
        <v>6000</v>
      </c>
      <c r="H161" s="236"/>
      <c r="I161" s="236"/>
      <c r="J161" s="236"/>
      <c r="K161" s="258"/>
      <c r="L161" s="236"/>
      <c r="M161" s="236"/>
      <c r="N161" s="236"/>
      <c r="O161" s="236"/>
    </row>
    <row r="162" spans="1:15" s="19" customFormat="1" ht="78.75">
      <c r="A162" s="129" t="s">
        <v>863</v>
      </c>
      <c r="B162" s="6"/>
      <c r="C162" s="7" t="s">
        <v>116</v>
      </c>
      <c r="D162" s="7" t="s">
        <v>116</v>
      </c>
      <c r="E162" s="6" t="s">
        <v>840</v>
      </c>
      <c r="F162" s="6">
        <v>200</v>
      </c>
      <c r="G162" s="26">
        <v>77</v>
      </c>
      <c r="H162" s="236"/>
      <c r="I162" s="236"/>
      <c r="J162" s="236"/>
      <c r="K162" s="258"/>
      <c r="L162" s="236"/>
      <c r="M162" s="236"/>
      <c r="N162" s="236"/>
      <c r="O162" s="236"/>
    </row>
    <row r="163" spans="1:15" s="19" customFormat="1" ht="31.5">
      <c r="A163" s="78" t="s">
        <v>841</v>
      </c>
      <c r="B163" s="6"/>
      <c r="C163" s="7" t="s">
        <v>116</v>
      </c>
      <c r="D163" s="7" t="s">
        <v>116</v>
      </c>
      <c r="E163" s="6" t="s">
        <v>842</v>
      </c>
      <c r="F163" s="6"/>
      <c r="G163" s="26">
        <f>SUM(G164:G165)</f>
        <v>7771.2</v>
      </c>
      <c r="H163" s="236"/>
      <c r="I163" s="236"/>
      <c r="J163" s="236"/>
      <c r="K163" s="258"/>
      <c r="L163" s="236"/>
      <c r="M163" s="236"/>
      <c r="N163" s="236"/>
      <c r="O163" s="236"/>
    </row>
    <row r="164" spans="1:15" s="19" customFormat="1" ht="47.25">
      <c r="A164" s="78" t="s">
        <v>846</v>
      </c>
      <c r="B164" s="6"/>
      <c r="C164" s="7" t="s">
        <v>116</v>
      </c>
      <c r="D164" s="7" t="s">
        <v>116</v>
      </c>
      <c r="E164" s="6" t="s">
        <v>843</v>
      </c>
      <c r="F164" s="6">
        <v>200</v>
      </c>
      <c r="G164" s="26">
        <v>7734.7</v>
      </c>
      <c r="H164" s="236"/>
      <c r="I164" s="236"/>
      <c r="J164" s="236"/>
      <c r="K164" s="258"/>
      <c r="L164" s="236"/>
      <c r="M164" s="236"/>
      <c r="N164" s="236"/>
      <c r="O164" s="236"/>
    </row>
    <row r="165" spans="1:15" s="19" customFormat="1" ht="47.25">
      <c r="A165" s="78" t="s">
        <v>845</v>
      </c>
      <c r="B165" s="6"/>
      <c r="C165" s="7" t="s">
        <v>116</v>
      </c>
      <c r="D165" s="7" t="s">
        <v>116</v>
      </c>
      <c r="E165" s="6" t="s">
        <v>844</v>
      </c>
      <c r="F165" s="6">
        <v>200</v>
      </c>
      <c r="G165" s="26">
        <v>36.5</v>
      </c>
      <c r="H165" s="236"/>
      <c r="I165" s="236"/>
      <c r="J165" s="236"/>
      <c r="K165" s="258"/>
      <c r="L165" s="236"/>
      <c r="M165" s="236"/>
      <c r="N165" s="236"/>
      <c r="O165" s="236"/>
    </row>
    <row r="166" spans="1:15" s="19" customFormat="1" ht="15.75">
      <c r="A166" s="104" t="s">
        <v>734</v>
      </c>
      <c r="B166" s="32"/>
      <c r="C166" s="36" t="s">
        <v>121</v>
      </c>
      <c r="D166" s="36" t="s">
        <v>119</v>
      </c>
      <c r="E166" s="32"/>
      <c r="F166" s="32"/>
      <c r="G166" s="4">
        <f>SUM(G167)</f>
        <v>956</v>
      </c>
      <c r="H166" s="236"/>
      <c r="I166" s="236"/>
      <c r="J166" s="236"/>
      <c r="K166" s="258"/>
      <c r="L166" s="236"/>
      <c r="M166" s="236"/>
      <c r="N166" s="236"/>
      <c r="O166" s="236"/>
    </row>
    <row r="167" spans="1:15" s="19" customFormat="1" ht="15.75">
      <c r="A167" s="104" t="s">
        <v>735</v>
      </c>
      <c r="B167" s="32"/>
      <c r="C167" s="36" t="s">
        <v>736</v>
      </c>
      <c r="D167" s="36" t="s">
        <v>117</v>
      </c>
      <c r="E167" s="32"/>
      <c r="F167" s="32"/>
      <c r="G167" s="4">
        <f>SUM(G168)</f>
        <v>956</v>
      </c>
      <c r="H167" s="236"/>
      <c r="I167" s="236"/>
      <c r="J167" s="236"/>
      <c r="K167" s="258"/>
      <c r="L167" s="236"/>
      <c r="M167" s="236"/>
      <c r="N167" s="236"/>
      <c r="O167" s="236"/>
    </row>
    <row r="168" spans="1:15" s="43" customFormat="1" ht="47.25">
      <c r="A168" s="39" t="s">
        <v>726</v>
      </c>
      <c r="B168" s="6"/>
      <c r="C168" s="7" t="s">
        <v>121</v>
      </c>
      <c r="D168" s="7" t="s">
        <v>117</v>
      </c>
      <c r="E168" s="6" t="s">
        <v>227</v>
      </c>
      <c r="F168" s="6"/>
      <c r="G168" s="26">
        <f>SUM(G169)</f>
        <v>956</v>
      </c>
      <c r="H168" s="236"/>
      <c r="I168" s="236"/>
      <c r="J168" s="236"/>
      <c r="K168" s="258"/>
      <c r="L168" s="236"/>
      <c r="M168" s="236"/>
      <c r="N168" s="236"/>
      <c r="O168" s="236"/>
    </row>
    <row r="169" spans="1:15" s="19" customFormat="1" ht="31.5">
      <c r="A169" s="39" t="s">
        <v>579</v>
      </c>
      <c r="B169" s="6"/>
      <c r="C169" s="7" t="s">
        <v>121</v>
      </c>
      <c r="D169" s="7" t="s">
        <v>117</v>
      </c>
      <c r="E169" s="6" t="s">
        <v>580</v>
      </c>
      <c r="F169" s="6"/>
      <c r="G169" s="26">
        <f>SUM(G170)</f>
        <v>956</v>
      </c>
      <c r="H169" s="236"/>
      <c r="I169" s="236"/>
      <c r="J169" s="236"/>
      <c r="K169" s="258"/>
      <c r="L169" s="236"/>
      <c r="M169" s="236"/>
      <c r="N169" s="236"/>
      <c r="O169" s="236"/>
    </row>
    <row r="170" spans="1:15" s="19" customFormat="1" ht="63">
      <c r="A170" s="9" t="s">
        <v>594</v>
      </c>
      <c r="B170" s="6"/>
      <c r="C170" s="7" t="s">
        <v>121</v>
      </c>
      <c r="D170" s="7" t="s">
        <v>117</v>
      </c>
      <c r="E170" s="6" t="s">
        <v>581</v>
      </c>
      <c r="F170" s="6">
        <v>200</v>
      </c>
      <c r="G170" s="26">
        <v>956</v>
      </c>
      <c r="H170" s="236"/>
      <c r="I170" s="236"/>
      <c r="J170" s="236"/>
      <c r="K170" s="258"/>
      <c r="L170" s="236"/>
      <c r="M170" s="236"/>
      <c r="N170" s="236"/>
      <c r="O170" s="236"/>
    </row>
    <row r="171" spans="1:15" s="19" customFormat="1" ht="15.75">
      <c r="A171" s="38" t="s">
        <v>100</v>
      </c>
      <c r="B171" s="6"/>
      <c r="C171" s="36" t="s">
        <v>4</v>
      </c>
      <c r="D171" s="36" t="s">
        <v>119</v>
      </c>
      <c r="E171" s="6"/>
      <c r="F171" s="6"/>
      <c r="G171" s="4">
        <f>SUM(G172,G176,G180)</f>
        <v>15360.3</v>
      </c>
      <c r="H171" s="236"/>
      <c r="I171" s="236"/>
      <c r="J171" s="236"/>
      <c r="K171" s="258"/>
      <c r="L171" s="236"/>
      <c r="M171" s="236"/>
      <c r="N171" s="236"/>
      <c r="O171" s="236"/>
    </row>
    <row r="172" spans="1:15" s="19" customFormat="1" ht="15.75">
      <c r="A172" s="38" t="s">
        <v>102</v>
      </c>
      <c r="B172" s="6"/>
      <c r="C172" s="36" t="s">
        <v>4</v>
      </c>
      <c r="D172" s="36" t="s">
        <v>114</v>
      </c>
      <c r="E172" s="6"/>
      <c r="F172" s="6"/>
      <c r="G172" s="4">
        <f>SUM(G173)</f>
        <v>2000</v>
      </c>
      <c r="H172" s="236"/>
      <c r="I172" s="236"/>
      <c r="J172" s="236"/>
      <c r="K172" s="258"/>
      <c r="L172" s="236"/>
      <c r="M172" s="236"/>
      <c r="N172" s="236"/>
      <c r="O172" s="236"/>
    </row>
    <row r="173" spans="1:15" s="43" customFormat="1" ht="15.75">
      <c r="A173" s="39" t="s">
        <v>219</v>
      </c>
      <c r="B173" s="6"/>
      <c r="C173" s="7" t="s">
        <v>4</v>
      </c>
      <c r="D173" s="7" t="s">
        <v>114</v>
      </c>
      <c r="E173" s="6" t="s">
        <v>218</v>
      </c>
      <c r="F173" s="6"/>
      <c r="G173" s="26">
        <f>SUM(G174)</f>
        <v>2000</v>
      </c>
      <c r="H173" s="236"/>
      <c r="I173" s="236"/>
      <c r="J173" s="236"/>
      <c r="K173" s="258"/>
      <c r="L173" s="236"/>
      <c r="M173" s="236"/>
      <c r="N173" s="236"/>
      <c r="O173" s="236"/>
    </row>
    <row r="174" spans="1:15" s="19" customFormat="1" ht="15.75">
      <c r="A174" s="39" t="s">
        <v>221</v>
      </c>
      <c r="B174" s="6"/>
      <c r="C174" s="7" t="s">
        <v>4</v>
      </c>
      <c r="D174" s="7" t="s">
        <v>114</v>
      </c>
      <c r="E174" s="6" t="s">
        <v>220</v>
      </c>
      <c r="F174" s="6"/>
      <c r="G174" s="26">
        <f>SUM(G175)</f>
        <v>2000</v>
      </c>
      <c r="H174" s="236"/>
      <c r="I174" s="236"/>
      <c r="J174" s="236"/>
      <c r="K174" s="258"/>
      <c r="L174" s="236"/>
      <c r="M174" s="236"/>
      <c r="N174" s="236"/>
      <c r="O174" s="236"/>
    </row>
    <row r="175" spans="1:15" s="19" customFormat="1" ht="31.5">
      <c r="A175" s="40" t="s">
        <v>622</v>
      </c>
      <c r="B175" s="6"/>
      <c r="C175" s="7" t="s">
        <v>4</v>
      </c>
      <c r="D175" s="7" t="s">
        <v>114</v>
      </c>
      <c r="E175" s="6" t="s">
        <v>692</v>
      </c>
      <c r="F175" s="6">
        <v>300</v>
      </c>
      <c r="G175" s="26">
        <v>2000</v>
      </c>
      <c r="H175" s="236"/>
      <c r="I175" s="236"/>
      <c r="J175" s="236"/>
      <c r="K175" s="258"/>
      <c r="L175" s="236"/>
      <c r="M175" s="236"/>
      <c r="N175" s="236"/>
      <c r="O175" s="236"/>
    </row>
    <row r="176" spans="1:15" s="19" customFormat="1" ht="15.75">
      <c r="A176" s="75" t="s">
        <v>103</v>
      </c>
      <c r="B176" s="76"/>
      <c r="C176" s="77">
        <v>10</v>
      </c>
      <c r="D176" s="77" t="s">
        <v>115</v>
      </c>
      <c r="E176" s="77"/>
      <c r="F176" s="77"/>
      <c r="G176" s="4">
        <f>SUM(G177)</f>
        <v>6469.1</v>
      </c>
      <c r="H176" s="236"/>
      <c r="I176" s="236"/>
      <c r="J176" s="236"/>
      <c r="K176" s="258"/>
      <c r="L176" s="236"/>
      <c r="M176" s="236"/>
      <c r="N176" s="236"/>
      <c r="O176" s="236"/>
    </row>
    <row r="177" spans="1:15" s="19" customFormat="1" ht="15.75">
      <c r="A177" s="78" t="s">
        <v>219</v>
      </c>
      <c r="B177" s="50"/>
      <c r="C177" s="51">
        <v>10</v>
      </c>
      <c r="D177" s="51" t="s">
        <v>115</v>
      </c>
      <c r="E177" s="51" t="s">
        <v>218</v>
      </c>
      <c r="F177" s="51"/>
      <c r="G177" s="26">
        <f>SUM(G178)</f>
        <v>6469.1</v>
      </c>
      <c r="H177" s="236"/>
      <c r="I177" s="236"/>
      <c r="J177" s="236"/>
      <c r="K177" s="258"/>
      <c r="L177" s="236"/>
      <c r="M177" s="236"/>
      <c r="N177" s="236"/>
      <c r="O177" s="236"/>
    </row>
    <row r="178" spans="1:15" s="19" customFormat="1" ht="15.75">
      <c r="A178" s="78" t="s">
        <v>221</v>
      </c>
      <c r="B178" s="50"/>
      <c r="C178" s="51">
        <v>10</v>
      </c>
      <c r="D178" s="51" t="s">
        <v>115</v>
      </c>
      <c r="E178" s="51" t="s">
        <v>220</v>
      </c>
      <c r="F178" s="51"/>
      <c r="G178" s="26">
        <f>SUM(G179)</f>
        <v>6469.1</v>
      </c>
      <c r="H178" s="236"/>
      <c r="I178" s="236"/>
      <c r="J178" s="236"/>
      <c r="K178" s="258"/>
      <c r="L178" s="236"/>
      <c r="M178" s="236"/>
      <c r="N178" s="236"/>
      <c r="O178" s="236"/>
    </row>
    <row r="179" spans="1:15" s="19" customFormat="1" ht="94.5">
      <c r="A179" s="41" t="s">
        <v>654</v>
      </c>
      <c r="B179" s="50"/>
      <c r="C179" s="51">
        <v>10</v>
      </c>
      <c r="D179" s="51" t="s">
        <v>115</v>
      </c>
      <c r="E179" s="51" t="s">
        <v>555</v>
      </c>
      <c r="F179" s="51">
        <v>400</v>
      </c>
      <c r="G179" s="178">
        <v>6469.1</v>
      </c>
      <c r="H179" s="236"/>
      <c r="I179" s="236"/>
      <c r="J179" s="236"/>
      <c r="K179" s="258"/>
      <c r="L179" s="236"/>
      <c r="M179" s="236"/>
      <c r="N179" s="236"/>
      <c r="O179" s="236"/>
    </row>
    <row r="180" spans="1:15" s="19" customFormat="1" ht="15.75">
      <c r="A180" s="38" t="s">
        <v>104</v>
      </c>
      <c r="B180" s="32"/>
      <c r="C180" s="36">
        <v>10</v>
      </c>
      <c r="D180" s="36" t="s">
        <v>120</v>
      </c>
      <c r="E180" s="32"/>
      <c r="F180" s="32"/>
      <c r="G180" s="79">
        <f>G181</f>
        <v>6891.2</v>
      </c>
      <c r="H180" s="236"/>
      <c r="I180" s="236"/>
      <c r="J180" s="236"/>
      <c r="K180" s="258"/>
      <c r="L180" s="236"/>
      <c r="M180" s="236"/>
      <c r="N180" s="236"/>
      <c r="O180" s="236"/>
    </row>
    <row r="181" spans="1:15" s="19" customFormat="1" ht="47.25">
      <c r="A181" s="39" t="s">
        <v>293</v>
      </c>
      <c r="B181" s="6"/>
      <c r="C181" s="7">
        <v>10</v>
      </c>
      <c r="D181" s="7" t="s">
        <v>120</v>
      </c>
      <c r="E181" s="7" t="s">
        <v>292</v>
      </c>
      <c r="F181" s="6"/>
      <c r="G181" s="52">
        <f>G182</f>
        <v>6891.2</v>
      </c>
      <c r="H181" s="236"/>
      <c r="I181" s="236"/>
      <c r="J181" s="236"/>
      <c r="K181" s="258"/>
      <c r="L181" s="236"/>
      <c r="M181" s="236"/>
      <c r="N181" s="236"/>
      <c r="O181" s="236"/>
    </row>
    <row r="182" spans="1:15" s="19" customFormat="1" ht="47.25">
      <c r="A182" s="39" t="s">
        <v>95</v>
      </c>
      <c r="B182" s="6"/>
      <c r="C182" s="7">
        <v>10</v>
      </c>
      <c r="D182" s="7" t="s">
        <v>120</v>
      </c>
      <c r="E182" s="6" t="s">
        <v>556</v>
      </c>
      <c r="F182" s="6"/>
      <c r="G182" s="52">
        <f>G183</f>
        <v>6891.2</v>
      </c>
      <c r="H182" s="236"/>
      <c r="I182" s="236"/>
      <c r="J182" s="236"/>
      <c r="K182" s="258"/>
      <c r="L182" s="236"/>
      <c r="M182" s="236"/>
      <c r="N182" s="236"/>
      <c r="O182" s="236"/>
    </row>
    <row r="183" spans="1:15" s="43" customFormat="1" ht="63">
      <c r="A183" s="40" t="s">
        <v>557</v>
      </c>
      <c r="B183" s="6"/>
      <c r="C183" s="7">
        <v>10</v>
      </c>
      <c r="D183" s="7" t="s">
        <v>120</v>
      </c>
      <c r="E183" s="6" t="s">
        <v>558</v>
      </c>
      <c r="F183" s="6"/>
      <c r="G183" s="52">
        <f>SUM(G184:G185)</f>
        <v>6891.2</v>
      </c>
      <c r="H183" s="236"/>
      <c r="I183" s="236"/>
      <c r="J183" s="236"/>
      <c r="K183" s="258"/>
      <c r="L183" s="236"/>
      <c r="M183" s="236"/>
      <c r="N183" s="236"/>
      <c r="O183" s="236"/>
    </row>
    <row r="184" spans="1:15" s="19" customFormat="1" ht="47.25">
      <c r="A184" s="41" t="s">
        <v>865</v>
      </c>
      <c r="B184" s="6"/>
      <c r="C184" s="7">
        <v>10</v>
      </c>
      <c r="D184" s="7" t="s">
        <v>120</v>
      </c>
      <c r="E184" s="6" t="s">
        <v>559</v>
      </c>
      <c r="F184" s="51">
        <v>400</v>
      </c>
      <c r="G184" s="52">
        <v>6822.2</v>
      </c>
      <c r="H184" s="236"/>
      <c r="I184" s="236"/>
      <c r="J184" s="236"/>
      <c r="K184" s="258"/>
      <c r="L184" s="236"/>
      <c r="M184" s="236"/>
      <c r="N184" s="236"/>
      <c r="O184" s="236"/>
    </row>
    <row r="185" spans="1:15" s="43" customFormat="1" ht="63">
      <c r="A185" s="41" t="s">
        <v>866</v>
      </c>
      <c r="B185" s="6"/>
      <c r="C185" s="7">
        <v>10</v>
      </c>
      <c r="D185" s="7" t="s">
        <v>120</v>
      </c>
      <c r="E185" s="6" t="s">
        <v>847</v>
      </c>
      <c r="F185" s="51">
        <v>400</v>
      </c>
      <c r="G185" s="52">
        <v>69</v>
      </c>
      <c r="H185" s="236"/>
      <c r="I185" s="236"/>
      <c r="J185" s="236"/>
      <c r="K185" s="258"/>
      <c r="L185" s="236"/>
      <c r="M185" s="236"/>
      <c r="N185" s="236"/>
      <c r="O185" s="236"/>
    </row>
    <row r="186" spans="1:15" s="19" customFormat="1" ht="31.5">
      <c r="A186" s="38" t="s">
        <v>448</v>
      </c>
      <c r="B186" s="32">
        <v>802</v>
      </c>
      <c r="C186" s="7"/>
      <c r="D186" s="7"/>
      <c r="E186" s="6"/>
      <c r="F186" s="6"/>
      <c r="G186" s="4">
        <f>SUM(G187,G208,G232)</f>
        <v>114668.4</v>
      </c>
      <c r="H186" s="236"/>
      <c r="I186" s="236"/>
      <c r="J186" s="236"/>
      <c r="K186" s="258"/>
      <c r="L186" s="236"/>
      <c r="M186" s="236"/>
      <c r="N186" s="236"/>
      <c r="O186" s="236"/>
    </row>
    <row r="187" spans="1:15" s="19" customFormat="1" ht="15.75">
      <c r="A187" s="38" t="s">
        <v>73</v>
      </c>
      <c r="B187" s="32"/>
      <c r="C187" s="36" t="s">
        <v>112</v>
      </c>
      <c r="D187" s="36" t="s">
        <v>119</v>
      </c>
      <c r="E187" s="6"/>
      <c r="F187" s="6"/>
      <c r="G187" s="4">
        <f>SUM(G188,G197,G204)</f>
        <v>52116.7</v>
      </c>
      <c r="H187" s="236"/>
      <c r="I187" s="236"/>
      <c r="J187" s="236"/>
      <c r="K187" s="258"/>
      <c r="L187" s="236"/>
      <c r="M187" s="236"/>
      <c r="N187" s="236"/>
      <c r="O187" s="236"/>
    </row>
    <row r="188" spans="1:15" s="19" customFormat="1" ht="47.25">
      <c r="A188" s="38" t="s">
        <v>75</v>
      </c>
      <c r="B188" s="151"/>
      <c r="C188" s="36" t="s">
        <v>112</v>
      </c>
      <c r="D188" s="36" t="s">
        <v>120</v>
      </c>
      <c r="E188" s="32"/>
      <c r="F188" s="32"/>
      <c r="G188" s="4">
        <f>SUM(G189)</f>
        <v>40444.400000000001</v>
      </c>
      <c r="H188" s="236"/>
      <c r="I188" s="236"/>
      <c r="J188" s="236"/>
      <c r="K188" s="258"/>
      <c r="L188" s="236"/>
      <c r="M188" s="236"/>
      <c r="N188" s="236"/>
      <c r="O188" s="236"/>
    </row>
    <row r="189" spans="1:15" s="19" customFormat="1" ht="31.5">
      <c r="A189" s="39" t="s">
        <v>216</v>
      </c>
      <c r="B189" s="6"/>
      <c r="C189" s="7" t="s">
        <v>112</v>
      </c>
      <c r="D189" s="7" t="s">
        <v>120</v>
      </c>
      <c r="E189" s="6" t="s">
        <v>214</v>
      </c>
      <c r="F189" s="150"/>
      <c r="G189" s="26">
        <f>SUM(G190)</f>
        <v>40444.400000000001</v>
      </c>
      <c r="H189" s="236"/>
      <c r="I189" s="236"/>
      <c r="J189" s="236"/>
      <c r="K189" s="258"/>
      <c r="L189" s="236"/>
      <c r="M189" s="236"/>
      <c r="N189" s="236"/>
      <c r="O189" s="236"/>
    </row>
    <row r="190" spans="1:15" s="19" customFormat="1" ht="31.5">
      <c r="A190" s="39" t="s">
        <v>217</v>
      </c>
      <c r="B190" s="6"/>
      <c r="C190" s="7" t="s">
        <v>112</v>
      </c>
      <c r="D190" s="7" t="s">
        <v>120</v>
      </c>
      <c r="E190" s="6" t="s">
        <v>215</v>
      </c>
      <c r="F190" s="150"/>
      <c r="G190" s="26">
        <f>SUM(G191:G196)</f>
        <v>40444.400000000001</v>
      </c>
      <c r="H190" s="236"/>
      <c r="I190" s="236"/>
      <c r="J190" s="236"/>
      <c r="K190" s="258"/>
      <c r="L190" s="236"/>
      <c r="M190" s="236"/>
      <c r="N190" s="236"/>
      <c r="O190" s="236"/>
    </row>
    <row r="191" spans="1:15" s="19" customFormat="1" ht="94.5">
      <c r="A191" s="40" t="s">
        <v>423</v>
      </c>
      <c r="B191" s="6"/>
      <c r="C191" s="7" t="s">
        <v>112</v>
      </c>
      <c r="D191" s="7" t="s">
        <v>120</v>
      </c>
      <c r="E191" s="6" t="s">
        <v>274</v>
      </c>
      <c r="F191" s="6">
        <v>100</v>
      </c>
      <c r="G191" s="26">
        <v>24631</v>
      </c>
      <c r="H191" s="236"/>
      <c r="I191" s="258"/>
      <c r="J191" s="236"/>
      <c r="K191" s="258"/>
      <c r="L191" s="236"/>
      <c r="M191" s="236"/>
      <c r="N191" s="236"/>
      <c r="O191" s="236"/>
    </row>
    <row r="192" spans="1:15" s="19" customFormat="1" ht="47.25">
      <c r="A192" s="37" t="s">
        <v>463</v>
      </c>
      <c r="B192" s="67"/>
      <c r="C192" s="7" t="s">
        <v>112</v>
      </c>
      <c r="D192" s="7" t="s">
        <v>120</v>
      </c>
      <c r="E192" s="6" t="s">
        <v>274</v>
      </c>
      <c r="F192" s="67">
        <v>200</v>
      </c>
      <c r="G192" s="26">
        <v>10850.4</v>
      </c>
      <c r="H192" s="236"/>
      <c r="I192" s="236"/>
      <c r="J192" s="236"/>
      <c r="K192" s="258"/>
      <c r="L192" s="236"/>
      <c r="M192" s="236"/>
      <c r="N192" s="236"/>
      <c r="O192" s="236"/>
    </row>
    <row r="193" spans="1:15" s="19" customFormat="1" ht="31.5">
      <c r="A193" s="40" t="s">
        <v>428</v>
      </c>
      <c r="B193" s="6"/>
      <c r="C193" s="7" t="s">
        <v>112</v>
      </c>
      <c r="D193" s="7" t="s">
        <v>120</v>
      </c>
      <c r="E193" s="6" t="s">
        <v>274</v>
      </c>
      <c r="F193" s="6">
        <v>800</v>
      </c>
      <c r="G193" s="26">
        <v>160.4</v>
      </c>
      <c r="H193" s="236"/>
      <c r="I193" s="236"/>
      <c r="J193" s="236"/>
      <c r="K193" s="258"/>
      <c r="L193" s="236"/>
      <c r="M193" s="236"/>
      <c r="N193" s="236"/>
      <c r="O193" s="236"/>
    </row>
    <row r="194" spans="1:15" s="19" customFormat="1" ht="126">
      <c r="A194" s="40" t="s">
        <v>424</v>
      </c>
      <c r="B194" s="6"/>
      <c r="C194" s="7" t="s">
        <v>112</v>
      </c>
      <c r="D194" s="7" t="s">
        <v>120</v>
      </c>
      <c r="E194" s="6" t="s">
        <v>275</v>
      </c>
      <c r="F194" s="6">
        <v>100</v>
      </c>
      <c r="G194" s="26">
        <v>2692.2</v>
      </c>
      <c r="H194" s="236"/>
      <c r="I194" s="236"/>
      <c r="J194" s="236"/>
      <c r="K194" s="258"/>
      <c r="L194" s="236"/>
      <c r="M194" s="236"/>
      <c r="N194" s="236"/>
      <c r="O194" s="236"/>
    </row>
    <row r="195" spans="1:15" s="19" customFormat="1" ht="94.5">
      <c r="A195" s="37" t="s">
        <v>621</v>
      </c>
      <c r="B195" s="6"/>
      <c r="C195" s="7" t="s">
        <v>112</v>
      </c>
      <c r="D195" s="7" t="s">
        <v>120</v>
      </c>
      <c r="E195" s="6" t="s">
        <v>275</v>
      </c>
      <c r="F195" s="6">
        <v>200</v>
      </c>
      <c r="G195" s="26">
        <v>275.39999999999998</v>
      </c>
      <c r="H195" s="236"/>
      <c r="I195" s="236"/>
      <c r="J195" s="236"/>
      <c r="K195" s="258"/>
      <c r="L195" s="236"/>
      <c r="M195" s="236"/>
      <c r="N195" s="236"/>
      <c r="O195" s="236"/>
    </row>
    <row r="196" spans="1:15" s="19" customFormat="1" ht="78.75">
      <c r="A196" s="40" t="s">
        <v>790</v>
      </c>
      <c r="B196" s="6"/>
      <c r="C196" s="7" t="s">
        <v>112</v>
      </c>
      <c r="D196" s="7" t="s">
        <v>120</v>
      </c>
      <c r="E196" s="6" t="s">
        <v>276</v>
      </c>
      <c r="F196" s="6">
        <v>100</v>
      </c>
      <c r="G196" s="26">
        <v>1835</v>
      </c>
      <c r="H196" s="236"/>
      <c r="I196" s="236"/>
      <c r="J196" s="236"/>
      <c r="K196" s="258"/>
      <c r="L196" s="236"/>
      <c r="M196" s="236"/>
      <c r="N196" s="236"/>
      <c r="O196" s="236"/>
    </row>
    <row r="197" spans="1:15" s="19" customFormat="1" ht="15.75">
      <c r="A197" s="38" t="s">
        <v>77</v>
      </c>
      <c r="B197" s="151"/>
      <c r="C197" s="36" t="s">
        <v>112</v>
      </c>
      <c r="D197" s="36">
        <v>11</v>
      </c>
      <c r="E197" s="32"/>
      <c r="F197" s="32"/>
      <c r="G197" s="4">
        <f>SUM(G198,G201)</f>
        <v>8002.6</v>
      </c>
      <c r="H197" s="236"/>
      <c r="I197" s="236"/>
      <c r="J197" s="236"/>
      <c r="K197" s="258"/>
      <c r="L197" s="236"/>
      <c r="M197" s="236"/>
      <c r="N197" s="236"/>
      <c r="O197" s="236"/>
    </row>
    <row r="198" spans="1:15" s="19" customFormat="1" ht="31.5">
      <c r="A198" s="39" t="s">
        <v>216</v>
      </c>
      <c r="B198" s="6"/>
      <c r="C198" s="7" t="s">
        <v>112</v>
      </c>
      <c r="D198" s="7" t="s">
        <v>363</v>
      </c>
      <c r="E198" s="6" t="s">
        <v>214</v>
      </c>
      <c r="F198" s="150"/>
      <c r="G198" s="26">
        <f>SUM(G199)</f>
        <v>2801</v>
      </c>
      <c r="H198" s="236"/>
      <c r="I198" s="236"/>
      <c r="J198" s="236"/>
      <c r="K198" s="258"/>
      <c r="L198" s="236"/>
      <c r="M198" s="236"/>
      <c r="N198" s="236"/>
      <c r="O198" s="236"/>
    </row>
    <row r="199" spans="1:15" s="19" customFormat="1" ht="31.5">
      <c r="A199" s="39" t="s">
        <v>217</v>
      </c>
      <c r="B199" s="6"/>
      <c r="C199" s="7" t="s">
        <v>112</v>
      </c>
      <c r="D199" s="7" t="s">
        <v>363</v>
      </c>
      <c r="E199" s="6" t="s">
        <v>215</v>
      </c>
      <c r="F199" s="150"/>
      <c r="G199" s="26">
        <f>SUM(G200)</f>
        <v>2801</v>
      </c>
      <c r="H199" s="236"/>
      <c r="I199" s="236"/>
      <c r="J199" s="236"/>
      <c r="K199" s="258"/>
      <c r="L199" s="236"/>
      <c r="M199" s="236"/>
      <c r="N199" s="236"/>
      <c r="O199" s="236"/>
    </row>
    <row r="200" spans="1:15" s="19" customFormat="1" ht="31.5">
      <c r="A200" s="39" t="s">
        <v>536</v>
      </c>
      <c r="B200" s="6"/>
      <c r="C200" s="7" t="s">
        <v>112</v>
      </c>
      <c r="D200" s="7" t="s">
        <v>363</v>
      </c>
      <c r="E200" s="6" t="s">
        <v>277</v>
      </c>
      <c r="F200" s="6">
        <v>800</v>
      </c>
      <c r="G200" s="26">
        <v>2801</v>
      </c>
      <c r="H200" s="236"/>
      <c r="I200" s="236"/>
      <c r="J200" s="236"/>
      <c r="K200" s="258"/>
      <c r="L200" s="236"/>
      <c r="M200" s="236"/>
      <c r="N200" s="236"/>
      <c r="O200" s="236"/>
    </row>
    <row r="201" spans="1:15" s="19" customFormat="1" ht="15.75">
      <c r="A201" s="39" t="s">
        <v>219</v>
      </c>
      <c r="B201" s="6"/>
      <c r="C201" s="7" t="s">
        <v>112</v>
      </c>
      <c r="D201" s="7" t="s">
        <v>363</v>
      </c>
      <c r="E201" s="6" t="s">
        <v>218</v>
      </c>
      <c r="F201" s="6"/>
      <c r="G201" s="26">
        <f>SUM(G202)</f>
        <v>5201.6000000000004</v>
      </c>
      <c r="H201" s="236"/>
      <c r="I201" s="236"/>
      <c r="J201" s="236"/>
      <c r="K201" s="258"/>
      <c r="L201" s="236"/>
      <c r="M201" s="236"/>
      <c r="N201" s="236"/>
      <c r="O201" s="236"/>
    </row>
    <row r="202" spans="1:15" s="19" customFormat="1" ht="15.75">
      <c r="A202" s="39" t="s">
        <v>221</v>
      </c>
      <c r="B202" s="6"/>
      <c r="C202" s="7" t="s">
        <v>112</v>
      </c>
      <c r="D202" s="7" t="s">
        <v>363</v>
      </c>
      <c r="E202" s="6" t="s">
        <v>220</v>
      </c>
      <c r="F202" s="6"/>
      <c r="G202" s="26">
        <f>SUM(G203)</f>
        <v>5201.6000000000004</v>
      </c>
      <c r="H202" s="236"/>
      <c r="I202" s="236"/>
      <c r="J202" s="236"/>
      <c r="K202" s="258"/>
      <c r="L202" s="236"/>
      <c r="M202" s="236"/>
      <c r="N202" s="236"/>
      <c r="O202" s="236"/>
    </row>
    <row r="203" spans="1:15" s="19" customFormat="1" ht="31.5">
      <c r="A203" s="39" t="s">
        <v>433</v>
      </c>
      <c r="B203" s="6"/>
      <c r="C203" s="7" t="s">
        <v>112</v>
      </c>
      <c r="D203" s="7" t="s">
        <v>363</v>
      </c>
      <c r="E203" s="6" t="s">
        <v>692</v>
      </c>
      <c r="F203" s="6">
        <v>800</v>
      </c>
      <c r="G203" s="26">
        <v>5201.6000000000004</v>
      </c>
      <c r="H203" s="236"/>
      <c r="I203" s="236"/>
      <c r="J203" s="236"/>
      <c r="K203" s="258"/>
      <c r="L203" s="236"/>
      <c r="M203" s="236"/>
      <c r="N203" s="236"/>
      <c r="O203" s="236"/>
    </row>
    <row r="204" spans="1:15" s="19" customFormat="1" ht="15.75">
      <c r="A204" s="38" t="s">
        <v>468</v>
      </c>
      <c r="B204" s="32"/>
      <c r="C204" s="36" t="s">
        <v>112</v>
      </c>
      <c r="D204" s="36">
        <v>13</v>
      </c>
      <c r="E204" s="32"/>
      <c r="F204" s="32"/>
      <c r="G204" s="4">
        <f>SUM(G205)</f>
        <v>3669.7</v>
      </c>
      <c r="H204" s="236"/>
      <c r="I204" s="236"/>
      <c r="J204" s="236"/>
      <c r="K204" s="258"/>
      <c r="L204" s="236"/>
      <c r="M204" s="236"/>
      <c r="N204" s="236"/>
      <c r="O204" s="236"/>
    </row>
    <row r="205" spans="1:15" s="43" customFormat="1" ht="15.75">
      <c r="A205" s="39" t="s">
        <v>219</v>
      </c>
      <c r="B205" s="6"/>
      <c r="C205" s="7" t="s">
        <v>112</v>
      </c>
      <c r="D205" s="7" t="s">
        <v>3</v>
      </c>
      <c r="E205" s="6" t="s">
        <v>218</v>
      </c>
      <c r="F205" s="6"/>
      <c r="G205" s="26">
        <f>SUM(G206)</f>
        <v>3669.7</v>
      </c>
      <c r="H205" s="236"/>
      <c r="I205" s="236"/>
      <c r="J205" s="236"/>
      <c r="K205" s="258"/>
      <c r="L205" s="236"/>
      <c r="M205" s="236"/>
      <c r="N205" s="236"/>
      <c r="O205" s="236"/>
    </row>
    <row r="206" spans="1:15" s="19" customFormat="1" ht="15.75">
      <c r="A206" s="39" t="s">
        <v>221</v>
      </c>
      <c r="B206" s="6"/>
      <c r="C206" s="7" t="s">
        <v>112</v>
      </c>
      <c r="D206" s="7" t="s">
        <v>3</v>
      </c>
      <c r="E206" s="6" t="s">
        <v>220</v>
      </c>
      <c r="F206" s="6"/>
      <c r="G206" s="26">
        <f>SUM(G207)</f>
        <v>3669.7</v>
      </c>
      <c r="H206" s="236"/>
      <c r="I206" s="236"/>
      <c r="J206" s="236"/>
      <c r="K206" s="258"/>
      <c r="L206" s="236"/>
      <c r="M206" s="236"/>
      <c r="N206" s="236"/>
      <c r="O206" s="236"/>
    </row>
    <row r="207" spans="1:15" s="19" customFormat="1" ht="15.75">
      <c r="A207" s="39" t="s">
        <v>821</v>
      </c>
      <c r="B207" s="6"/>
      <c r="C207" s="7" t="s">
        <v>112</v>
      </c>
      <c r="D207" s="7" t="s">
        <v>3</v>
      </c>
      <c r="E207" s="6" t="s">
        <v>820</v>
      </c>
      <c r="F207" s="6">
        <v>800</v>
      </c>
      <c r="G207" s="265">
        <v>3669.7</v>
      </c>
      <c r="H207" s="236"/>
      <c r="I207" s="236"/>
      <c r="J207" s="236"/>
      <c r="K207" s="258"/>
      <c r="L207" s="236"/>
      <c r="M207" s="236"/>
      <c r="N207" s="236"/>
      <c r="O207" s="236"/>
    </row>
    <row r="208" spans="1:15" s="19" customFormat="1" ht="15.75">
      <c r="A208" s="38" t="s">
        <v>81</v>
      </c>
      <c r="B208" s="151"/>
      <c r="C208" s="36" t="s">
        <v>115</v>
      </c>
      <c r="D208" s="36" t="s">
        <v>119</v>
      </c>
      <c r="E208" s="32"/>
      <c r="F208" s="32"/>
      <c r="G208" s="4">
        <f>SUM(G209)</f>
        <v>52351.7</v>
      </c>
      <c r="H208" s="236"/>
      <c r="I208" s="236"/>
      <c r="J208" s="236"/>
      <c r="K208" s="258"/>
      <c r="L208" s="236"/>
      <c r="M208" s="236"/>
      <c r="N208" s="236"/>
      <c r="O208" s="236"/>
    </row>
    <row r="209" spans="1:15" s="19" customFormat="1" ht="15.75">
      <c r="A209" s="38" t="s">
        <v>86</v>
      </c>
      <c r="B209" s="151"/>
      <c r="C209" s="36" t="s">
        <v>115</v>
      </c>
      <c r="D209" s="36">
        <v>12</v>
      </c>
      <c r="E209" s="32"/>
      <c r="F209" s="32"/>
      <c r="G209" s="4">
        <f>SUM(G210,G214,G227)</f>
        <v>52351.7</v>
      </c>
      <c r="H209" s="236"/>
      <c r="I209" s="236"/>
      <c r="J209" s="236"/>
      <c r="K209" s="258"/>
      <c r="L209" s="236"/>
      <c r="M209" s="236"/>
      <c r="N209" s="236"/>
      <c r="O209" s="236"/>
    </row>
    <row r="210" spans="1:15" s="19" customFormat="1" ht="50.25" customHeight="1">
      <c r="A210" s="39" t="s">
        <v>737</v>
      </c>
      <c r="B210" s="151"/>
      <c r="C210" s="7" t="s">
        <v>115</v>
      </c>
      <c r="D210" s="7">
        <v>12</v>
      </c>
      <c r="E210" s="6" t="s">
        <v>279</v>
      </c>
      <c r="F210" s="6"/>
      <c r="G210" s="26">
        <f>SUM(G211)</f>
        <v>300</v>
      </c>
      <c r="H210" s="236"/>
      <c r="I210" s="236"/>
      <c r="J210" s="236"/>
      <c r="K210" s="258"/>
      <c r="L210" s="236"/>
      <c r="M210" s="236"/>
      <c r="N210" s="236"/>
      <c r="O210" s="236"/>
    </row>
    <row r="211" spans="1:15" s="19" customFormat="1" ht="31.5">
      <c r="A211" s="39" t="s">
        <v>87</v>
      </c>
      <c r="B211" s="151"/>
      <c r="C211" s="7" t="s">
        <v>115</v>
      </c>
      <c r="D211" s="7">
        <v>12</v>
      </c>
      <c r="E211" s="6" t="s">
        <v>280</v>
      </c>
      <c r="F211" s="6"/>
      <c r="G211" s="26">
        <f>SUM(G212)</f>
        <v>300</v>
      </c>
      <c r="H211" s="236"/>
      <c r="I211" s="236"/>
      <c r="J211" s="236"/>
      <c r="K211" s="258"/>
      <c r="L211" s="236"/>
      <c r="M211" s="236"/>
      <c r="N211" s="236"/>
      <c r="O211" s="236"/>
    </row>
    <row r="212" spans="1:15" s="19" customFormat="1" ht="31.5">
      <c r="A212" s="39" t="s">
        <v>281</v>
      </c>
      <c r="B212" s="6"/>
      <c r="C212" s="7" t="s">
        <v>115</v>
      </c>
      <c r="D212" s="7">
        <v>12</v>
      </c>
      <c r="E212" s="6" t="s">
        <v>282</v>
      </c>
      <c r="F212" s="6"/>
      <c r="G212" s="26">
        <f>SUM(G213)</f>
        <v>300</v>
      </c>
      <c r="H212" s="236"/>
      <c r="I212" s="236"/>
      <c r="J212" s="236"/>
      <c r="K212" s="258"/>
      <c r="L212" s="236"/>
      <c r="M212" s="236"/>
      <c r="N212" s="236"/>
      <c r="O212" s="236"/>
    </row>
    <row r="213" spans="1:15" s="19" customFormat="1" ht="31.5">
      <c r="A213" s="39" t="s">
        <v>392</v>
      </c>
      <c r="B213" s="151"/>
      <c r="C213" s="7" t="s">
        <v>115</v>
      </c>
      <c r="D213" s="7">
        <v>12</v>
      </c>
      <c r="E213" s="6" t="s">
        <v>283</v>
      </c>
      <c r="F213" s="6">
        <v>800</v>
      </c>
      <c r="G213" s="26">
        <v>300</v>
      </c>
      <c r="H213" s="236"/>
      <c r="I213" s="236"/>
      <c r="J213" s="236"/>
      <c r="K213" s="258"/>
      <c r="L213" s="236"/>
      <c r="M213" s="236"/>
      <c r="N213" s="236"/>
      <c r="O213" s="236"/>
    </row>
    <row r="214" spans="1:15" s="19" customFormat="1" ht="47.25">
      <c r="A214" s="39" t="s">
        <v>738</v>
      </c>
      <c r="B214" s="190"/>
      <c r="C214" s="7" t="s">
        <v>115</v>
      </c>
      <c r="D214" s="7">
        <v>12</v>
      </c>
      <c r="E214" s="6" t="s">
        <v>284</v>
      </c>
      <c r="F214" s="6"/>
      <c r="G214" s="26">
        <f>SUM(G215,G219,G223)</f>
        <v>47514.400000000001</v>
      </c>
      <c r="H214" s="236"/>
      <c r="I214" s="236"/>
      <c r="J214" s="236"/>
      <c r="K214" s="258"/>
      <c r="L214" s="236"/>
      <c r="M214" s="236"/>
      <c r="N214" s="236"/>
      <c r="O214" s="236"/>
    </row>
    <row r="215" spans="1:15" s="19" customFormat="1" ht="31.5">
      <c r="A215" s="260" t="s">
        <v>287</v>
      </c>
      <c r="B215" s="266"/>
      <c r="C215" s="267" t="s">
        <v>115</v>
      </c>
      <c r="D215" s="267">
        <v>12</v>
      </c>
      <c r="E215" s="192" t="s">
        <v>285</v>
      </c>
      <c r="F215" s="192"/>
      <c r="G215" s="191">
        <f>G216</f>
        <v>10809</v>
      </c>
      <c r="H215" s="236"/>
      <c r="I215" s="236"/>
      <c r="J215" s="236"/>
      <c r="K215" s="258"/>
      <c r="L215" s="236"/>
      <c r="M215" s="236"/>
      <c r="N215" s="236"/>
      <c r="O215" s="236"/>
    </row>
    <row r="216" spans="1:15" s="19" customFormat="1" ht="31.5">
      <c r="A216" s="268" t="s">
        <v>584</v>
      </c>
      <c r="B216" s="192"/>
      <c r="C216" s="267" t="s">
        <v>115</v>
      </c>
      <c r="D216" s="267">
        <v>12</v>
      </c>
      <c r="E216" s="192" t="s">
        <v>288</v>
      </c>
      <c r="F216" s="192"/>
      <c r="G216" s="191">
        <f>SUM(G217:G218)</f>
        <v>10809</v>
      </c>
      <c r="H216" s="236"/>
      <c r="I216" s="236"/>
      <c r="J216" s="236"/>
      <c r="K216" s="258"/>
      <c r="L216" s="236"/>
      <c r="M216" s="236"/>
      <c r="N216" s="236"/>
      <c r="O216" s="236"/>
    </row>
    <row r="217" spans="1:15" s="19" customFormat="1" ht="31.5">
      <c r="A217" s="268" t="s">
        <v>765</v>
      </c>
      <c r="B217" s="266"/>
      <c r="C217" s="267" t="s">
        <v>115</v>
      </c>
      <c r="D217" s="267">
        <v>12</v>
      </c>
      <c r="E217" s="192" t="s">
        <v>739</v>
      </c>
      <c r="F217" s="192">
        <v>800</v>
      </c>
      <c r="G217" s="191">
        <v>10669.1</v>
      </c>
      <c r="H217" s="236"/>
      <c r="I217" s="236"/>
      <c r="J217" s="236"/>
      <c r="K217" s="258"/>
      <c r="L217" s="236"/>
      <c r="M217" s="236"/>
      <c r="N217" s="236"/>
      <c r="O217" s="236"/>
    </row>
    <row r="218" spans="1:15" s="19" customFormat="1" ht="47.25">
      <c r="A218" s="268" t="s">
        <v>766</v>
      </c>
      <c r="B218" s="192"/>
      <c r="C218" s="193" t="s">
        <v>115</v>
      </c>
      <c r="D218" s="194">
        <v>12</v>
      </c>
      <c r="E218" s="194" t="s">
        <v>848</v>
      </c>
      <c r="F218" s="195">
        <v>800</v>
      </c>
      <c r="G218" s="191">
        <v>139.9</v>
      </c>
      <c r="H218" s="236"/>
      <c r="I218" s="236"/>
      <c r="J218" s="236"/>
      <c r="K218" s="258"/>
      <c r="L218" s="236"/>
      <c r="M218" s="236"/>
      <c r="N218" s="236"/>
      <c r="O218" s="236"/>
    </row>
    <row r="219" spans="1:15" s="19" customFormat="1" ht="47.25">
      <c r="A219" s="39" t="s">
        <v>562</v>
      </c>
      <c r="B219" s="190"/>
      <c r="C219" s="7" t="s">
        <v>115</v>
      </c>
      <c r="D219" s="7">
        <v>12</v>
      </c>
      <c r="E219" s="6" t="s">
        <v>289</v>
      </c>
      <c r="F219" s="6"/>
      <c r="G219" s="26">
        <f>SUM(G220)</f>
        <v>36545.4</v>
      </c>
      <c r="H219" s="236"/>
      <c r="I219" s="236"/>
      <c r="J219" s="236"/>
      <c r="K219" s="258"/>
      <c r="L219" s="236"/>
      <c r="M219" s="236"/>
      <c r="N219" s="236"/>
      <c r="O219" s="236"/>
    </row>
    <row r="220" spans="1:15" s="19" customFormat="1" ht="47.25">
      <c r="A220" s="39" t="s">
        <v>564</v>
      </c>
      <c r="B220" s="6"/>
      <c r="C220" s="7" t="s">
        <v>115</v>
      </c>
      <c r="D220" s="7">
        <v>12</v>
      </c>
      <c r="E220" s="6" t="s">
        <v>290</v>
      </c>
      <c r="F220" s="6"/>
      <c r="G220" s="26">
        <f>SUM(G221:G222)</f>
        <v>36545.4</v>
      </c>
      <c r="H220" s="236"/>
      <c r="I220" s="236"/>
      <c r="J220" s="236"/>
      <c r="K220" s="258"/>
      <c r="L220" s="236"/>
      <c r="M220" s="236"/>
      <c r="N220" s="236"/>
      <c r="O220" s="236"/>
    </row>
    <row r="221" spans="1:15" s="43" customFormat="1" ht="47.25">
      <c r="A221" s="39" t="s">
        <v>768</v>
      </c>
      <c r="B221" s="151"/>
      <c r="C221" s="7" t="s">
        <v>115</v>
      </c>
      <c r="D221" s="7">
        <v>12</v>
      </c>
      <c r="E221" s="6" t="s">
        <v>740</v>
      </c>
      <c r="F221" s="6">
        <v>800</v>
      </c>
      <c r="G221" s="26">
        <v>36179.9</v>
      </c>
      <c r="H221" s="236"/>
      <c r="I221" s="236"/>
      <c r="J221" s="236"/>
      <c r="K221" s="258"/>
      <c r="L221" s="236"/>
      <c r="M221" s="236"/>
      <c r="N221" s="236"/>
      <c r="O221" s="236"/>
    </row>
    <row r="222" spans="1:15" s="19" customFormat="1" ht="47.25">
      <c r="A222" s="39" t="s">
        <v>769</v>
      </c>
      <c r="B222" s="151"/>
      <c r="C222" s="7" t="s">
        <v>115</v>
      </c>
      <c r="D222" s="7">
        <v>12</v>
      </c>
      <c r="E222" s="6" t="s">
        <v>741</v>
      </c>
      <c r="F222" s="6">
        <v>800</v>
      </c>
      <c r="G222" s="26">
        <v>365.5</v>
      </c>
      <c r="H222" s="236"/>
      <c r="I222" s="236"/>
      <c r="J222" s="236"/>
      <c r="K222" s="258"/>
      <c r="L222" s="236"/>
      <c r="M222" s="236"/>
      <c r="N222" s="236"/>
      <c r="O222" s="236"/>
    </row>
    <row r="223" spans="1:15" s="19" customFormat="1" ht="31.5">
      <c r="A223" s="39" t="s">
        <v>491</v>
      </c>
      <c r="B223" s="151"/>
      <c r="C223" s="7" t="s">
        <v>115</v>
      </c>
      <c r="D223" s="7">
        <v>12</v>
      </c>
      <c r="E223" s="6" t="s">
        <v>490</v>
      </c>
      <c r="F223" s="6"/>
      <c r="G223" s="26">
        <f>SUM(G224)</f>
        <v>160</v>
      </c>
      <c r="H223" s="236"/>
      <c r="I223" s="236"/>
      <c r="J223" s="236"/>
      <c r="K223" s="258"/>
      <c r="L223" s="236"/>
      <c r="M223" s="236"/>
      <c r="N223" s="236"/>
      <c r="O223" s="236"/>
    </row>
    <row r="224" spans="1:15" s="43" customFormat="1" ht="31.5">
      <c r="A224" s="39" t="s">
        <v>492</v>
      </c>
      <c r="B224" s="6"/>
      <c r="C224" s="7" t="s">
        <v>115</v>
      </c>
      <c r="D224" s="7">
        <v>12</v>
      </c>
      <c r="E224" s="6" t="s">
        <v>493</v>
      </c>
      <c r="F224" s="6"/>
      <c r="G224" s="26">
        <f>SUM(G225:G226)</f>
        <v>160</v>
      </c>
      <c r="H224" s="236"/>
      <c r="I224" s="236"/>
      <c r="J224" s="236"/>
      <c r="K224" s="258"/>
      <c r="L224" s="236"/>
      <c r="M224" s="236"/>
      <c r="N224" s="236"/>
      <c r="O224" s="236"/>
    </row>
    <row r="225" spans="1:15" s="19" customFormat="1" ht="31.5">
      <c r="A225" s="39" t="s">
        <v>771</v>
      </c>
      <c r="B225" s="151"/>
      <c r="C225" s="7" t="s">
        <v>115</v>
      </c>
      <c r="D225" s="7">
        <v>12</v>
      </c>
      <c r="E225" s="6" t="s">
        <v>742</v>
      </c>
      <c r="F225" s="6">
        <v>800</v>
      </c>
      <c r="G225" s="26">
        <v>158.4</v>
      </c>
      <c r="H225" s="236"/>
      <c r="I225" s="236"/>
      <c r="J225" s="236"/>
      <c r="K225" s="258"/>
      <c r="L225" s="236"/>
      <c r="M225" s="236"/>
      <c r="N225" s="236"/>
      <c r="O225" s="236"/>
    </row>
    <row r="226" spans="1:15" s="19" customFormat="1" ht="47.25">
      <c r="A226" s="39" t="s">
        <v>772</v>
      </c>
      <c r="B226" s="151"/>
      <c r="C226" s="7" t="s">
        <v>115</v>
      </c>
      <c r="D226" s="7">
        <v>12</v>
      </c>
      <c r="E226" s="6" t="s">
        <v>743</v>
      </c>
      <c r="F226" s="6">
        <v>800</v>
      </c>
      <c r="G226" s="26">
        <v>1.6</v>
      </c>
      <c r="H226" s="236"/>
      <c r="I226" s="236"/>
      <c r="J226" s="236"/>
      <c r="K226" s="258"/>
      <c r="L226" s="236"/>
      <c r="M226" s="236"/>
      <c r="N226" s="236"/>
      <c r="O226" s="236"/>
    </row>
    <row r="227" spans="1:15" s="19" customFormat="1" ht="15.75">
      <c r="A227" s="39" t="s">
        <v>219</v>
      </c>
      <c r="B227" s="6"/>
      <c r="C227" s="7" t="s">
        <v>115</v>
      </c>
      <c r="D227" s="7">
        <v>12</v>
      </c>
      <c r="E227" s="6" t="s">
        <v>218</v>
      </c>
      <c r="F227" s="6"/>
      <c r="G227" s="26">
        <f>SUM(G228)</f>
        <v>4537.2999999999993</v>
      </c>
      <c r="H227" s="236"/>
      <c r="I227" s="236"/>
      <c r="J227" s="236"/>
      <c r="K227" s="258"/>
      <c r="L227" s="236"/>
      <c r="M227" s="236"/>
      <c r="N227" s="236"/>
      <c r="O227" s="236"/>
    </row>
    <row r="228" spans="1:15" s="19" customFormat="1" ht="15.75">
      <c r="A228" s="39" t="s">
        <v>221</v>
      </c>
      <c r="B228" s="6"/>
      <c r="C228" s="7" t="s">
        <v>115</v>
      </c>
      <c r="D228" s="7">
        <v>12</v>
      </c>
      <c r="E228" s="6" t="s">
        <v>220</v>
      </c>
      <c r="F228" s="6"/>
      <c r="G228" s="26">
        <f>SUM(G229:G231)</f>
        <v>4537.2999999999993</v>
      </c>
      <c r="H228" s="236"/>
      <c r="I228" s="236"/>
      <c r="J228" s="236"/>
      <c r="K228" s="258"/>
      <c r="L228" s="236"/>
      <c r="M228" s="236"/>
      <c r="N228" s="236"/>
      <c r="O228" s="236"/>
    </row>
    <row r="229" spans="1:15" s="19" customFormat="1" ht="15.75">
      <c r="A229" s="39" t="s">
        <v>821</v>
      </c>
      <c r="B229" s="6"/>
      <c r="C229" s="7" t="s">
        <v>115</v>
      </c>
      <c r="D229" s="7">
        <v>12</v>
      </c>
      <c r="E229" s="6" t="s">
        <v>820</v>
      </c>
      <c r="F229" s="6">
        <v>800</v>
      </c>
      <c r="G229" s="26">
        <v>1059.0999999999995</v>
      </c>
      <c r="H229" s="258"/>
      <c r="I229" s="258"/>
      <c r="J229" s="258"/>
      <c r="K229" s="258"/>
      <c r="L229" s="236"/>
      <c r="M229" s="236"/>
      <c r="N229" s="236"/>
      <c r="O229" s="236"/>
    </row>
    <row r="230" spans="1:15" s="19" customFormat="1" ht="47.25">
      <c r="A230" s="39" t="s">
        <v>792</v>
      </c>
      <c r="B230" s="6"/>
      <c r="C230" s="7" t="s">
        <v>115</v>
      </c>
      <c r="D230" s="7">
        <v>12</v>
      </c>
      <c r="E230" s="6" t="s">
        <v>744</v>
      </c>
      <c r="F230" s="6">
        <v>800</v>
      </c>
      <c r="G230" s="26">
        <v>3472</v>
      </c>
      <c r="H230" s="236"/>
      <c r="I230" s="236"/>
      <c r="J230" s="236"/>
      <c r="K230" s="258"/>
      <c r="L230" s="236"/>
      <c r="M230" s="236"/>
      <c r="N230" s="236"/>
      <c r="O230" s="236"/>
    </row>
    <row r="231" spans="1:15" s="19" customFormat="1" ht="63">
      <c r="A231" s="39" t="s">
        <v>793</v>
      </c>
      <c r="B231" s="6"/>
      <c r="C231" s="7" t="s">
        <v>115</v>
      </c>
      <c r="D231" s="7">
        <v>12</v>
      </c>
      <c r="E231" s="6" t="s">
        <v>745</v>
      </c>
      <c r="F231" s="6">
        <v>800</v>
      </c>
      <c r="G231" s="26">
        <v>6.2</v>
      </c>
      <c r="H231" s="236"/>
      <c r="I231" s="236"/>
      <c r="J231" s="236"/>
      <c r="K231" s="258"/>
      <c r="L231" s="236"/>
      <c r="M231" s="236"/>
      <c r="N231" s="236"/>
      <c r="O231" s="236"/>
    </row>
    <row r="232" spans="1:15" s="19" customFormat="1" ht="15.75">
      <c r="A232" s="38" t="s">
        <v>100</v>
      </c>
      <c r="B232" s="151"/>
      <c r="C232" s="36">
        <v>10</v>
      </c>
      <c r="D232" s="36" t="s">
        <v>119</v>
      </c>
      <c r="E232" s="32"/>
      <c r="F232" s="32"/>
      <c r="G232" s="4">
        <f>SUM(G233)</f>
        <v>10200</v>
      </c>
      <c r="H232" s="236"/>
      <c r="I232" s="236"/>
      <c r="J232" s="236"/>
      <c r="K232" s="258"/>
      <c r="L232" s="236"/>
      <c r="M232" s="236"/>
      <c r="N232" s="236"/>
      <c r="O232" s="236"/>
    </row>
    <row r="233" spans="1:15" s="19" customFormat="1" ht="15.75">
      <c r="A233" s="38" t="s">
        <v>101</v>
      </c>
      <c r="B233" s="264"/>
      <c r="C233" s="36">
        <v>10</v>
      </c>
      <c r="D233" s="36" t="s">
        <v>112</v>
      </c>
      <c r="E233" s="32"/>
      <c r="F233" s="32"/>
      <c r="G233" s="4">
        <f>SUM(G234)</f>
        <v>10200</v>
      </c>
      <c r="H233" s="236"/>
      <c r="I233" s="236"/>
      <c r="J233" s="236"/>
      <c r="K233" s="258"/>
      <c r="L233" s="236"/>
      <c r="M233" s="236"/>
      <c r="N233" s="236"/>
      <c r="O233" s="236"/>
    </row>
    <row r="234" spans="1:15" s="19" customFormat="1" ht="15.75">
      <c r="A234" s="39" t="s">
        <v>219</v>
      </c>
      <c r="B234" s="6"/>
      <c r="C234" s="7">
        <v>10</v>
      </c>
      <c r="D234" s="7" t="s">
        <v>112</v>
      </c>
      <c r="E234" s="6" t="s">
        <v>218</v>
      </c>
      <c r="F234" s="6"/>
      <c r="G234" s="26">
        <f>SUM(G235)</f>
        <v>10200</v>
      </c>
      <c r="H234" s="236"/>
      <c r="I234" s="236"/>
      <c r="J234" s="236"/>
      <c r="K234" s="258"/>
      <c r="L234" s="236"/>
      <c r="M234" s="236"/>
      <c r="N234" s="236"/>
      <c r="O234" s="236"/>
    </row>
    <row r="235" spans="1:15" s="19" customFormat="1" ht="15.75">
      <c r="A235" s="39" t="s">
        <v>437</v>
      </c>
      <c r="B235" s="6"/>
      <c r="C235" s="7" t="s">
        <v>4</v>
      </c>
      <c r="D235" s="7" t="s">
        <v>112</v>
      </c>
      <c r="E235" s="6" t="s">
        <v>436</v>
      </c>
      <c r="F235" s="6"/>
      <c r="G235" s="26">
        <f>SUM(G236)</f>
        <v>10200</v>
      </c>
      <c r="H235" s="236"/>
      <c r="I235" s="236"/>
      <c r="J235" s="236"/>
      <c r="K235" s="258"/>
      <c r="L235" s="236"/>
      <c r="M235" s="236"/>
      <c r="N235" s="236"/>
      <c r="O235" s="236"/>
    </row>
    <row r="236" spans="1:15" s="19" customFormat="1" ht="47.25">
      <c r="A236" s="40" t="s">
        <v>435</v>
      </c>
      <c r="B236" s="151"/>
      <c r="C236" s="7">
        <v>10</v>
      </c>
      <c r="D236" s="7" t="s">
        <v>112</v>
      </c>
      <c r="E236" s="6" t="s">
        <v>286</v>
      </c>
      <c r="F236" s="6">
        <v>300</v>
      </c>
      <c r="G236" s="26">
        <v>10200</v>
      </c>
      <c r="H236" s="236"/>
      <c r="I236" s="236"/>
      <c r="J236" s="236"/>
      <c r="K236" s="258"/>
      <c r="L236" s="236"/>
      <c r="M236" s="236"/>
      <c r="N236" s="236"/>
      <c r="O236" s="236"/>
    </row>
    <row r="237" spans="1:15" s="19" customFormat="1" ht="31.5">
      <c r="A237" s="38" t="s">
        <v>348</v>
      </c>
      <c r="B237" s="87">
        <v>803</v>
      </c>
      <c r="C237" s="7"/>
      <c r="D237" s="7"/>
      <c r="E237" s="6"/>
      <c r="F237" s="6"/>
      <c r="G237" s="4">
        <f>SUM(G238,G251,G325,G351,G369)</f>
        <v>858933.7</v>
      </c>
      <c r="H237" s="236"/>
      <c r="I237" s="236"/>
      <c r="J237" s="236"/>
      <c r="K237" s="258"/>
      <c r="L237" s="236"/>
      <c r="M237" s="236"/>
      <c r="N237" s="236"/>
      <c r="O237" s="236"/>
    </row>
    <row r="238" spans="1:15" s="19" customFormat="1" ht="15.75">
      <c r="A238" s="82" t="s">
        <v>73</v>
      </c>
      <c r="B238" s="151"/>
      <c r="C238" s="36" t="s">
        <v>112</v>
      </c>
      <c r="D238" s="36" t="s">
        <v>119</v>
      </c>
      <c r="E238" s="32"/>
      <c r="F238" s="6"/>
      <c r="G238" s="24">
        <f>SUM(G239,G244)</f>
        <v>14281.4</v>
      </c>
      <c r="H238" s="236"/>
      <c r="I238" s="236"/>
      <c r="J238" s="236"/>
      <c r="K238" s="258"/>
      <c r="L238" s="236"/>
      <c r="M238" s="236"/>
      <c r="N238" s="236"/>
      <c r="O238" s="236"/>
    </row>
    <row r="239" spans="1:15" s="19" customFormat="1" ht="47.25">
      <c r="A239" s="82" t="s">
        <v>467</v>
      </c>
      <c r="B239" s="68"/>
      <c r="C239" s="36" t="s">
        <v>112</v>
      </c>
      <c r="D239" s="36" t="s">
        <v>115</v>
      </c>
      <c r="E239" s="32"/>
      <c r="F239" s="32"/>
      <c r="G239" s="4">
        <f>SUM(G240)</f>
        <v>1664.1</v>
      </c>
      <c r="H239" s="236"/>
      <c r="I239" s="236"/>
      <c r="J239" s="236"/>
      <c r="K239" s="258"/>
      <c r="L239" s="236"/>
      <c r="M239" s="236"/>
      <c r="N239" s="236"/>
      <c r="O239" s="236"/>
    </row>
    <row r="240" spans="1:15" s="19" customFormat="1" ht="31.5">
      <c r="A240" s="39" t="s">
        <v>216</v>
      </c>
      <c r="B240" s="6"/>
      <c r="C240" s="7" t="s">
        <v>112</v>
      </c>
      <c r="D240" s="7" t="s">
        <v>115</v>
      </c>
      <c r="E240" s="6" t="s">
        <v>214</v>
      </c>
      <c r="F240" s="150"/>
      <c r="G240" s="26">
        <f>SUM(G241)</f>
        <v>1664.1</v>
      </c>
      <c r="H240" s="236"/>
      <c r="I240" s="236"/>
      <c r="J240" s="236"/>
      <c r="K240" s="258"/>
      <c r="L240" s="236"/>
      <c r="M240" s="236"/>
      <c r="N240" s="236"/>
      <c r="O240" s="236"/>
    </row>
    <row r="241" spans="1:15" s="19" customFormat="1" ht="31.5">
      <c r="A241" s="39" t="s">
        <v>217</v>
      </c>
      <c r="B241" s="6"/>
      <c r="C241" s="7" t="s">
        <v>112</v>
      </c>
      <c r="D241" s="7" t="s">
        <v>115</v>
      </c>
      <c r="E241" s="6" t="s">
        <v>215</v>
      </c>
      <c r="F241" s="150"/>
      <c r="G241" s="26">
        <f>SUM(G242:G243)</f>
        <v>1664.1</v>
      </c>
      <c r="H241" s="236"/>
      <c r="I241" s="236"/>
      <c r="J241" s="236"/>
      <c r="K241" s="258"/>
      <c r="L241" s="236"/>
      <c r="M241" s="236"/>
      <c r="N241" s="236"/>
      <c r="O241" s="236"/>
    </row>
    <row r="242" spans="1:15" s="19" customFormat="1" ht="94.5">
      <c r="A242" s="40" t="s">
        <v>811</v>
      </c>
      <c r="B242" s="6"/>
      <c r="C242" s="7" t="s">
        <v>112</v>
      </c>
      <c r="D242" s="7" t="s">
        <v>115</v>
      </c>
      <c r="E242" s="6" t="s">
        <v>291</v>
      </c>
      <c r="F242" s="6">
        <v>100</v>
      </c>
      <c r="G242" s="26">
        <v>1652.1</v>
      </c>
      <c r="H242" s="236"/>
      <c r="I242" s="236"/>
      <c r="J242" s="236"/>
      <c r="K242" s="258"/>
      <c r="L242" s="236"/>
      <c r="M242" s="236"/>
      <c r="N242" s="236"/>
      <c r="O242" s="236"/>
    </row>
    <row r="243" spans="1:15" s="19" customFormat="1" ht="47.25">
      <c r="A243" s="39" t="s">
        <v>465</v>
      </c>
      <c r="B243" s="68"/>
      <c r="C243" s="7" t="s">
        <v>112</v>
      </c>
      <c r="D243" s="7" t="s">
        <v>115</v>
      </c>
      <c r="E243" s="6" t="s">
        <v>291</v>
      </c>
      <c r="F243" s="6">
        <v>200</v>
      </c>
      <c r="G243" s="26">
        <v>12</v>
      </c>
      <c r="H243" s="236"/>
      <c r="I243" s="236"/>
      <c r="J243" s="236"/>
      <c r="K243" s="258"/>
      <c r="L243" s="236"/>
      <c r="M243" s="236"/>
      <c r="N243" s="236"/>
      <c r="O243" s="236"/>
    </row>
    <row r="244" spans="1:15" s="19" customFormat="1" ht="15.75">
      <c r="A244" s="104" t="s">
        <v>468</v>
      </c>
      <c r="B244" s="32"/>
      <c r="C244" s="36" t="s">
        <v>112</v>
      </c>
      <c r="D244" s="36">
        <v>13</v>
      </c>
      <c r="E244" s="32"/>
      <c r="F244" s="32"/>
      <c r="G244" s="4">
        <f>SUM(G246)</f>
        <v>12617.3</v>
      </c>
      <c r="H244" s="236"/>
      <c r="I244" s="236"/>
      <c r="J244" s="236"/>
      <c r="K244" s="258"/>
      <c r="L244" s="236"/>
      <c r="M244" s="236"/>
      <c r="N244" s="236"/>
      <c r="O244" s="236"/>
    </row>
    <row r="245" spans="1:15" s="19" customFormat="1" ht="31.5">
      <c r="A245" s="39" t="s">
        <v>216</v>
      </c>
      <c r="B245" s="6"/>
      <c r="C245" s="7" t="s">
        <v>112</v>
      </c>
      <c r="D245" s="7" t="s">
        <v>3</v>
      </c>
      <c r="E245" s="6" t="s">
        <v>214</v>
      </c>
      <c r="F245" s="6"/>
      <c r="G245" s="26">
        <f>SUM(G246)</f>
        <v>12617.3</v>
      </c>
      <c r="H245" s="236"/>
      <c r="I245" s="236"/>
      <c r="J245" s="236"/>
      <c r="K245" s="258"/>
      <c r="L245" s="236"/>
      <c r="M245" s="236"/>
      <c r="N245" s="236"/>
      <c r="O245" s="236"/>
    </row>
    <row r="246" spans="1:15" s="19" customFormat="1" ht="31.5">
      <c r="A246" s="9" t="s">
        <v>324</v>
      </c>
      <c r="B246" s="6"/>
      <c r="C246" s="7" t="s">
        <v>112</v>
      </c>
      <c r="D246" s="7" t="s">
        <v>3</v>
      </c>
      <c r="E246" s="6" t="s">
        <v>323</v>
      </c>
      <c r="F246" s="6"/>
      <c r="G246" s="26">
        <f>SUM(G247:G250)</f>
        <v>12617.3</v>
      </c>
      <c r="H246" s="236"/>
      <c r="I246" s="236"/>
      <c r="J246" s="236"/>
      <c r="K246" s="258"/>
      <c r="L246" s="236"/>
      <c r="M246" s="236"/>
      <c r="N246" s="236"/>
      <c r="O246" s="236"/>
    </row>
    <row r="247" spans="1:15" s="19" customFormat="1" ht="47.25">
      <c r="A247" s="39" t="s">
        <v>867</v>
      </c>
      <c r="B247" s="6"/>
      <c r="C247" s="7" t="s">
        <v>112</v>
      </c>
      <c r="D247" s="7" t="s">
        <v>3</v>
      </c>
      <c r="E247" s="6" t="s">
        <v>478</v>
      </c>
      <c r="F247" s="6">
        <v>100</v>
      </c>
      <c r="G247" s="26">
        <v>1500</v>
      </c>
      <c r="H247" s="236"/>
      <c r="I247" s="236"/>
      <c r="J247" s="236"/>
      <c r="K247" s="258"/>
      <c r="L247" s="236"/>
      <c r="M247" s="236"/>
      <c r="N247" s="236"/>
      <c r="O247" s="236"/>
    </row>
    <row r="248" spans="1:15" s="19" customFormat="1" ht="110.25">
      <c r="A248" s="40" t="s">
        <v>817</v>
      </c>
      <c r="B248" s="6"/>
      <c r="C248" s="7" t="s">
        <v>112</v>
      </c>
      <c r="D248" s="7" t="s">
        <v>3</v>
      </c>
      <c r="E248" s="6" t="s">
        <v>473</v>
      </c>
      <c r="F248" s="6">
        <v>100</v>
      </c>
      <c r="G248" s="2">
        <v>10854.9</v>
      </c>
      <c r="H248" s="236"/>
      <c r="I248" s="236"/>
      <c r="J248" s="236"/>
      <c r="K248" s="258"/>
      <c r="L248" s="236"/>
      <c r="M248" s="236"/>
      <c r="N248" s="236"/>
      <c r="O248" s="236"/>
    </row>
    <row r="249" spans="1:15" s="19" customFormat="1" ht="63">
      <c r="A249" s="40" t="s">
        <v>466</v>
      </c>
      <c r="B249" s="6"/>
      <c r="C249" s="7" t="s">
        <v>112</v>
      </c>
      <c r="D249" s="7" t="s">
        <v>3</v>
      </c>
      <c r="E249" s="6" t="s">
        <v>473</v>
      </c>
      <c r="F249" s="6">
        <v>200</v>
      </c>
      <c r="G249" s="2">
        <v>0</v>
      </c>
      <c r="H249" s="236"/>
      <c r="I249" s="236"/>
      <c r="J249" s="236"/>
      <c r="K249" s="258"/>
      <c r="L249" s="236"/>
      <c r="M249" s="236"/>
      <c r="N249" s="236"/>
      <c r="O249" s="236"/>
    </row>
    <row r="250" spans="1:15" s="19" customFormat="1" ht="47.25">
      <c r="A250" s="40" t="s">
        <v>430</v>
      </c>
      <c r="B250" s="6"/>
      <c r="C250" s="7" t="s">
        <v>112</v>
      </c>
      <c r="D250" s="7" t="s">
        <v>3</v>
      </c>
      <c r="E250" s="6" t="s">
        <v>473</v>
      </c>
      <c r="F250" s="6">
        <v>800</v>
      </c>
      <c r="G250" s="2">
        <v>262.39999999999998</v>
      </c>
      <c r="H250" s="236"/>
      <c r="I250" s="236"/>
      <c r="J250" s="236"/>
      <c r="K250" s="258"/>
      <c r="L250" s="236"/>
      <c r="M250" s="236"/>
      <c r="N250" s="236"/>
      <c r="O250" s="236"/>
    </row>
    <row r="251" spans="1:15" s="19" customFormat="1" ht="15.75">
      <c r="A251" s="38" t="s">
        <v>93</v>
      </c>
      <c r="B251" s="32"/>
      <c r="C251" s="36" t="s">
        <v>117</v>
      </c>
      <c r="D251" s="36" t="s">
        <v>119</v>
      </c>
      <c r="E251" s="32"/>
      <c r="F251" s="32"/>
      <c r="G251" s="4">
        <f>SUM(G252,G268,G286,G302,G314)</f>
        <v>665232.29999999993</v>
      </c>
      <c r="H251" s="236"/>
      <c r="I251" s="236"/>
      <c r="J251" s="236"/>
      <c r="K251" s="258"/>
      <c r="L251" s="236"/>
      <c r="M251" s="236"/>
      <c r="N251" s="236"/>
      <c r="O251" s="236"/>
    </row>
    <row r="252" spans="1:15" s="19" customFormat="1" ht="15.75">
      <c r="A252" s="38" t="s">
        <v>94</v>
      </c>
      <c r="B252" s="32"/>
      <c r="C252" s="36" t="s">
        <v>117</v>
      </c>
      <c r="D252" s="36" t="s">
        <v>112</v>
      </c>
      <c r="E252" s="32"/>
      <c r="F252" s="32"/>
      <c r="G252" s="4">
        <f>SUM(G253,G264)</f>
        <v>70698.399999999994</v>
      </c>
      <c r="H252" s="236"/>
      <c r="I252" s="236"/>
      <c r="J252" s="236"/>
      <c r="K252" s="258"/>
      <c r="L252" s="236"/>
      <c r="M252" s="236"/>
      <c r="N252" s="236"/>
      <c r="O252" s="236"/>
    </row>
    <row r="253" spans="1:15" s="19" customFormat="1" ht="47.25">
      <c r="A253" s="39" t="s">
        <v>746</v>
      </c>
      <c r="B253" s="6"/>
      <c r="C253" s="7" t="s">
        <v>117</v>
      </c>
      <c r="D253" s="7" t="s">
        <v>112</v>
      </c>
      <c r="E253" s="6" t="s">
        <v>292</v>
      </c>
      <c r="F253" s="6"/>
      <c r="G253" s="26">
        <f>SUM(G254,G262)</f>
        <v>70698.399999999994</v>
      </c>
      <c r="H253" s="236"/>
      <c r="I253" s="236"/>
      <c r="J253" s="236"/>
      <c r="K253" s="258"/>
      <c r="L253" s="236"/>
      <c r="M253" s="236"/>
      <c r="N253" s="236"/>
      <c r="O253" s="236"/>
    </row>
    <row r="254" spans="1:15" s="19" customFormat="1" ht="47.25">
      <c r="A254" s="39" t="s">
        <v>95</v>
      </c>
      <c r="B254" s="6"/>
      <c r="C254" s="7" t="s">
        <v>117</v>
      </c>
      <c r="D254" s="7" t="s">
        <v>112</v>
      </c>
      <c r="E254" s="6" t="s">
        <v>294</v>
      </c>
      <c r="F254" s="6"/>
      <c r="G254" s="26">
        <f>SUM(G255,G257,G259)</f>
        <v>54699.199999999997</v>
      </c>
      <c r="H254" s="236"/>
      <c r="I254" s="236"/>
      <c r="J254" s="236"/>
      <c r="K254" s="258"/>
      <c r="L254" s="236"/>
      <c r="M254" s="236"/>
      <c r="N254" s="236"/>
      <c r="O254" s="236"/>
    </row>
    <row r="255" spans="1:15" s="19" customFormat="1" ht="126.75" customHeight="1">
      <c r="A255" s="39" t="s">
        <v>296</v>
      </c>
      <c r="B255" s="6"/>
      <c r="C255" s="7" t="s">
        <v>117</v>
      </c>
      <c r="D255" s="7" t="s">
        <v>112</v>
      </c>
      <c r="E255" s="6" t="s">
        <v>295</v>
      </c>
      <c r="F255" s="6"/>
      <c r="G255" s="26">
        <f>SUM(G256)</f>
        <v>51899.199999999997</v>
      </c>
      <c r="H255" s="236"/>
      <c r="I255" s="236"/>
      <c r="J255" s="236"/>
      <c r="K255" s="258"/>
      <c r="L255" s="236"/>
      <c r="M255" s="236"/>
      <c r="N255" s="236"/>
      <c r="O255" s="236"/>
    </row>
    <row r="256" spans="1:15" s="19" customFormat="1" ht="63">
      <c r="A256" s="40" t="s">
        <v>525</v>
      </c>
      <c r="B256" s="6"/>
      <c r="C256" s="7" t="s">
        <v>117</v>
      </c>
      <c r="D256" s="7" t="s">
        <v>112</v>
      </c>
      <c r="E256" s="6" t="s">
        <v>512</v>
      </c>
      <c r="F256" s="6">
        <v>600</v>
      </c>
      <c r="G256" s="26">
        <v>51899.199999999997</v>
      </c>
      <c r="H256" s="236"/>
      <c r="I256" s="236"/>
      <c r="J256" s="236"/>
      <c r="K256" s="258"/>
      <c r="L256" s="236"/>
      <c r="M256" s="236"/>
      <c r="N256" s="236"/>
      <c r="O256" s="236"/>
    </row>
    <row r="257" spans="1:15" s="19" customFormat="1" ht="47.25">
      <c r="A257" s="39" t="s">
        <v>350</v>
      </c>
      <c r="B257" s="6"/>
      <c r="C257" s="7" t="s">
        <v>117</v>
      </c>
      <c r="D257" s="7" t="s">
        <v>112</v>
      </c>
      <c r="E257" s="6" t="s">
        <v>298</v>
      </c>
      <c r="F257" s="6"/>
      <c r="G257" s="26">
        <f>SUM(G258)</f>
        <v>2800</v>
      </c>
      <c r="H257" s="236"/>
      <c r="I257" s="236"/>
      <c r="J257" s="236"/>
      <c r="K257" s="258"/>
      <c r="L257" s="236"/>
      <c r="M257" s="236"/>
      <c r="N257" s="236"/>
      <c r="O257" s="236"/>
    </row>
    <row r="258" spans="1:15" s="19" customFormat="1" ht="47.25">
      <c r="A258" s="40" t="s">
        <v>531</v>
      </c>
      <c r="B258" s="6"/>
      <c r="C258" s="7" t="s">
        <v>117</v>
      </c>
      <c r="D258" s="7" t="s">
        <v>112</v>
      </c>
      <c r="E258" s="6" t="s">
        <v>297</v>
      </c>
      <c r="F258" s="6">
        <v>600</v>
      </c>
      <c r="G258" s="26">
        <v>2800</v>
      </c>
      <c r="H258" s="236"/>
      <c r="I258" s="236"/>
      <c r="J258" s="236"/>
      <c r="K258" s="258"/>
      <c r="L258" s="236"/>
      <c r="M258" s="236"/>
      <c r="N258" s="236"/>
      <c r="O258" s="236"/>
    </row>
    <row r="259" spans="1:15" s="19" customFormat="1" ht="31.5">
      <c r="A259" s="39" t="s">
        <v>479</v>
      </c>
      <c r="B259" s="261"/>
      <c r="C259" s="7" t="s">
        <v>117</v>
      </c>
      <c r="D259" s="7" t="s">
        <v>112</v>
      </c>
      <c r="E259" s="7" t="s">
        <v>477</v>
      </c>
      <c r="F259" s="42"/>
      <c r="G259" s="26">
        <f>G260</f>
        <v>0</v>
      </c>
      <c r="H259" s="236"/>
      <c r="I259" s="236"/>
      <c r="J259" s="236"/>
      <c r="K259" s="258"/>
      <c r="L259" s="236"/>
      <c r="M259" s="236"/>
      <c r="N259" s="236"/>
      <c r="O259" s="236"/>
    </row>
    <row r="260" spans="1:15" s="19" customFormat="1" ht="15.75">
      <c r="A260" s="39" t="s">
        <v>511</v>
      </c>
      <c r="B260" s="261"/>
      <c r="C260" s="7" t="s">
        <v>117</v>
      </c>
      <c r="D260" s="7" t="s">
        <v>112</v>
      </c>
      <c r="E260" s="7" t="s">
        <v>480</v>
      </c>
      <c r="F260" s="42"/>
      <c r="G260" s="26">
        <f>G261</f>
        <v>0</v>
      </c>
      <c r="H260" s="236"/>
      <c r="I260" s="236"/>
      <c r="J260" s="236"/>
      <c r="K260" s="258"/>
      <c r="L260" s="236"/>
      <c r="M260" s="236"/>
      <c r="N260" s="236"/>
      <c r="O260" s="236"/>
    </row>
    <row r="261" spans="1:15" s="19" customFormat="1" ht="31.5">
      <c r="A261" s="39" t="s">
        <v>168</v>
      </c>
      <c r="B261" s="261"/>
      <c r="C261" s="7" t="s">
        <v>117</v>
      </c>
      <c r="D261" s="7" t="s">
        <v>112</v>
      </c>
      <c r="E261" s="7" t="s">
        <v>480</v>
      </c>
      <c r="F261" s="6">
        <v>600</v>
      </c>
      <c r="G261" s="26">
        <v>0</v>
      </c>
      <c r="H261" s="236"/>
      <c r="I261" s="236"/>
      <c r="J261" s="236"/>
      <c r="K261" s="258"/>
      <c r="L261" s="236"/>
      <c r="M261" s="236"/>
      <c r="N261" s="236"/>
      <c r="O261" s="236"/>
    </row>
    <row r="262" spans="1:15" s="19" customFormat="1" ht="34.5" customHeight="1">
      <c r="A262" s="39" t="s">
        <v>96</v>
      </c>
      <c r="B262" s="6"/>
      <c r="C262" s="7" t="s">
        <v>117</v>
      </c>
      <c r="D262" s="7" t="s">
        <v>112</v>
      </c>
      <c r="E262" s="6" t="s">
        <v>299</v>
      </c>
      <c r="F262" s="6"/>
      <c r="G262" s="26">
        <f>SUM(G263)</f>
        <v>15999.2</v>
      </c>
      <c r="H262" s="236"/>
      <c r="I262" s="236"/>
      <c r="J262" s="236"/>
      <c r="K262" s="258"/>
      <c r="L262" s="236"/>
      <c r="M262" s="236"/>
      <c r="N262" s="236"/>
      <c r="O262" s="236"/>
    </row>
    <row r="263" spans="1:15" s="19" customFormat="1" ht="63">
      <c r="A263" s="40" t="s">
        <v>385</v>
      </c>
      <c r="B263" s="6"/>
      <c r="C263" s="7" t="s">
        <v>117</v>
      </c>
      <c r="D263" s="7" t="s">
        <v>112</v>
      </c>
      <c r="E263" s="6" t="s">
        <v>513</v>
      </c>
      <c r="F263" s="6">
        <v>600</v>
      </c>
      <c r="G263" s="26">
        <v>15999.2</v>
      </c>
      <c r="H263" s="236"/>
      <c r="I263" s="236"/>
      <c r="J263" s="236"/>
      <c r="K263" s="258"/>
      <c r="L263" s="236"/>
      <c r="M263" s="236"/>
      <c r="N263" s="236"/>
      <c r="O263" s="236"/>
    </row>
    <row r="264" spans="1:15" s="19" customFormat="1" ht="15.75">
      <c r="A264" s="39" t="s">
        <v>219</v>
      </c>
      <c r="B264" s="6"/>
      <c r="C264" s="70" t="s">
        <v>117</v>
      </c>
      <c r="D264" s="70" t="s">
        <v>112</v>
      </c>
      <c r="E264" s="70" t="s">
        <v>218</v>
      </c>
      <c r="F264" s="71"/>
      <c r="G264" s="26">
        <f>G265</f>
        <v>0</v>
      </c>
      <c r="H264" s="236"/>
      <c r="I264" s="236"/>
      <c r="J264" s="236"/>
      <c r="K264" s="258"/>
      <c r="L264" s="236"/>
      <c r="M264" s="236"/>
      <c r="N264" s="236"/>
      <c r="O264" s="236"/>
    </row>
    <row r="265" spans="1:15" s="19" customFormat="1" ht="15.75">
      <c r="A265" s="39" t="s">
        <v>221</v>
      </c>
      <c r="B265" s="6"/>
      <c r="C265" s="70" t="s">
        <v>117</v>
      </c>
      <c r="D265" s="70" t="s">
        <v>112</v>
      </c>
      <c r="E265" s="70" t="s">
        <v>220</v>
      </c>
      <c r="F265" s="71"/>
      <c r="G265" s="26">
        <f>G266</f>
        <v>0</v>
      </c>
      <c r="H265" s="236"/>
      <c r="I265" s="236"/>
      <c r="J265" s="236"/>
      <c r="K265" s="258"/>
      <c r="L265" s="236"/>
      <c r="M265" s="236"/>
      <c r="N265" s="236"/>
      <c r="O265" s="236"/>
    </row>
    <row r="266" spans="1:15" s="19" customFormat="1" ht="15.75">
      <c r="A266" s="39" t="s">
        <v>278</v>
      </c>
      <c r="B266" s="6"/>
      <c r="C266" s="70" t="s">
        <v>117</v>
      </c>
      <c r="D266" s="70" t="s">
        <v>112</v>
      </c>
      <c r="E266" s="70" t="s">
        <v>692</v>
      </c>
      <c r="F266" s="71"/>
      <c r="G266" s="26">
        <f>SUM(G267)</f>
        <v>0</v>
      </c>
      <c r="H266" s="236"/>
      <c r="I266" s="236"/>
      <c r="J266" s="236"/>
      <c r="K266" s="258"/>
      <c r="L266" s="236"/>
      <c r="M266" s="236"/>
      <c r="N266" s="236"/>
      <c r="O266" s="236"/>
    </row>
    <row r="267" spans="1:15" s="19" customFormat="1" ht="31.5">
      <c r="A267" s="40" t="s">
        <v>168</v>
      </c>
      <c r="B267" s="6"/>
      <c r="C267" s="70" t="s">
        <v>117</v>
      </c>
      <c r="D267" s="70" t="s">
        <v>112</v>
      </c>
      <c r="E267" s="70" t="s">
        <v>692</v>
      </c>
      <c r="F267" s="6">
        <v>600</v>
      </c>
      <c r="G267" s="26">
        <v>0</v>
      </c>
      <c r="H267" s="236"/>
      <c r="I267" s="236"/>
      <c r="J267" s="236"/>
      <c r="K267" s="258"/>
      <c r="L267" s="236"/>
      <c r="M267" s="236"/>
      <c r="N267" s="236"/>
      <c r="O267" s="236"/>
    </row>
    <row r="268" spans="1:15" s="19" customFormat="1" ht="15.75">
      <c r="A268" s="38" t="s">
        <v>97</v>
      </c>
      <c r="B268" s="32"/>
      <c r="C268" s="36" t="s">
        <v>117</v>
      </c>
      <c r="D268" s="36" t="s">
        <v>113</v>
      </c>
      <c r="E268" s="32"/>
      <c r="F268" s="32"/>
      <c r="G268" s="4">
        <f>SUM(G269,G282)</f>
        <v>488583.6</v>
      </c>
      <c r="H268" s="236"/>
      <c r="I268" s="236"/>
      <c r="J268" s="236"/>
      <c r="K268" s="258"/>
      <c r="L268" s="236"/>
      <c r="M268" s="236"/>
      <c r="N268" s="236"/>
      <c r="O268" s="236"/>
    </row>
    <row r="269" spans="1:15" s="19" customFormat="1" ht="47.25">
      <c r="A269" s="39" t="s">
        <v>746</v>
      </c>
      <c r="B269" s="6"/>
      <c r="C269" s="7" t="s">
        <v>117</v>
      </c>
      <c r="D269" s="7" t="s">
        <v>113</v>
      </c>
      <c r="E269" s="6" t="s">
        <v>292</v>
      </c>
      <c r="F269" s="6"/>
      <c r="G269" s="26">
        <f>SUM(G270,G279)</f>
        <v>488583.6</v>
      </c>
      <c r="H269" s="236"/>
      <c r="I269" s="236"/>
      <c r="J269" s="236"/>
      <c r="K269" s="258"/>
      <c r="L269" s="236"/>
      <c r="M269" s="236"/>
      <c r="N269" s="236"/>
      <c r="O269" s="236"/>
    </row>
    <row r="270" spans="1:15" s="19" customFormat="1" ht="47.25">
      <c r="A270" s="39" t="s">
        <v>95</v>
      </c>
      <c r="B270" s="6"/>
      <c r="C270" s="7" t="s">
        <v>117</v>
      </c>
      <c r="D270" s="7" t="s">
        <v>113</v>
      </c>
      <c r="E270" s="6" t="s">
        <v>294</v>
      </c>
      <c r="F270" s="6"/>
      <c r="G270" s="26">
        <f>SUM(G271,G274,G276)</f>
        <v>375452.2</v>
      </c>
      <c r="H270" s="236"/>
      <c r="I270" s="236"/>
      <c r="J270" s="236"/>
      <c r="K270" s="258"/>
      <c r="L270" s="236"/>
      <c r="M270" s="236"/>
      <c r="N270" s="236"/>
      <c r="O270" s="236"/>
    </row>
    <row r="271" spans="1:15" s="19" customFormat="1" ht="127.5" customHeight="1">
      <c r="A271" s="39" t="s">
        <v>296</v>
      </c>
      <c r="B271" s="6"/>
      <c r="C271" s="7" t="s">
        <v>117</v>
      </c>
      <c r="D271" s="7" t="s">
        <v>113</v>
      </c>
      <c r="E271" s="6" t="s">
        <v>295</v>
      </c>
      <c r="F271" s="6"/>
      <c r="G271" s="26">
        <f>SUM(G272:G273)</f>
        <v>361452.2</v>
      </c>
      <c r="H271" s="236"/>
      <c r="I271" s="236"/>
      <c r="J271" s="236"/>
      <c r="K271" s="258"/>
      <c r="L271" s="236"/>
      <c r="M271" s="236"/>
      <c r="N271" s="236"/>
      <c r="O271" s="236"/>
    </row>
    <row r="272" spans="1:15" s="19" customFormat="1" ht="78.75">
      <c r="A272" s="40" t="s">
        <v>812</v>
      </c>
      <c r="B272" s="6"/>
      <c r="C272" s="7" t="s">
        <v>117</v>
      </c>
      <c r="D272" s="7" t="s">
        <v>113</v>
      </c>
      <c r="E272" s="6" t="s">
        <v>514</v>
      </c>
      <c r="F272" s="6">
        <v>600</v>
      </c>
      <c r="G272" s="26">
        <v>315656.2</v>
      </c>
      <c r="H272" s="236"/>
      <c r="I272" s="236"/>
      <c r="J272" s="236"/>
      <c r="K272" s="258"/>
      <c r="L272" s="236"/>
      <c r="M272" s="236"/>
      <c r="N272" s="236"/>
      <c r="O272" s="236"/>
    </row>
    <row r="273" spans="1:15" s="19" customFormat="1" ht="78.75">
      <c r="A273" s="40" t="s">
        <v>528</v>
      </c>
      <c r="B273" s="6"/>
      <c r="C273" s="7" t="s">
        <v>117</v>
      </c>
      <c r="D273" s="7" t="s">
        <v>113</v>
      </c>
      <c r="E273" s="6" t="s">
        <v>515</v>
      </c>
      <c r="F273" s="6">
        <v>600</v>
      </c>
      <c r="G273" s="26">
        <v>45796</v>
      </c>
      <c r="H273" s="236"/>
      <c r="I273" s="236"/>
      <c r="J273" s="236"/>
      <c r="K273" s="258"/>
      <c r="L273" s="236"/>
      <c r="M273" s="236"/>
      <c r="N273" s="236"/>
      <c r="O273" s="236"/>
    </row>
    <row r="274" spans="1:15" s="19" customFormat="1" ht="47.25">
      <c r="A274" s="39" t="s">
        <v>350</v>
      </c>
      <c r="B274" s="6"/>
      <c r="C274" s="7" t="s">
        <v>117</v>
      </c>
      <c r="D274" s="7" t="s">
        <v>113</v>
      </c>
      <c r="E274" s="6" t="s">
        <v>298</v>
      </c>
      <c r="F274" s="6"/>
      <c r="G274" s="26">
        <f>SUM(G275)</f>
        <v>14000</v>
      </c>
      <c r="H274" s="236"/>
      <c r="I274" s="236"/>
      <c r="J274" s="236"/>
      <c r="K274" s="258"/>
      <c r="L274" s="236"/>
      <c r="M274" s="236"/>
      <c r="N274" s="236"/>
      <c r="O274" s="236"/>
    </row>
    <row r="275" spans="1:15" s="19" customFormat="1" ht="47.25">
      <c r="A275" s="40" t="s">
        <v>531</v>
      </c>
      <c r="B275" s="6"/>
      <c r="C275" s="7" t="s">
        <v>117</v>
      </c>
      <c r="D275" s="7" t="s">
        <v>113</v>
      </c>
      <c r="E275" s="6" t="s">
        <v>297</v>
      </c>
      <c r="F275" s="6">
        <v>600</v>
      </c>
      <c r="G275" s="26">
        <v>14000</v>
      </c>
      <c r="H275" s="236"/>
      <c r="I275" s="236"/>
      <c r="J275" s="236"/>
      <c r="K275" s="258"/>
      <c r="L275" s="236"/>
      <c r="M275" s="236"/>
      <c r="N275" s="236"/>
      <c r="O275" s="236"/>
    </row>
    <row r="276" spans="1:15" s="19" customFormat="1" ht="31.5">
      <c r="A276" s="40" t="s">
        <v>479</v>
      </c>
      <c r="B276" s="6"/>
      <c r="C276" s="7" t="s">
        <v>117</v>
      </c>
      <c r="D276" s="7" t="s">
        <v>113</v>
      </c>
      <c r="E276" s="6" t="s">
        <v>477</v>
      </c>
      <c r="F276" s="6"/>
      <c r="G276" s="26">
        <f>SUM(G277)</f>
        <v>0</v>
      </c>
      <c r="H276" s="236"/>
      <c r="I276" s="236"/>
      <c r="J276" s="236"/>
      <c r="K276" s="258"/>
      <c r="L276" s="236"/>
      <c r="M276" s="236"/>
      <c r="N276" s="236"/>
      <c r="O276" s="236"/>
    </row>
    <row r="277" spans="1:15" s="19" customFormat="1" ht="15.75">
      <c r="A277" s="40" t="s">
        <v>511</v>
      </c>
      <c r="B277" s="6"/>
      <c r="C277" s="7" t="s">
        <v>117</v>
      </c>
      <c r="D277" s="7" t="s">
        <v>113</v>
      </c>
      <c r="E277" s="6" t="s">
        <v>480</v>
      </c>
      <c r="F277" s="6"/>
      <c r="G277" s="26">
        <f>SUM(G278)</f>
        <v>0</v>
      </c>
      <c r="H277" s="236"/>
      <c r="I277" s="236"/>
      <c r="J277" s="236"/>
      <c r="K277" s="258"/>
      <c r="L277" s="236"/>
      <c r="M277" s="236"/>
      <c r="N277" s="236"/>
      <c r="O277" s="236"/>
    </row>
    <row r="278" spans="1:15" s="19" customFormat="1" ht="31.5">
      <c r="A278" s="40" t="s">
        <v>168</v>
      </c>
      <c r="B278" s="6"/>
      <c r="C278" s="7" t="s">
        <v>117</v>
      </c>
      <c r="D278" s="7" t="s">
        <v>113</v>
      </c>
      <c r="E278" s="6" t="s">
        <v>480</v>
      </c>
      <c r="F278" s="6">
        <v>600</v>
      </c>
      <c r="G278" s="26">
        <v>0</v>
      </c>
      <c r="H278" s="236"/>
      <c r="I278" s="236"/>
      <c r="J278" s="236"/>
      <c r="K278" s="258"/>
      <c r="L278" s="236"/>
      <c r="M278" s="236"/>
      <c r="N278" s="236"/>
      <c r="O278" s="236"/>
    </row>
    <row r="279" spans="1:15" s="19" customFormat="1" ht="30.75" customHeight="1">
      <c r="A279" s="39" t="s">
        <v>96</v>
      </c>
      <c r="B279" s="6"/>
      <c r="C279" s="7" t="s">
        <v>117</v>
      </c>
      <c r="D279" s="7" t="s">
        <v>113</v>
      </c>
      <c r="E279" s="6" t="s">
        <v>299</v>
      </c>
      <c r="F279" s="6"/>
      <c r="G279" s="26">
        <f>SUM(G280:G281)</f>
        <v>113131.4</v>
      </c>
      <c r="H279" s="236"/>
      <c r="I279" s="236"/>
      <c r="J279" s="236"/>
      <c r="K279" s="258"/>
      <c r="L279" s="236"/>
      <c r="M279" s="236"/>
      <c r="N279" s="236"/>
      <c r="O279" s="236"/>
    </row>
    <row r="280" spans="1:15" s="19" customFormat="1" ht="63">
      <c r="A280" s="40" t="s">
        <v>813</v>
      </c>
      <c r="B280" s="6"/>
      <c r="C280" s="7" t="s">
        <v>117</v>
      </c>
      <c r="D280" s="7" t="s">
        <v>113</v>
      </c>
      <c r="E280" s="6" t="s">
        <v>516</v>
      </c>
      <c r="F280" s="6">
        <v>600</v>
      </c>
      <c r="G280" s="26">
        <v>98692.9</v>
      </c>
      <c r="H280" s="236"/>
      <c r="I280" s="236"/>
      <c r="J280" s="236"/>
      <c r="K280" s="258"/>
      <c r="L280" s="236"/>
      <c r="M280" s="236"/>
      <c r="N280" s="236"/>
      <c r="O280" s="236"/>
    </row>
    <row r="281" spans="1:15" s="19" customFormat="1" ht="64.5" customHeight="1">
      <c r="A281" s="40" t="s">
        <v>535</v>
      </c>
      <c r="B281" s="6"/>
      <c r="C281" s="7" t="s">
        <v>117</v>
      </c>
      <c r="D281" s="7" t="s">
        <v>113</v>
      </c>
      <c r="E281" s="6" t="s">
        <v>517</v>
      </c>
      <c r="F281" s="6">
        <v>600</v>
      </c>
      <c r="G281" s="26">
        <v>14438.5</v>
      </c>
      <c r="H281" s="236"/>
      <c r="I281" s="236"/>
      <c r="J281" s="236"/>
      <c r="K281" s="258"/>
      <c r="L281" s="236"/>
      <c r="M281" s="236"/>
      <c r="N281" s="236"/>
      <c r="O281" s="236"/>
    </row>
    <row r="282" spans="1:15" s="19" customFormat="1" ht="15.75">
      <c r="A282" s="69" t="s">
        <v>219</v>
      </c>
      <c r="B282" s="72"/>
      <c r="C282" s="73" t="s">
        <v>117</v>
      </c>
      <c r="D282" s="73" t="s">
        <v>113</v>
      </c>
      <c r="E282" s="73" t="s">
        <v>218</v>
      </c>
      <c r="F282" s="74"/>
      <c r="G282" s="98">
        <f>G283</f>
        <v>0</v>
      </c>
      <c r="H282" s="236"/>
      <c r="I282" s="236"/>
      <c r="J282" s="236"/>
      <c r="K282" s="258"/>
      <c r="L282" s="236"/>
      <c r="M282" s="236"/>
      <c r="N282" s="236"/>
      <c r="O282" s="236"/>
    </row>
    <row r="283" spans="1:15" s="19" customFormat="1" ht="15.75">
      <c r="A283" s="69" t="s">
        <v>221</v>
      </c>
      <c r="B283" s="72"/>
      <c r="C283" s="73" t="s">
        <v>117</v>
      </c>
      <c r="D283" s="73" t="s">
        <v>113</v>
      </c>
      <c r="E283" s="73" t="s">
        <v>220</v>
      </c>
      <c r="F283" s="74"/>
      <c r="G283" s="98">
        <f>G284</f>
        <v>0</v>
      </c>
      <c r="H283" s="236"/>
      <c r="I283" s="236"/>
      <c r="J283" s="236"/>
      <c r="K283" s="258"/>
      <c r="L283" s="236"/>
      <c r="M283" s="236"/>
      <c r="N283" s="236"/>
      <c r="O283" s="236"/>
    </row>
    <row r="284" spans="1:15" s="19" customFormat="1" ht="15.75">
      <c r="A284" s="39" t="s">
        <v>278</v>
      </c>
      <c r="B284" s="6"/>
      <c r="C284" s="70" t="s">
        <v>117</v>
      </c>
      <c r="D284" s="70" t="s">
        <v>113</v>
      </c>
      <c r="E284" s="70" t="s">
        <v>692</v>
      </c>
      <c r="F284" s="71"/>
      <c r="G284" s="26">
        <f>SUM(G285)</f>
        <v>0</v>
      </c>
      <c r="H284" s="236"/>
      <c r="I284" s="236"/>
      <c r="J284" s="236"/>
      <c r="K284" s="258"/>
      <c r="L284" s="236"/>
      <c r="M284" s="236"/>
      <c r="N284" s="236"/>
      <c r="O284" s="236"/>
    </row>
    <row r="285" spans="1:15" s="19" customFormat="1" ht="31.5">
      <c r="A285" s="40" t="s">
        <v>168</v>
      </c>
      <c r="B285" s="6"/>
      <c r="C285" s="70" t="s">
        <v>117</v>
      </c>
      <c r="D285" s="70" t="s">
        <v>113</v>
      </c>
      <c r="E285" s="70" t="s">
        <v>692</v>
      </c>
      <c r="F285" s="6">
        <v>600</v>
      </c>
      <c r="G285" s="26">
        <v>0</v>
      </c>
      <c r="H285" s="236"/>
      <c r="I285" s="236"/>
      <c r="J285" s="236"/>
      <c r="K285" s="258"/>
      <c r="L285" s="236"/>
      <c r="M285" s="236"/>
      <c r="N285" s="236"/>
      <c r="O285" s="236"/>
    </row>
    <row r="286" spans="1:15" s="19" customFormat="1" ht="15.75">
      <c r="A286" s="38" t="s">
        <v>508</v>
      </c>
      <c r="B286" s="32"/>
      <c r="C286" s="36" t="s">
        <v>117</v>
      </c>
      <c r="D286" s="36" t="s">
        <v>114</v>
      </c>
      <c r="E286" s="32"/>
      <c r="F286" s="32"/>
      <c r="G286" s="4">
        <f>SUM(G287,G298)</f>
        <v>86039.6</v>
      </c>
      <c r="H286" s="236"/>
      <c r="I286" s="236"/>
      <c r="J286" s="236"/>
      <c r="K286" s="258"/>
      <c r="L286" s="236"/>
      <c r="M286" s="236"/>
      <c r="N286" s="236"/>
      <c r="O286" s="236"/>
    </row>
    <row r="287" spans="1:15" s="19" customFormat="1" ht="47.25">
      <c r="A287" s="39" t="s">
        <v>746</v>
      </c>
      <c r="B287" s="6"/>
      <c r="C287" s="7" t="s">
        <v>117</v>
      </c>
      <c r="D287" s="7" t="s">
        <v>114</v>
      </c>
      <c r="E287" s="6" t="s">
        <v>292</v>
      </c>
      <c r="F287" s="6"/>
      <c r="G287" s="26">
        <f>SUM(G288,G296)</f>
        <v>86039.6</v>
      </c>
      <c r="H287" s="236"/>
      <c r="I287" s="236"/>
      <c r="J287" s="236"/>
      <c r="K287" s="258"/>
      <c r="L287" s="236"/>
      <c r="M287" s="236"/>
      <c r="N287" s="236"/>
      <c r="O287" s="236"/>
    </row>
    <row r="288" spans="1:15" s="19" customFormat="1" ht="47.25">
      <c r="A288" s="39" t="s">
        <v>95</v>
      </c>
      <c r="B288" s="6"/>
      <c r="C288" s="7" t="s">
        <v>117</v>
      </c>
      <c r="D288" s="7" t="s">
        <v>114</v>
      </c>
      <c r="E288" s="6" t="s">
        <v>294</v>
      </c>
      <c r="F288" s="6"/>
      <c r="G288" s="26">
        <f>SUM(G289,G291,G293)</f>
        <v>74573.3</v>
      </c>
      <c r="H288" s="236"/>
      <c r="I288" s="236"/>
      <c r="J288" s="236"/>
      <c r="K288" s="258"/>
      <c r="L288" s="236"/>
      <c r="M288" s="236"/>
      <c r="N288" s="236"/>
      <c r="O288" s="236"/>
    </row>
    <row r="289" spans="1:15" s="19" customFormat="1" ht="132" customHeight="1">
      <c r="A289" s="39" t="s">
        <v>296</v>
      </c>
      <c r="B289" s="6"/>
      <c r="C289" s="7" t="s">
        <v>117</v>
      </c>
      <c r="D289" s="7" t="s">
        <v>114</v>
      </c>
      <c r="E289" s="6" t="s">
        <v>295</v>
      </c>
      <c r="F289" s="6"/>
      <c r="G289" s="26">
        <f>SUM(G290)</f>
        <v>71123.3</v>
      </c>
      <c r="H289" s="236"/>
      <c r="I289" s="236"/>
      <c r="J289" s="236"/>
      <c r="K289" s="258"/>
      <c r="L289" s="236"/>
      <c r="M289" s="236"/>
      <c r="N289" s="236"/>
      <c r="O289" s="236"/>
    </row>
    <row r="290" spans="1:15" s="19" customFormat="1" ht="78.75">
      <c r="A290" s="40" t="s">
        <v>527</v>
      </c>
      <c r="B290" s="6"/>
      <c r="C290" s="7" t="s">
        <v>117</v>
      </c>
      <c r="D290" s="7" t="s">
        <v>114</v>
      </c>
      <c r="E290" s="6" t="s">
        <v>518</v>
      </c>
      <c r="F290" s="6">
        <v>600</v>
      </c>
      <c r="G290" s="26">
        <v>71123.3</v>
      </c>
      <c r="H290" s="236"/>
      <c r="I290" s="236"/>
      <c r="J290" s="236"/>
      <c r="K290" s="258"/>
      <c r="L290" s="236"/>
      <c r="M290" s="236"/>
      <c r="N290" s="236"/>
      <c r="O290" s="236"/>
    </row>
    <row r="291" spans="1:15" s="19" customFormat="1" ht="47.25">
      <c r="A291" s="39" t="s">
        <v>350</v>
      </c>
      <c r="B291" s="6"/>
      <c r="C291" s="7" t="s">
        <v>117</v>
      </c>
      <c r="D291" s="7" t="s">
        <v>114</v>
      </c>
      <c r="E291" s="6" t="s">
        <v>298</v>
      </c>
      <c r="F291" s="6"/>
      <c r="G291" s="26">
        <f>SUM(G292)</f>
        <v>3450</v>
      </c>
      <c r="H291" s="236"/>
      <c r="I291" s="236"/>
      <c r="J291" s="236"/>
      <c r="K291" s="258"/>
      <c r="L291" s="236"/>
      <c r="M291" s="236"/>
      <c r="N291" s="236"/>
      <c r="O291" s="236"/>
    </row>
    <row r="292" spans="1:15" s="19" customFormat="1" ht="47.25">
      <c r="A292" s="40" t="s">
        <v>531</v>
      </c>
      <c r="B292" s="6"/>
      <c r="C292" s="7" t="s">
        <v>117</v>
      </c>
      <c r="D292" s="7" t="s">
        <v>114</v>
      </c>
      <c r="E292" s="6" t="s">
        <v>297</v>
      </c>
      <c r="F292" s="6">
        <v>600</v>
      </c>
      <c r="G292" s="26">
        <v>3450</v>
      </c>
      <c r="H292" s="236"/>
      <c r="I292" s="236"/>
      <c r="J292" s="236"/>
      <c r="K292" s="258"/>
      <c r="L292" s="236"/>
      <c r="M292" s="236"/>
      <c r="N292" s="236"/>
      <c r="O292" s="236"/>
    </row>
    <row r="293" spans="1:15" s="19" customFormat="1" ht="31.5">
      <c r="A293" s="40" t="s">
        <v>479</v>
      </c>
      <c r="B293" s="6"/>
      <c r="C293" s="7" t="s">
        <v>117</v>
      </c>
      <c r="D293" s="7" t="s">
        <v>114</v>
      </c>
      <c r="E293" s="6" t="s">
        <v>477</v>
      </c>
      <c r="F293" s="6"/>
      <c r="G293" s="26">
        <f>SUM(G294)</f>
        <v>0</v>
      </c>
      <c r="H293" s="236"/>
      <c r="I293" s="236"/>
      <c r="J293" s="236"/>
      <c r="K293" s="258"/>
      <c r="L293" s="236"/>
      <c r="M293" s="236"/>
      <c r="N293" s="236"/>
      <c r="O293" s="236"/>
    </row>
    <row r="294" spans="1:15" s="19" customFormat="1" ht="15.75">
      <c r="A294" s="40" t="s">
        <v>511</v>
      </c>
      <c r="B294" s="6"/>
      <c r="C294" s="7" t="s">
        <v>117</v>
      </c>
      <c r="D294" s="7" t="s">
        <v>114</v>
      </c>
      <c r="E294" s="6" t="s">
        <v>480</v>
      </c>
      <c r="F294" s="6"/>
      <c r="G294" s="26">
        <f>SUM(G295)</f>
        <v>0</v>
      </c>
      <c r="H294" s="236"/>
      <c r="I294" s="236"/>
      <c r="J294" s="236"/>
      <c r="K294" s="258"/>
      <c r="L294" s="236"/>
      <c r="M294" s="236"/>
      <c r="N294" s="236"/>
      <c r="O294" s="236"/>
    </row>
    <row r="295" spans="1:15" s="19" customFormat="1" ht="31.5">
      <c r="A295" s="40" t="s">
        <v>168</v>
      </c>
      <c r="B295" s="6"/>
      <c r="C295" s="7" t="s">
        <v>117</v>
      </c>
      <c r="D295" s="7" t="s">
        <v>114</v>
      </c>
      <c r="E295" s="6" t="s">
        <v>480</v>
      </c>
      <c r="F295" s="6">
        <v>600</v>
      </c>
      <c r="G295" s="26">
        <v>0</v>
      </c>
      <c r="H295" s="236"/>
      <c r="I295" s="236"/>
      <c r="J295" s="236"/>
      <c r="K295" s="258"/>
      <c r="L295" s="236"/>
      <c r="M295" s="236"/>
      <c r="N295" s="236"/>
      <c r="O295" s="236"/>
    </row>
    <row r="296" spans="1:15" s="19" customFormat="1" ht="31.5" customHeight="1">
      <c r="A296" s="39" t="s">
        <v>96</v>
      </c>
      <c r="B296" s="6"/>
      <c r="C296" s="7" t="s">
        <v>117</v>
      </c>
      <c r="D296" s="7" t="s">
        <v>114</v>
      </c>
      <c r="E296" s="6" t="s">
        <v>299</v>
      </c>
      <c r="F296" s="6"/>
      <c r="G296" s="26">
        <f>SUM(G297)</f>
        <v>11466.3</v>
      </c>
      <c r="H296" s="236"/>
      <c r="I296" s="236"/>
      <c r="J296" s="236"/>
      <c r="K296" s="258"/>
      <c r="L296" s="236"/>
      <c r="M296" s="236"/>
      <c r="N296" s="236"/>
      <c r="O296" s="236"/>
    </row>
    <row r="297" spans="1:15" s="19" customFormat="1" ht="63">
      <c r="A297" s="40" t="s">
        <v>814</v>
      </c>
      <c r="B297" s="6"/>
      <c r="C297" s="7" t="s">
        <v>117</v>
      </c>
      <c r="D297" s="7" t="s">
        <v>114</v>
      </c>
      <c r="E297" s="6" t="s">
        <v>519</v>
      </c>
      <c r="F297" s="6">
        <v>600</v>
      </c>
      <c r="G297" s="26">
        <v>11466.3</v>
      </c>
      <c r="H297" s="236"/>
      <c r="I297" s="236"/>
      <c r="J297" s="236"/>
      <c r="K297" s="258"/>
      <c r="L297" s="236"/>
      <c r="M297" s="236"/>
      <c r="N297" s="236"/>
      <c r="O297" s="236"/>
    </row>
    <row r="298" spans="1:15" s="19" customFormat="1" ht="15.75">
      <c r="A298" s="39" t="s">
        <v>219</v>
      </c>
      <c r="B298" s="6"/>
      <c r="C298" s="70" t="s">
        <v>117</v>
      </c>
      <c r="D298" s="70" t="s">
        <v>114</v>
      </c>
      <c r="E298" s="70" t="s">
        <v>218</v>
      </c>
      <c r="F298" s="71"/>
      <c r="G298" s="26">
        <f>G299</f>
        <v>0</v>
      </c>
      <c r="H298" s="236"/>
      <c r="I298" s="236"/>
      <c r="J298" s="236"/>
      <c r="K298" s="258"/>
      <c r="L298" s="236"/>
      <c r="M298" s="236"/>
      <c r="N298" s="236"/>
      <c r="O298" s="236"/>
    </row>
    <row r="299" spans="1:15" s="19" customFormat="1" ht="15.75">
      <c r="A299" s="39" t="s">
        <v>221</v>
      </c>
      <c r="B299" s="6"/>
      <c r="C299" s="70" t="s">
        <v>117</v>
      </c>
      <c r="D299" s="70" t="s">
        <v>114</v>
      </c>
      <c r="E299" s="70" t="s">
        <v>220</v>
      </c>
      <c r="F299" s="71"/>
      <c r="G299" s="26">
        <f>G300</f>
        <v>0</v>
      </c>
      <c r="H299" s="236"/>
      <c r="I299" s="236"/>
      <c r="J299" s="236"/>
      <c r="K299" s="258"/>
      <c r="L299" s="236"/>
      <c r="M299" s="236"/>
      <c r="N299" s="236"/>
      <c r="O299" s="236"/>
    </row>
    <row r="300" spans="1:15" s="19" customFormat="1" ht="15.75">
      <c r="A300" s="39" t="s">
        <v>278</v>
      </c>
      <c r="B300" s="6"/>
      <c r="C300" s="70" t="s">
        <v>117</v>
      </c>
      <c r="D300" s="70" t="s">
        <v>114</v>
      </c>
      <c r="E300" s="70" t="s">
        <v>692</v>
      </c>
      <c r="F300" s="71"/>
      <c r="G300" s="26">
        <f>SUM(G301)</f>
        <v>0</v>
      </c>
      <c r="H300" s="236"/>
      <c r="I300" s="236"/>
      <c r="J300" s="236"/>
      <c r="K300" s="258"/>
      <c r="L300" s="236"/>
      <c r="M300" s="236"/>
      <c r="N300" s="236"/>
      <c r="O300" s="236"/>
    </row>
    <row r="301" spans="1:15" s="19" customFormat="1" ht="31.5">
      <c r="A301" s="40" t="s">
        <v>168</v>
      </c>
      <c r="B301" s="6"/>
      <c r="C301" s="70" t="s">
        <v>117</v>
      </c>
      <c r="D301" s="70" t="s">
        <v>114</v>
      </c>
      <c r="E301" s="70" t="s">
        <v>692</v>
      </c>
      <c r="F301" s="6">
        <v>600</v>
      </c>
      <c r="G301" s="26"/>
      <c r="H301" s="236"/>
      <c r="I301" s="236"/>
      <c r="J301" s="236"/>
      <c r="K301" s="258"/>
      <c r="L301" s="236"/>
      <c r="M301" s="236"/>
      <c r="N301" s="236"/>
      <c r="O301" s="236"/>
    </row>
    <row r="302" spans="1:15" s="19" customFormat="1" ht="15.75">
      <c r="A302" s="38" t="s">
        <v>539</v>
      </c>
      <c r="B302" s="32"/>
      <c r="C302" s="36" t="s">
        <v>117</v>
      </c>
      <c r="D302" s="36" t="s">
        <v>117</v>
      </c>
      <c r="E302" s="32"/>
      <c r="F302" s="32"/>
      <c r="G302" s="4">
        <f>SUM(G303)</f>
        <v>14171</v>
      </c>
      <c r="H302" s="236"/>
      <c r="I302" s="236"/>
      <c r="J302" s="236"/>
      <c r="K302" s="258"/>
      <c r="L302" s="236"/>
      <c r="M302" s="236"/>
      <c r="N302" s="236"/>
      <c r="O302" s="236"/>
    </row>
    <row r="303" spans="1:15" s="19" customFormat="1" ht="47.25">
      <c r="A303" s="39" t="s">
        <v>746</v>
      </c>
      <c r="B303" s="6"/>
      <c r="C303" s="7" t="s">
        <v>117</v>
      </c>
      <c r="D303" s="7" t="s">
        <v>117</v>
      </c>
      <c r="E303" s="6" t="s">
        <v>292</v>
      </c>
      <c r="F303" s="6"/>
      <c r="G303" s="26">
        <f>SUM(G304)</f>
        <v>14171</v>
      </c>
      <c r="H303" s="236"/>
      <c r="I303" s="236"/>
      <c r="J303" s="236"/>
      <c r="K303" s="258"/>
      <c r="L303" s="236"/>
      <c r="M303" s="236"/>
      <c r="N303" s="236"/>
      <c r="O303" s="236"/>
    </row>
    <row r="304" spans="1:15" s="19" customFormat="1" ht="47.25">
      <c r="A304" s="39" t="s">
        <v>95</v>
      </c>
      <c r="B304" s="6"/>
      <c r="C304" s="7" t="s">
        <v>117</v>
      </c>
      <c r="D304" s="7" t="s">
        <v>117</v>
      </c>
      <c r="E304" s="6" t="s">
        <v>294</v>
      </c>
      <c r="F304" s="6"/>
      <c r="G304" s="26">
        <f>SUM(G305,G309,G312)</f>
        <v>14171</v>
      </c>
      <c r="H304" s="236"/>
      <c r="I304" s="236"/>
      <c r="J304" s="236"/>
      <c r="K304" s="258"/>
      <c r="L304" s="236"/>
      <c r="M304" s="236"/>
      <c r="N304" s="236"/>
      <c r="O304" s="236"/>
    </row>
    <row r="305" spans="1:15" s="19" customFormat="1" ht="31.5">
      <c r="A305" s="39" t="s">
        <v>301</v>
      </c>
      <c r="B305" s="6"/>
      <c r="C305" s="7" t="s">
        <v>117</v>
      </c>
      <c r="D305" s="7" t="s">
        <v>117</v>
      </c>
      <c r="E305" s="6" t="s">
        <v>300</v>
      </c>
      <c r="F305" s="6"/>
      <c r="G305" s="26">
        <f>SUM(G306:G308)</f>
        <v>9451</v>
      </c>
      <c r="H305" s="236"/>
      <c r="I305" s="236"/>
      <c r="J305" s="236"/>
      <c r="K305" s="258"/>
      <c r="L305" s="236"/>
      <c r="M305" s="236"/>
      <c r="N305" s="236"/>
      <c r="O305" s="236"/>
    </row>
    <row r="306" spans="1:15" s="19" customFormat="1" ht="47.25">
      <c r="A306" s="40" t="s">
        <v>849</v>
      </c>
      <c r="B306" s="6"/>
      <c r="C306" s="7" t="s">
        <v>117</v>
      </c>
      <c r="D306" s="7" t="s">
        <v>117</v>
      </c>
      <c r="E306" s="6" t="s">
        <v>302</v>
      </c>
      <c r="F306" s="6">
        <v>200</v>
      </c>
      <c r="G306" s="26">
        <v>25</v>
      </c>
      <c r="H306" s="236"/>
      <c r="I306" s="236"/>
      <c r="J306" s="236"/>
      <c r="K306" s="258"/>
      <c r="L306" s="236"/>
      <c r="M306" s="236"/>
      <c r="N306" s="236"/>
      <c r="O306" s="236"/>
    </row>
    <row r="307" spans="1:15" s="19" customFormat="1" ht="47.25">
      <c r="A307" s="40" t="s">
        <v>850</v>
      </c>
      <c r="B307" s="6"/>
      <c r="C307" s="7" t="s">
        <v>117</v>
      </c>
      <c r="D307" s="7" t="s">
        <v>117</v>
      </c>
      <c r="E307" s="6" t="s">
        <v>302</v>
      </c>
      <c r="F307" s="6">
        <v>300</v>
      </c>
      <c r="G307" s="26">
        <v>231</v>
      </c>
      <c r="H307" s="236"/>
      <c r="I307" s="236"/>
      <c r="J307" s="236"/>
      <c r="K307" s="258"/>
      <c r="L307" s="236"/>
      <c r="M307" s="236"/>
      <c r="N307" s="236"/>
      <c r="O307" s="236"/>
    </row>
    <row r="308" spans="1:15" s="19" customFormat="1" ht="63">
      <c r="A308" s="40" t="s">
        <v>371</v>
      </c>
      <c r="B308" s="6"/>
      <c r="C308" s="7" t="s">
        <v>117</v>
      </c>
      <c r="D308" s="7" t="s">
        <v>117</v>
      </c>
      <c r="E308" s="6" t="s">
        <v>302</v>
      </c>
      <c r="F308" s="6">
        <v>600</v>
      </c>
      <c r="G308" s="26">
        <v>9195</v>
      </c>
      <c r="H308" s="236"/>
      <c r="I308" s="236"/>
      <c r="J308" s="236"/>
      <c r="K308" s="258"/>
      <c r="L308" s="236"/>
      <c r="M308" s="236"/>
      <c r="N308" s="236"/>
      <c r="O308" s="236"/>
    </row>
    <row r="309" spans="1:15" s="19" customFormat="1" ht="47.25">
      <c r="A309" s="39" t="s">
        <v>304</v>
      </c>
      <c r="B309" s="6"/>
      <c r="C309" s="7" t="s">
        <v>117</v>
      </c>
      <c r="D309" s="7" t="s">
        <v>117</v>
      </c>
      <c r="E309" s="6" t="s">
        <v>303</v>
      </c>
      <c r="F309" s="6"/>
      <c r="G309" s="26">
        <f>SUM(G310:G311)</f>
        <v>4550</v>
      </c>
      <c r="H309" s="236"/>
      <c r="I309" s="236"/>
      <c r="J309" s="236"/>
      <c r="K309" s="258"/>
      <c r="L309" s="236"/>
      <c r="M309" s="236"/>
      <c r="N309" s="236"/>
      <c r="O309" s="236"/>
    </row>
    <row r="310" spans="1:15" s="19" customFormat="1" ht="63">
      <c r="A310" s="40" t="s">
        <v>529</v>
      </c>
      <c r="B310" s="6"/>
      <c r="C310" s="7" t="s">
        <v>117</v>
      </c>
      <c r="D310" s="7" t="s">
        <v>117</v>
      </c>
      <c r="E310" s="6" t="s">
        <v>520</v>
      </c>
      <c r="F310" s="6">
        <v>600</v>
      </c>
      <c r="G310" s="26">
        <v>4504.5</v>
      </c>
      <c r="H310" s="236"/>
      <c r="I310" s="236"/>
      <c r="J310" s="236"/>
      <c r="K310" s="258"/>
      <c r="L310" s="236"/>
      <c r="M310" s="236"/>
      <c r="N310" s="236"/>
      <c r="O310" s="236"/>
    </row>
    <row r="311" spans="1:15" s="19" customFormat="1" ht="69" customHeight="1">
      <c r="A311" s="40" t="s">
        <v>757</v>
      </c>
      <c r="B311" s="6"/>
      <c r="C311" s="7" t="s">
        <v>117</v>
      </c>
      <c r="D311" s="7" t="s">
        <v>117</v>
      </c>
      <c r="E311" s="6" t="s">
        <v>747</v>
      </c>
      <c r="F311" s="6">
        <v>600</v>
      </c>
      <c r="G311" s="26">
        <v>45.5</v>
      </c>
      <c r="H311" s="236"/>
      <c r="I311" s="236"/>
      <c r="J311" s="236"/>
      <c r="K311" s="258"/>
      <c r="L311" s="236"/>
      <c r="M311" s="236"/>
      <c r="N311" s="236"/>
      <c r="O311" s="236"/>
    </row>
    <row r="312" spans="1:15" s="19" customFormat="1" ht="15.75">
      <c r="A312" s="9" t="s">
        <v>854</v>
      </c>
      <c r="B312" s="6"/>
      <c r="C312" s="7" t="s">
        <v>117</v>
      </c>
      <c r="D312" s="7" t="s">
        <v>117</v>
      </c>
      <c r="E312" s="6" t="s">
        <v>851</v>
      </c>
      <c r="F312" s="6"/>
      <c r="G312" s="26">
        <f>SUM(G313)</f>
        <v>170</v>
      </c>
      <c r="H312" s="236"/>
      <c r="I312" s="236"/>
      <c r="J312" s="236"/>
      <c r="K312" s="258"/>
      <c r="L312" s="236"/>
      <c r="M312" s="236"/>
      <c r="N312" s="236"/>
      <c r="O312" s="236"/>
    </row>
    <row r="313" spans="1:15" s="19" customFormat="1" ht="31.5">
      <c r="A313" s="78" t="s">
        <v>853</v>
      </c>
      <c r="B313" s="6"/>
      <c r="C313" s="7" t="s">
        <v>117</v>
      </c>
      <c r="D313" s="7" t="s">
        <v>117</v>
      </c>
      <c r="E313" s="6" t="s">
        <v>852</v>
      </c>
      <c r="F313" s="6">
        <v>300</v>
      </c>
      <c r="G313" s="26">
        <v>170</v>
      </c>
      <c r="H313" s="236"/>
      <c r="I313" s="236"/>
      <c r="J313" s="236"/>
      <c r="K313" s="258"/>
      <c r="L313" s="236"/>
      <c r="M313" s="236"/>
      <c r="N313" s="236"/>
      <c r="O313" s="236"/>
    </row>
    <row r="314" spans="1:15" s="19" customFormat="1" ht="15.75">
      <c r="A314" s="38" t="s">
        <v>98</v>
      </c>
      <c r="B314" s="32"/>
      <c r="C314" s="36" t="s">
        <v>117</v>
      </c>
      <c r="D314" s="36" t="s">
        <v>121</v>
      </c>
      <c r="E314" s="32"/>
      <c r="F314" s="32"/>
      <c r="G314" s="4">
        <f>SUM(G315)</f>
        <v>5739.7</v>
      </c>
      <c r="H314" s="236"/>
      <c r="I314" s="236"/>
      <c r="J314" s="236"/>
      <c r="K314" s="258"/>
      <c r="L314" s="236"/>
      <c r="M314" s="236"/>
      <c r="N314" s="236"/>
      <c r="O314" s="236"/>
    </row>
    <row r="315" spans="1:15" s="19" customFormat="1" ht="47.25">
      <c r="A315" s="39" t="s">
        <v>746</v>
      </c>
      <c r="B315" s="6"/>
      <c r="C315" s="7" t="s">
        <v>117</v>
      </c>
      <c r="D315" s="7" t="s">
        <v>121</v>
      </c>
      <c r="E315" s="6" t="s">
        <v>292</v>
      </c>
      <c r="F315" s="6"/>
      <c r="G315" s="26">
        <f>SUM(G316)</f>
        <v>5739.7</v>
      </c>
      <c r="H315" s="236"/>
      <c r="I315" s="236"/>
      <c r="J315" s="236"/>
      <c r="K315" s="258"/>
      <c r="L315" s="236"/>
      <c r="M315" s="236"/>
      <c r="N315" s="236"/>
      <c r="O315" s="236"/>
    </row>
    <row r="316" spans="1:15" s="19" customFormat="1" ht="47.25">
      <c r="A316" s="39" t="s">
        <v>95</v>
      </c>
      <c r="B316" s="6"/>
      <c r="C316" s="7" t="s">
        <v>117</v>
      </c>
      <c r="D316" s="7" t="s">
        <v>121</v>
      </c>
      <c r="E316" s="6" t="s">
        <v>294</v>
      </c>
      <c r="F316" s="6"/>
      <c r="G316" s="26">
        <f>SUM(G317,G319,G321,G323)</f>
        <v>5739.7</v>
      </c>
      <c r="H316" s="236"/>
      <c r="I316" s="236"/>
      <c r="J316" s="236"/>
      <c r="K316" s="258"/>
      <c r="L316" s="236"/>
      <c r="M316" s="236"/>
      <c r="N316" s="236"/>
      <c r="O316" s="236"/>
    </row>
    <row r="317" spans="1:15" s="19" customFormat="1" ht="31.5">
      <c r="A317" s="39" t="s">
        <v>545</v>
      </c>
      <c r="B317" s="6"/>
      <c r="C317" s="7" t="s">
        <v>117</v>
      </c>
      <c r="D317" s="7" t="s">
        <v>121</v>
      </c>
      <c r="E317" s="6" t="s">
        <v>305</v>
      </c>
      <c r="F317" s="6"/>
      <c r="G317" s="26">
        <f>SUM(G318)</f>
        <v>50</v>
      </c>
      <c r="H317" s="236"/>
      <c r="I317" s="236"/>
      <c r="J317" s="236"/>
      <c r="K317" s="258"/>
      <c r="L317" s="236"/>
      <c r="M317" s="236"/>
      <c r="N317" s="236"/>
      <c r="O317" s="236"/>
    </row>
    <row r="318" spans="1:15" s="19" customFormat="1" ht="63">
      <c r="A318" s="40" t="s">
        <v>655</v>
      </c>
      <c r="B318" s="6"/>
      <c r="C318" s="7" t="s">
        <v>117</v>
      </c>
      <c r="D318" s="7" t="s">
        <v>121</v>
      </c>
      <c r="E318" s="6" t="s">
        <v>306</v>
      </c>
      <c r="F318" s="6">
        <v>600</v>
      </c>
      <c r="G318" s="26">
        <v>50</v>
      </c>
      <c r="H318" s="236"/>
      <c r="I318" s="236"/>
      <c r="J318" s="236"/>
      <c r="K318" s="258"/>
      <c r="L318" s="236"/>
      <c r="M318" s="236"/>
      <c r="N318" s="236"/>
      <c r="O318" s="236"/>
    </row>
    <row r="319" spans="1:15" s="19" customFormat="1" ht="31.5">
      <c r="A319" s="39" t="s">
        <v>310</v>
      </c>
      <c r="B319" s="6"/>
      <c r="C319" s="7" t="s">
        <v>117</v>
      </c>
      <c r="D319" s="7" t="s">
        <v>121</v>
      </c>
      <c r="E319" s="6" t="s">
        <v>307</v>
      </c>
      <c r="F319" s="6"/>
      <c r="G319" s="26">
        <f>SUM(G320)</f>
        <v>110</v>
      </c>
      <c r="H319" s="236"/>
      <c r="I319" s="236"/>
      <c r="J319" s="236"/>
      <c r="K319" s="258"/>
      <c r="L319" s="236"/>
      <c r="M319" s="236"/>
      <c r="N319" s="236"/>
      <c r="O319" s="236"/>
    </row>
    <row r="320" spans="1:15" s="19" customFormat="1" ht="47.25">
      <c r="A320" s="40" t="s">
        <v>375</v>
      </c>
      <c r="B320" s="6"/>
      <c r="C320" s="7" t="s">
        <v>117</v>
      </c>
      <c r="D320" s="7" t="s">
        <v>121</v>
      </c>
      <c r="E320" s="6" t="s">
        <v>309</v>
      </c>
      <c r="F320" s="6">
        <v>600</v>
      </c>
      <c r="G320" s="26">
        <v>110</v>
      </c>
      <c r="H320" s="236"/>
      <c r="I320" s="236"/>
      <c r="J320" s="236"/>
      <c r="K320" s="258"/>
      <c r="L320" s="236"/>
      <c r="M320" s="236"/>
      <c r="N320" s="236"/>
      <c r="O320" s="236"/>
    </row>
    <row r="321" spans="1:15" s="19" customFormat="1" ht="31.5">
      <c r="A321" s="39" t="s">
        <v>563</v>
      </c>
      <c r="B321" s="6"/>
      <c r="C321" s="7" t="s">
        <v>117</v>
      </c>
      <c r="D321" s="7" t="s">
        <v>121</v>
      </c>
      <c r="E321" s="6" t="s">
        <v>311</v>
      </c>
      <c r="F321" s="6"/>
      <c r="G321" s="26">
        <f>SUM(G322)</f>
        <v>240</v>
      </c>
      <c r="H321" s="236"/>
      <c r="I321" s="236"/>
      <c r="J321" s="236"/>
      <c r="K321" s="258"/>
      <c r="L321" s="236"/>
      <c r="M321" s="236"/>
      <c r="N321" s="236"/>
      <c r="O321" s="236"/>
    </row>
    <row r="322" spans="1:15" s="19" customFormat="1" ht="63">
      <c r="A322" s="40" t="s">
        <v>815</v>
      </c>
      <c r="B322" s="6"/>
      <c r="C322" s="7" t="s">
        <v>117</v>
      </c>
      <c r="D322" s="7" t="s">
        <v>121</v>
      </c>
      <c r="E322" s="6" t="s">
        <v>313</v>
      </c>
      <c r="F322" s="6">
        <v>600</v>
      </c>
      <c r="G322" s="26">
        <v>240</v>
      </c>
      <c r="H322" s="236"/>
      <c r="I322" s="236"/>
      <c r="J322" s="236"/>
      <c r="K322" s="258"/>
      <c r="L322" s="236"/>
      <c r="M322" s="236"/>
      <c r="N322" s="236"/>
      <c r="O322" s="236"/>
    </row>
    <row r="323" spans="1:15" s="19" customFormat="1" ht="78.75" customHeight="1">
      <c r="A323" s="39" t="s">
        <v>320</v>
      </c>
      <c r="B323" s="6"/>
      <c r="C323" s="7" t="s">
        <v>117</v>
      </c>
      <c r="D323" s="7" t="s">
        <v>121</v>
      </c>
      <c r="E323" s="6" t="s">
        <v>319</v>
      </c>
      <c r="F323" s="6"/>
      <c r="G323" s="26">
        <f>SUM(G324)</f>
        <v>5339.7</v>
      </c>
      <c r="H323" s="236"/>
      <c r="I323" s="236"/>
      <c r="J323" s="236"/>
      <c r="K323" s="258"/>
      <c r="L323" s="236"/>
      <c r="M323" s="236"/>
      <c r="N323" s="236"/>
      <c r="O323" s="236"/>
    </row>
    <row r="324" spans="1:15" s="19" customFormat="1" ht="141.75">
      <c r="A324" s="40" t="s">
        <v>530</v>
      </c>
      <c r="B324" s="6"/>
      <c r="C324" s="7" t="s">
        <v>117</v>
      </c>
      <c r="D324" s="7" t="s">
        <v>121</v>
      </c>
      <c r="E324" s="6" t="s">
        <v>321</v>
      </c>
      <c r="F324" s="6">
        <v>600</v>
      </c>
      <c r="G324" s="26">
        <v>5339.7</v>
      </c>
      <c r="H324" s="236"/>
      <c r="I324" s="236"/>
      <c r="J324" s="236"/>
      <c r="K324" s="258"/>
      <c r="L324" s="236"/>
      <c r="M324" s="236"/>
      <c r="N324" s="236"/>
      <c r="O324" s="236"/>
    </row>
    <row r="325" spans="1:15" s="19" customFormat="1" ht="15.75">
      <c r="A325" s="38" t="s">
        <v>470</v>
      </c>
      <c r="B325" s="32"/>
      <c r="C325" s="36" t="s">
        <v>118</v>
      </c>
      <c r="D325" s="36" t="s">
        <v>119</v>
      </c>
      <c r="E325" s="32"/>
      <c r="F325" s="32"/>
      <c r="G325" s="4">
        <f>SUM(G326)</f>
        <v>115910.50000000001</v>
      </c>
      <c r="H325" s="236"/>
      <c r="I325" s="236"/>
      <c r="J325" s="236"/>
      <c r="K325" s="258"/>
      <c r="L325" s="236"/>
      <c r="M325" s="236"/>
      <c r="N325" s="236"/>
      <c r="O325" s="236"/>
    </row>
    <row r="326" spans="1:15" s="19" customFormat="1" ht="15.75">
      <c r="A326" s="38" t="s">
        <v>99</v>
      </c>
      <c r="B326" s="32"/>
      <c r="C326" s="36" t="s">
        <v>118</v>
      </c>
      <c r="D326" s="36" t="s">
        <v>112</v>
      </c>
      <c r="E326" s="32"/>
      <c r="F326" s="32"/>
      <c r="G326" s="4">
        <f>SUM(G327,G343,G348)</f>
        <v>115910.50000000001</v>
      </c>
      <c r="H326" s="236"/>
      <c r="I326" s="236"/>
      <c r="J326" s="236"/>
      <c r="K326" s="258"/>
      <c r="L326" s="236"/>
      <c r="M326" s="236"/>
      <c r="N326" s="236"/>
      <c r="O326" s="236"/>
    </row>
    <row r="327" spans="1:15" s="19" customFormat="1" ht="47.25">
      <c r="A327" s="39" t="s">
        <v>746</v>
      </c>
      <c r="B327" s="6"/>
      <c r="C327" s="7" t="s">
        <v>118</v>
      </c>
      <c r="D327" s="7" t="s">
        <v>112</v>
      </c>
      <c r="E327" s="6" t="s">
        <v>292</v>
      </c>
      <c r="F327" s="6"/>
      <c r="G327" s="26">
        <f>SUM(G328,G339)</f>
        <v>115662.1</v>
      </c>
      <c r="H327" s="236"/>
      <c r="I327" s="236"/>
      <c r="J327" s="236"/>
      <c r="K327" s="258"/>
      <c r="L327" s="236"/>
      <c r="M327" s="236"/>
      <c r="N327" s="236"/>
      <c r="O327" s="236"/>
    </row>
    <row r="328" spans="1:15" s="19" customFormat="1" ht="47.25">
      <c r="A328" s="39" t="s">
        <v>95</v>
      </c>
      <c r="B328" s="6"/>
      <c r="C328" s="7" t="s">
        <v>118</v>
      </c>
      <c r="D328" s="7" t="s">
        <v>112</v>
      </c>
      <c r="E328" s="6" t="s">
        <v>294</v>
      </c>
      <c r="F328" s="6"/>
      <c r="G328" s="26">
        <f>SUM(G329,G331,G333,G335,G337)</f>
        <v>7872.5</v>
      </c>
      <c r="H328" s="236"/>
      <c r="I328" s="236"/>
      <c r="J328" s="236"/>
      <c r="K328" s="258"/>
      <c r="L328" s="236"/>
      <c r="M328" s="236"/>
      <c r="N328" s="236"/>
      <c r="O328" s="236"/>
    </row>
    <row r="329" spans="1:15" s="19" customFormat="1" ht="31.5">
      <c r="A329" s="39" t="s">
        <v>308</v>
      </c>
      <c r="B329" s="6"/>
      <c r="C329" s="7" t="s">
        <v>118</v>
      </c>
      <c r="D329" s="7" t="s">
        <v>112</v>
      </c>
      <c r="E329" s="6" t="s">
        <v>314</v>
      </c>
      <c r="F329" s="6"/>
      <c r="G329" s="26">
        <f>SUM(G330)</f>
        <v>857.5</v>
      </c>
      <c r="H329" s="236"/>
      <c r="I329" s="236"/>
      <c r="J329" s="236"/>
      <c r="K329" s="258"/>
      <c r="L329" s="236"/>
      <c r="M329" s="236"/>
      <c r="N329" s="236"/>
      <c r="O329" s="236"/>
    </row>
    <row r="330" spans="1:15" s="19" customFormat="1" ht="47.25">
      <c r="A330" s="40" t="s">
        <v>377</v>
      </c>
      <c r="B330" s="6"/>
      <c r="C330" s="7" t="s">
        <v>118</v>
      </c>
      <c r="D330" s="7" t="s">
        <v>112</v>
      </c>
      <c r="E330" s="6" t="s">
        <v>315</v>
      </c>
      <c r="F330" s="6">
        <v>600</v>
      </c>
      <c r="G330" s="26">
        <v>857.5</v>
      </c>
      <c r="H330" s="236"/>
      <c r="I330" s="236"/>
      <c r="J330" s="236"/>
      <c r="K330" s="258"/>
      <c r="L330" s="236"/>
      <c r="M330" s="236"/>
      <c r="N330" s="236"/>
      <c r="O330" s="236"/>
    </row>
    <row r="331" spans="1:15" s="19" customFormat="1" ht="31.5">
      <c r="A331" s="39" t="s">
        <v>317</v>
      </c>
      <c r="B331" s="6"/>
      <c r="C331" s="7" t="s">
        <v>118</v>
      </c>
      <c r="D331" s="7" t="s">
        <v>112</v>
      </c>
      <c r="E331" s="6" t="s">
        <v>316</v>
      </c>
      <c r="F331" s="6"/>
      <c r="G331" s="26">
        <f>SUM(G332)</f>
        <v>98.2</v>
      </c>
      <c r="H331" s="236"/>
      <c r="I331" s="236"/>
      <c r="J331" s="236"/>
      <c r="K331" s="258"/>
      <c r="L331" s="236"/>
      <c r="M331" s="236"/>
      <c r="N331" s="236"/>
      <c r="O331" s="236"/>
    </row>
    <row r="332" spans="1:15" s="49" customFormat="1" ht="47.25">
      <c r="A332" s="40" t="s">
        <v>379</v>
      </c>
      <c r="B332" s="6"/>
      <c r="C332" s="7" t="s">
        <v>118</v>
      </c>
      <c r="D332" s="7" t="s">
        <v>112</v>
      </c>
      <c r="E332" s="6" t="s">
        <v>318</v>
      </c>
      <c r="F332" s="6">
        <v>600</v>
      </c>
      <c r="G332" s="26">
        <v>98.2</v>
      </c>
      <c r="H332" s="262"/>
      <c r="I332" s="262"/>
      <c r="J332" s="262"/>
      <c r="K332" s="258"/>
      <c r="L332" s="262"/>
      <c r="M332" s="262"/>
      <c r="N332" s="262"/>
      <c r="O332" s="262"/>
    </row>
    <row r="333" spans="1:15" s="49" customFormat="1" ht="78.75" customHeight="1">
      <c r="A333" s="40" t="s">
        <v>320</v>
      </c>
      <c r="B333" s="6"/>
      <c r="C333" s="7" t="s">
        <v>118</v>
      </c>
      <c r="D333" s="7" t="s">
        <v>112</v>
      </c>
      <c r="E333" s="6" t="s">
        <v>319</v>
      </c>
      <c r="F333" s="6"/>
      <c r="G333" s="26">
        <f>SUM(G334)</f>
        <v>1293.7</v>
      </c>
      <c r="H333" s="262"/>
      <c r="I333" s="262"/>
      <c r="J333" s="262"/>
      <c r="K333" s="258"/>
      <c r="L333" s="262"/>
      <c r="M333" s="262"/>
      <c r="N333" s="262"/>
      <c r="O333" s="262"/>
    </row>
    <row r="334" spans="1:15" s="49" customFormat="1" ht="141.75">
      <c r="A334" s="40" t="s">
        <v>530</v>
      </c>
      <c r="B334" s="6"/>
      <c r="C334" s="7" t="s">
        <v>118</v>
      </c>
      <c r="D334" s="7" t="s">
        <v>112</v>
      </c>
      <c r="E334" s="6" t="s">
        <v>321</v>
      </c>
      <c r="F334" s="6">
        <v>600</v>
      </c>
      <c r="G334" s="26">
        <v>1293.7</v>
      </c>
      <c r="H334" s="262"/>
      <c r="I334" s="262"/>
      <c r="J334" s="262"/>
      <c r="K334" s="258"/>
      <c r="L334" s="262"/>
      <c r="M334" s="262"/>
      <c r="N334" s="262"/>
      <c r="O334" s="262"/>
    </row>
    <row r="335" spans="1:15" s="49" customFormat="1" ht="47.25">
      <c r="A335" s="39" t="s">
        <v>350</v>
      </c>
      <c r="B335" s="6"/>
      <c r="C335" s="7" t="s">
        <v>118</v>
      </c>
      <c r="D335" s="7" t="s">
        <v>112</v>
      </c>
      <c r="E335" s="6" t="s">
        <v>298</v>
      </c>
      <c r="F335" s="6"/>
      <c r="G335" s="26">
        <f>SUM(G336)</f>
        <v>4200</v>
      </c>
      <c r="H335" s="262"/>
      <c r="I335" s="262"/>
      <c r="J335" s="262"/>
      <c r="K335" s="258"/>
      <c r="L335" s="262"/>
      <c r="M335" s="262"/>
      <c r="N335" s="262"/>
      <c r="O335" s="262"/>
    </row>
    <row r="336" spans="1:15" s="19" customFormat="1" ht="47.25">
      <c r="A336" s="40" t="s">
        <v>531</v>
      </c>
      <c r="B336" s="6"/>
      <c r="C336" s="7" t="s">
        <v>118</v>
      </c>
      <c r="D336" s="7" t="s">
        <v>112</v>
      </c>
      <c r="E336" s="6" t="s">
        <v>297</v>
      </c>
      <c r="F336" s="6">
        <v>600</v>
      </c>
      <c r="G336" s="26">
        <v>4200</v>
      </c>
      <c r="H336" s="236"/>
      <c r="I336" s="236"/>
      <c r="J336" s="236"/>
      <c r="K336" s="258"/>
      <c r="L336" s="236"/>
      <c r="M336" s="236"/>
      <c r="N336" s="236"/>
      <c r="O336" s="236"/>
    </row>
    <row r="337" spans="1:15" s="49" customFormat="1" ht="47.25">
      <c r="A337" s="196" t="s">
        <v>855</v>
      </c>
      <c r="B337" s="6"/>
      <c r="C337" s="7" t="s">
        <v>118</v>
      </c>
      <c r="D337" s="7" t="s">
        <v>112</v>
      </c>
      <c r="E337" s="6" t="s">
        <v>856</v>
      </c>
      <c r="F337" s="6"/>
      <c r="G337" s="26">
        <f>SUM(G338)</f>
        <v>1423.1</v>
      </c>
      <c r="H337" s="262"/>
      <c r="I337" s="262"/>
      <c r="J337" s="262"/>
      <c r="K337" s="258"/>
      <c r="L337" s="262"/>
      <c r="M337" s="262"/>
      <c r="N337" s="262"/>
      <c r="O337" s="262"/>
    </row>
    <row r="338" spans="1:15" s="49" customFormat="1" ht="66.75" customHeight="1">
      <c r="A338" s="39" t="s">
        <v>858</v>
      </c>
      <c r="B338" s="6"/>
      <c r="C338" s="6" t="s">
        <v>118</v>
      </c>
      <c r="D338" s="6" t="s">
        <v>112</v>
      </c>
      <c r="E338" s="6" t="s">
        <v>857</v>
      </c>
      <c r="F338" s="6">
        <v>600</v>
      </c>
      <c r="G338" s="26">
        <v>1423.1</v>
      </c>
      <c r="H338" s="262"/>
      <c r="I338" s="262"/>
      <c r="J338" s="262"/>
      <c r="K338" s="258"/>
      <c r="L338" s="262"/>
      <c r="M338" s="262"/>
      <c r="N338" s="262"/>
      <c r="O338" s="262"/>
    </row>
    <row r="339" spans="1:15" s="19" customFormat="1" ht="33" customHeight="1">
      <c r="A339" s="39" t="s">
        <v>96</v>
      </c>
      <c r="B339" s="6"/>
      <c r="C339" s="7" t="s">
        <v>118</v>
      </c>
      <c r="D339" s="7" t="s">
        <v>112</v>
      </c>
      <c r="E339" s="6" t="s">
        <v>299</v>
      </c>
      <c r="F339" s="6"/>
      <c r="G339" s="26">
        <f>SUM(G340:G342)</f>
        <v>107789.6</v>
      </c>
      <c r="H339" s="236"/>
      <c r="I339" s="236"/>
      <c r="J339" s="236"/>
      <c r="K339" s="258"/>
      <c r="L339" s="236"/>
      <c r="M339" s="236"/>
      <c r="N339" s="236"/>
      <c r="O339" s="236"/>
    </row>
    <row r="340" spans="1:15" s="19" customFormat="1" ht="63">
      <c r="A340" s="40" t="s">
        <v>386</v>
      </c>
      <c r="B340" s="6"/>
      <c r="C340" s="7" t="s">
        <v>118</v>
      </c>
      <c r="D340" s="7" t="s">
        <v>112</v>
      </c>
      <c r="E340" s="6" t="s">
        <v>521</v>
      </c>
      <c r="F340" s="6">
        <v>600</v>
      </c>
      <c r="G340" s="26">
        <v>62183.9</v>
      </c>
      <c r="H340" s="236"/>
      <c r="I340" s="236"/>
      <c r="J340" s="236"/>
      <c r="K340" s="258"/>
      <c r="L340" s="236"/>
      <c r="M340" s="236"/>
      <c r="N340" s="236"/>
      <c r="O340" s="236"/>
    </row>
    <row r="341" spans="1:15" s="19" customFormat="1" ht="63">
      <c r="A341" s="40" t="s">
        <v>387</v>
      </c>
      <c r="B341" s="6"/>
      <c r="C341" s="7" t="s">
        <v>118</v>
      </c>
      <c r="D341" s="7" t="s">
        <v>112</v>
      </c>
      <c r="E341" s="6" t="s">
        <v>522</v>
      </c>
      <c r="F341" s="6">
        <v>600</v>
      </c>
      <c r="G341" s="26">
        <v>15373.3</v>
      </c>
      <c r="H341" s="236"/>
      <c r="I341" s="236"/>
      <c r="J341" s="236"/>
      <c r="K341" s="258"/>
      <c r="L341" s="236"/>
      <c r="M341" s="236"/>
      <c r="N341" s="236"/>
      <c r="O341" s="236"/>
    </row>
    <row r="342" spans="1:15" s="19" customFormat="1" ht="63">
      <c r="A342" s="40" t="s">
        <v>388</v>
      </c>
      <c r="B342" s="6"/>
      <c r="C342" s="7" t="s">
        <v>118</v>
      </c>
      <c r="D342" s="7" t="s">
        <v>112</v>
      </c>
      <c r="E342" s="6" t="s">
        <v>523</v>
      </c>
      <c r="F342" s="6">
        <v>600</v>
      </c>
      <c r="G342" s="26">
        <v>30232.400000000001</v>
      </c>
      <c r="H342" s="236"/>
      <c r="I342" s="236"/>
      <c r="J342" s="236"/>
      <c r="K342" s="258"/>
      <c r="L342" s="236"/>
      <c r="M342" s="236"/>
      <c r="N342" s="236"/>
      <c r="O342" s="236"/>
    </row>
    <row r="343" spans="1:15" s="20" customFormat="1" ht="31.5">
      <c r="A343" s="129" t="s">
        <v>748</v>
      </c>
      <c r="B343" s="6"/>
      <c r="C343" s="7" t="s">
        <v>118</v>
      </c>
      <c r="D343" s="7" t="s">
        <v>112</v>
      </c>
      <c r="E343" s="6" t="s">
        <v>326</v>
      </c>
      <c r="F343" s="6"/>
      <c r="G343" s="2">
        <f>G345</f>
        <v>37.1</v>
      </c>
      <c r="H343" s="263"/>
      <c r="I343" s="252"/>
      <c r="J343" s="252"/>
      <c r="K343" s="258"/>
      <c r="L343" s="252"/>
      <c r="M343" s="252"/>
      <c r="N343" s="252"/>
      <c r="O343" s="252"/>
    </row>
    <row r="344" spans="1:15" s="20" customFormat="1" ht="15.75">
      <c r="A344" s="129" t="s">
        <v>107</v>
      </c>
      <c r="B344" s="6"/>
      <c r="C344" s="7" t="s">
        <v>118</v>
      </c>
      <c r="D344" s="7" t="s">
        <v>112</v>
      </c>
      <c r="E344" s="6" t="s">
        <v>327</v>
      </c>
      <c r="F344" s="6"/>
      <c r="G344" s="2">
        <f>G345</f>
        <v>37.1</v>
      </c>
      <c r="H344" s="263"/>
      <c r="I344" s="252"/>
      <c r="J344" s="252"/>
      <c r="K344" s="258"/>
      <c r="L344" s="252"/>
      <c r="M344" s="252"/>
      <c r="N344" s="252"/>
      <c r="O344" s="252"/>
    </row>
    <row r="345" spans="1:15" s="20" customFormat="1" ht="31.5">
      <c r="A345" s="129" t="s">
        <v>333</v>
      </c>
      <c r="B345" s="6"/>
      <c r="C345" s="7" t="s">
        <v>118</v>
      </c>
      <c r="D345" s="7" t="s">
        <v>112</v>
      </c>
      <c r="E345" s="6" t="s">
        <v>332</v>
      </c>
      <c r="F345" s="6"/>
      <c r="G345" s="2">
        <f>SUM(G346:G347)</f>
        <v>37.1</v>
      </c>
      <c r="H345" s="263"/>
      <c r="I345" s="252"/>
      <c r="J345" s="252"/>
      <c r="K345" s="258"/>
      <c r="L345" s="252"/>
      <c r="M345" s="252"/>
      <c r="N345" s="252"/>
      <c r="O345" s="252"/>
    </row>
    <row r="346" spans="1:15" s="20" customFormat="1" ht="47.25">
      <c r="A346" s="129" t="s">
        <v>861</v>
      </c>
      <c r="B346" s="6"/>
      <c r="C346" s="7" t="s">
        <v>118</v>
      </c>
      <c r="D346" s="7" t="s">
        <v>112</v>
      </c>
      <c r="E346" s="6" t="s">
        <v>859</v>
      </c>
      <c r="F346" s="6">
        <v>600</v>
      </c>
      <c r="G346" s="2">
        <v>27</v>
      </c>
      <c r="H346" s="263"/>
      <c r="I346" s="252"/>
      <c r="J346" s="252"/>
      <c r="K346" s="258"/>
      <c r="L346" s="252"/>
      <c r="M346" s="252"/>
      <c r="N346" s="252"/>
      <c r="O346" s="252"/>
    </row>
    <row r="347" spans="1:15" s="20" customFormat="1" ht="50.25" customHeight="1">
      <c r="A347" s="129" t="s">
        <v>862</v>
      </c>
      <c r="B347" s="6"/>
      <c r="C347" s="7" t="s">
        <v>118</v>
      </c>
      <c r="D347" s="7" t="s">
        <v>112</v>
      </c>
      <c r="E347" s="6" t="s">
        <v>860</v>
      </c>
      <c r="F347" s="6">
        <v>600</v>
      </c>
      <c r="G347" s="2">
        <v>10.1</v>
      </c>
      <c r="H347" s="263"/>
      <c r="I347" s="252"/>
      <c r="J347" s="252"/>
      <c r="K347" s="258"/>
      <c r="L347" s="252"/>
      <c r="M347" s="252"/>
      <c r="N347" s="252"/>
      <c r="O347" s="252"/>
    </row>
    <row r="348" spans="1:15" s="19" customFormat="1" ht="15.75">
      <c r="A348" s="40" t="s">
        <v>219</v>
      </c>
      <c r="B348" s="6"/>
      <c r="C348" s="7" t="s">
        <v>118</v>
      </c>
      <c r="D348" s="7" t="s">
        <v>112</v>
      </c>
      <c r="E348" s="6" t="s">
        <v>218</v>
      </c>
      <c r="F348" s="6"/>
      <c r="G348" s="2">
        <f>SUM(G349)</f>
        <v>211.3</v>
      </c>
      <c r="H348" s="236"/>
      <c r="I348" s="236"/>
      <c r="J348" s="236"/>
      <c r="K348" s="258"/>
      <c r="L348" s="236"/>
      <c r="M348" s="236"/>
      <c r="N348" s="236"/>
      <c r="O348" s="236"/>
    </row>
    <row r="349" spans="1:15" s="19" customFormat="1" ht="15.75">
      <c r="A349" s="40" t="s">
        <v>221</v>
      </c>
      <c r="B349" s="6"/>
      <c r="C349" s="7" t="s">
        <v>118</v>
      </c>
      <c r="D349" s="7" t="s">
        <v>112</v>
      </c>
      <c r="E349" s="6" t="s">
        <v>220</v>
      </c>
      <c r="F349" s="6"/>
      <c r="G349" s="2">
        <f>SUM(G350)</f>
        <v>211.3</v>
      </c>
      <c r="H349" s="236"/>
      <c r="I349" s="236"/>
      <c r="J349" s="236"/>
      <c r="K349" s="258"/>
      <c r="L349" s="236"/>
      <c r="M349" s="236"/>
      <c r="N349" s="236"/>
      <c r="O349" s="236"/>
    </row>
    <row r="350" spans="1:15" s="19" customFormat="1" ht="47.25">
      <c r="A350" s="40" t="s">
        <v>624</v>
      </c>
      <c r="B350" s="6"/>
      <c r="C350" s="7" t="s">
        <v>118</v>
      </c>
      <c r="D350" s="7" t="s">
        <v>112</v>
      </c>
      <c r="E350" s="6" t="s">
        <v>692</v>
      </c>
      <c r="F350" s="6">
        <v>600</v>
      </c>
      <c r="G350" s="2">
        <v>211.3</v>
      </c>
      <c r="H350" s="236"/>
      <c r="I350" s="236"/>
      <c r="J350" s="236"/>
      <c r="K350" s="258"/>
      <c r="L350" s="236"/>
      <c r="M350" s="236"/>
      <c r="N350" s="236"/>
      <c r="O350" s="236"/>
    </row>
    <row r="351" spans="1:15" s="19" customFormat="1" ht="15.75">
      <c r="A351" s="38" t="s">
        <v>100</v>
      </c>
      <c r="B351" s="32"/>
      <c r="C351" s="36">
        <v>10</v>
      </c>
      <c r="D351" s="36" t="s">
        <v>119</v>
      </c>
      <c r="E351" s="32"/>
      <c r="F351" s="32"/>
      <c r="G351" s="4">
        <f>SUM(G352,G357)</f>
        <v>33591.1</v>
      </c>
      <c r="H351" s="236"/>
      <c r="I351" s="236"/>
      <c r="J351" s="236"/>
      <c r="K351" s="258"/>
      <c r="L351" s="236"/>
      <c r="M351" s="236"/>
      <c r="N351" s="236"/>
      <c r="O351" s="236"/>
    </row>
    <row r="352" spans="1:15" s="19" customFormat="1" ht="15.75">
      <c r="A352" s="38" t="s">
        <v>103</v>
      </c>
      <c r="B352" s="32"/>
      <c r="C352" s="36">
        <v>10</v>
      </c>
      <c r="D352" s="36" t="s">
        <v>115</v>
      </c>
      <c r="E352" s="32"/>
      <c r="F352" s="32"/>
      <c r="G352" s="4">
        <f>SUM(G353)</f>
        <v>889.9</v>
      </c>
      <c r="H352" s="236"/>
      <c r="I352" s="236"/>
      <c r="J352" s="236"/>
      <c r="K352" s="258"/>
      <c r="L352" s="236"/>
      <c r="M352" s="236"/>
      <c r="N352" s="236"/>
      <c r="O352" s="236"/>
    </row>
    <row r="353" spans="1:15" s="19" customFormat="1" ht="47.25">
      <c r="A353" s="39" t="s">
        <v>746</v>
      </c>
      <c r="B353" s="6"/>
      <c r="C353" s="7">
        <v>10</v>
      </c>
      <c r="D353" s="7" t="s">
        <v>115</v>
      </c>
      <c r="E353" s="6" t="s">
        <v>292</v>
      </c>
      <c r="F353" s="6"/>
      <c r="G353" s="26">
        <f>SUM(G354)</f>
        <v>889.9</v>
      </c>
      <c r="H353" s="236"/>
      <c r="I353" s="236"/>
      <c r="J353" s="236"/>
      <c r="K353" s="258"/>
      <c r="L353" s="236"/>
      <c r="M353" s="236"/>
      <c r="N353" s="236"/>
      <c r="O353" s="236"/>
    </row>
    <row r="354" spans="1:15" s="19" customFormat="1" ht="47.25">
      <c r="A354" s="39" t="s">
        <v>95</v>
      </c>
      <c r="B354" s="6"/>
      <c r="C354" s="7">
        <v>10</v>
      </c>
      <c r="D354" s="7" t="s">
        <v>115</v>
      </c>
      <c r="E354" s="6" t="s">
        <v>294</v>
      </c>
      <c r="F354" s="6"/>
      <c r="G354" s="26">
        <f>SUM(G355)</f>
        <v>889.9</v>
      </c>
      <c r="H354" s="236"/>
      <c r="I354" s="236"/>
      <c r="J354" s="236"/>
      <c r="K354" s="258"/>
      <c r="L354" s="236"/>
      <c r="M354" s="236"/>
      <c r="N354" s="236"/>
      <c r="O354" s="236"/>
    </row>
    <row r="355" spans="1:15" s="19" customFormat="1" ht="80.25" customHeight="1">
      <c r="A355" s="39" t="s">
        <v>540</v>
      </c>
      <c r="B355" s="6"/>
      <c r="C355" s="7">
        <v>10</v>
      </c>
      <c r="D355" s="7" t="s">
        <v>115</v>
      </c>
      <c r="E355" s="6" t="s">
        <v>322</v>
      </c>
      <c r="F355" s="6"/>
      <c r="G355" s="26">
        <f>SUM(G356)</f>
        <v>889.9</v>
      </c>
      <c r="H355" s="236"/>
      <c r="I355" s="236"/>
      <c r="J355" s="236"/>
      <c r="K355" s="258"/>
      <c r="L355" s="236"/>
      <c r="M355" s="236"/>
      <c r="N355" s="236"/>
      <c r="O355" s="236"/>
    </row>
    <row r="356" spans="1:15" s="19" customFormat="1" ht="110.25">
      <c r="A356" s="40" t="s">
        <v>816</v>
      </c>
      <c r="B356" s="6"/>
      <c r="C356" s="7">
        <v>10</v>
      </c>
      <c r="D356" s="7" t="s">
        <v>115</v>
      </c>
      <c r="E356" s="6" t="s">
        <v>524</v>
      </c>
      <c r="F356" s="6">
        <v>600</v>
      </c>
      <c r="G356" s="2">
        <v>889.9</v>
      </c>
      <c r="H356" s="236"/>
      <c r="I356" s="236"/>
      <c r="J356" s="236"/>
      <c r="K356" s="258"/>
      <c r="L356" s="236"/>
      <c r="M356" s="236"/>
      <c r="N356" s="236"/>
      <c r="O356" s="236"/>
    </row>
    <row r="357" spans="1:15" s="19" customFormat="1" ht="15.75">
      <c r="A357" s="38" t="s">
        <v>104</v>
      </c>
      <c r="B357" s="32"/>
      <c r="C357" s="36">
        <v>10</v>
      </c>
      <c r="D357" s="36" t="s">
        <v>120</v>
      </c>
      <c r="E357" s="32"/>
      <c r="F357" s="32"/>
      <c r="G357" s="4">
        <f>SUM(G358)</f>
        <v>32701.200000000001</v>
      </c>
      <c r="H357" s="236"/>
      <c r="I357" s="236"/>
      <c r="J357" s="236"/>
      <c r="K357" s="258"/>
      <c r="L357" s="236"/>
      <c r="M357" s="236"/>
      <c r="N357" s="236"/>
      <c r="O357" s="236"/>
    </row>
    <row r="358" spans="1:15" s="19" customFormat="1" ht="31.5">
      <c r="A358" s="39" t="s">
        <v>216</v>
      </c>
      <c r="B358" s="6"/>
      <c r="C358" s="7">
        <v>10</v>
      </c>
      <c r="D358" s="7" t="s">
        <v>120</v>
      </c>
      <c r="E358" s="6" t="s">
        <v>214</v>
      </c>
      <c r="F358" s="150"/>
      <c r="G358" s="26">
        <f>SUM(G359,G365)</f>
        <v>32701.200000000001</v>
      </c>
      <c r="H358" s="236"/>
      <c r="I358" s="236"/>
      <c r="J358" s="236"/>
      <c r="K358" s="258"/>
      <c r="L358" s="236"/>
      <c r="M358" s="236"/>
      <c r="N358" s="236"/>
      <c r="O358" s="236"/>
    </row>
    <row r="359" spans="1:15" s="19" customFormat="1" ht="31.5">
      <c r="A359" s="39" t="s">
        <v>217</v>
      </c>
      <c r="B359" s="6"/>
      <c r="C359" s="7">
        <v>10</v>
      </c>
      <c r="D359" s="7" t="s">
        <v>120</v>
      </c>
      <c r="E359" s="6" t="s">
        <v>215</v>
      </c>
      <c r="F359" s="150"/>
      <c r="G359" s="26">
        <f>SUM(G360:G364)</f>
        <v>16266.7</v>
      </c>
      <c r="H359" s="236"/>
      <c r="I359" s="236"/>
      <c r="J359" s="236"/>
      <c r="K359" s="258"/>
      <c r="L359" s="236"/>
      <c r="M359" s="236"/>
      <c r="N359" s="236"/>
      <c r="O359" s="236"/>
    </row>
    <row r="360" spans="1:15" s="19" customFormat="1" ht="94.5">
      <c r="A360" s="40" t="s">
        <v>423</v>
      </c>
      <c r="B360" s="6"/>
      <c r="C360" s="7">
        <v>10</v>
      </c>
      <c r="D360" s="7" t="s">
        <v>120</v>
      </c>
      <c r="E360" s="6" t="s">
        <v>274</v>
      </c>
      <c r="F360" s="6">
        <v>100</v>
      </c>
      <c r="G360" s="26">
        <v>12143</v>
      </c>
      <c r="H360" s="236"/>
      <c r="I360" s="258"/>
      <c r="J360" s="236"/>
      <c r="K360" s="258"/>
      <c r="L360" s="236"/>
      <c r="M360" s="236"/>
      <c r="N360" s="236"/>
      <c r="O360" s="236"/>
    </row>
    <row r="361" spans="1:15" s="19" customFormat="1" ht="47.25">
      <c r="A361" s="37" t="s">
        <v>463</v>
      </c>
      <c r="B361" s="67"/>
      <c r="C361" s="7">
        <v>10</v>
      </c>
      <c r="D361" s="7" t="s">
        <v>120</v>
      </c>
      <c r="E361" s="6" t="s">
        <v>274</v>
      </c>
      <c r="F361" s="67">
        <v>200</v>
      </c>
      <c r="G361" s="26">
        <v>564.20000000000005</v>
      </c>
      <c r="H361" s="236"/>
      <c r="I361" s="258"/>
      <c r="J361" s="236"/>
      <c r="K361" s="258"/>
      <c r="L361" s="236"/>
      <c r="M361" s="236"/>
      <c r="N361" s="236"/>
      <c r="O361" s="236"/>
    </row>
    <row r="362" spans="1:15" s="19" customFormat="1" ht="126">
      <c r="A362" s="40" t="s">
        <v>804</v>
      </c>
      <c r="B362" s="6"/>
      <c r="C362" s="7" t="s">
        <v>4</v>
      </c>
      <c r="D362" s="7" t="s">
        <v>120</v>
      </c>
      <c r="E362" s="6" t="s">
        <v>275</v>
      </c>
      <c r="F362" s="6">
        <v>100</v>
      </c>
      <c r="G362" s="26">
        <v>2559.5</v>
      </c>
      <c r="H362" s="236"/>
      <c r="I362" s="236"/>
      <c r="J362" s="236"/>
      <c r="K362" s="258"/>
      <c r="L362" s="236"/>
      <c r="M362" s="236"/>
      <c r="N362" s="236"/>
      <c r="O362" s="236"/>
    </row>
    <row r="363" spans="1:15" s="19" customFormat="1" ht="94.5">
      <c r="A363" s="37" t="s">
        <v>805</v>
      </c>
      <c r="B363" s="67"/>
      <c r="C363" s="7" t="s">
        <v>4</v>
      </c>
      <c r="D363" s="7" t="s">
        <v>120</v>
      </c>
      <c r="E363" s="6" t="s">
        <v>275</v>
      </c>
      <c r="F363" s="67">
        <v>200</v>
      </c>
      <c r="G363" s="26">
        <v>400</v>
      </c>
      <c r="H363" s="236"/>
      <c r="I363" s="236"/>
      <c r="J363" s="236"/>
      <c r="K363" s="258"/>
      <c r="L363" s="236"/>
      <c r="M363" s="236"/>
      <c r="N363" s="236"/>
      <c r="O363" s="236"/>
    </row>
    <row r="364" spans="1:15" s="19" customFormat="1" ht="78.75">
      <c r="A364" s="40" t="s">
        <v>790</v>
      </c>
      <c r="B364" s="6"/>
      <c r="C364" s="7">
        <v>10</v>
      </c>
      <c r="D364" s="7" t="s">
        <v>120</v>
      </c>
      <c r="E364" s="6" t="s">
        <v>276</v>
      </c>
      <c r="F364" s="6">
        <v>100</v>
      </c>
      <c r="G364" s="26">
        <v>600</v>
      </c>
      <c r="H364" s="236"/>
      <c r="I364" s="236"/>
      <c r="J364" s="236"/>
      <c r="K364" s="258"/>
      <c r="L364" s="236"/>
      <c r="M364" s="236"/>
      <c r="N364" s="236"/>
      <c r="O364" s="236"/>
    </row>
    <row r="365" spans="1:15" s="19" customFormat="1" ht="31.5">
      <c r="A365" s="39" t="s">
        <v>324</v>
      </c>
      <c r="B365" s="6"/>
      <c r="C365" s="7">
        <v>10</v>
      </c>
      <c r="D365" s="7" t="s">
        <v>120</v>
      </c>
      <c r="E365" s="6" t="s">
        <v>323</v>
      </c>
      <c r="F365" s="150"/>
      <c r="G365" s="26">
        <f>SUM(G366:G368)</f>
        <v>16434.5</v>
      </c>
      <c r="H365" s="236"/>
      <c r="I365" s="236"/>
      <c r="J365" s="236"/>
      <c r="K365" s="258"/>
      <c r="L365" s="236"/>
      <c r="M365" s="236"/>
      <c r="N365" s="236"/>
      <c r="O365" s="236"/>
    </row>
    <row r="366" spans="1:15" s="19" customFormat="1" ht="110.25">
      <c r="A366" s="40" t="s">
        <v>817</v>
      </c>
      <c r="B366" s="6"/>
      <c r="C366" s="7">
        <v>10</v>
      </c>
      <c r="D366" s="7" t="s">
        <v>120</v>
      </c>
      <c r="E366" s="6" t="s">
        <v>473</v>
      </c>
      <c r="F366" s="6">
        <v>100</v>
      </c>
      <c r="G366" s="2">
        <v>10792.5</v>
      </c>
      <c r="H366" s="236"/>
      <c r="I366" s="236"/>
      <c r="J366" s="236"/>
      <c r="K366" s="258"/>
      <c r="L366" s="236"/>
      <c r="M366" s="236"/>
      <c r="N366" s="236"/>
      <c r="O366" s="236"/>
    </row>
    <row r="367" spans="1:15" s="19" customFormat="1" ht="63">
      <c r="A367" s="40" t="s">
        <v>466</v>
      </c>
      <c r="B367" s="6"/>
      <c r="C367" s="7">
        <v>10</v>
      </c>
      <c r="D367" s="7" t="s">
        <v>120</v>
      </c>
      <c r="E367" s="6" t="s">
        <v>473</v>
      </c>
      <c r="F367" s="6">
        <v>200</v>
      </c>
      <c r="G367" s="2">
        <v>5639.9</v>
      </c>
      <c r="H367" s="236"/>
      <c r="I367" s="236"/>
      <c r="J367" s="236"/>
      <c r="K367" s="258"/>
      <c r="L367" s="236"/>
      <c r="M367" s="236"/>
      <c r="N367" s="236"/>
      <c r="O367" s="236"/>
    </row>
    <row r="368" spans="1:15" s="19" customFormat="1" ht="47.25">
      <c r="A368" s="40" t="s">
        <v>430</v>
      </c>
      <c r="B368" s="6"/>
      <c r="C368" s="7">
        <v>10</v>
      </c>
      <c r="D368" s="7" t="s">
        <v>120</v>
      </c>
      <c r="E368" s="6" t="s">
        <v>473</v>
      </c>
      <c r="F368" s="6">
        <v>800</v>
      </c>
      <c r="G368" s="2">
        <v>2.1</v>
      </c>
      <c r="H368" s="236"/>
      <c r="I368" s="236"/>
      <c r="J368" s="236"/>
      <c r="K368" s="258"/>
      <c r="L368" s="236"/>
      <c r="M368" s="236"/>
      <c r="N368" s="236"/>
      <c r="O368" s="236"/>
    </row>
    <row r="369" spans="1:15" s="19" customFormat="1" ht="15.75">
      <c r="A369" s="38" t="s">
        <v>105</v>
      </c>
      <c r="B369" s="32"/>
      <c r="C369" s="36">
        <v>11</v>
      </c>
      <c r="D369" s="36" t="s">
        <v>119</v>
      </c>
      <c r="E369" s="32"/>
      <c r="F369" s="32"/>
      <c r="G369" s="4">
        <f>G370+G377</f>
        <v>29918.400000000001</v>
      </c>
      <c r="H369" s="236"/>
      <c r="I369" s="236"/>
      <c r="J369" s="236"/>
      <c r="K369" s="258"/>
      <c r="L369" s="236"/>
      <c r="M369" s="236"/>
      <c r="N369" s="236"/>
      <c r="O369" s="236"/>
    </row>
    <row r="370" spans="1:15" s="19" customFormat="1" ht="15.75">
      <c r="A370" s="38" t="s">
        <v>106</v>
      </c>
      <c r="B370" s="32"/>
      <c r="C370" s="36">
        <v>11</v>
      </c>
      <c r="D370" s="36" t="s">
        <v>112</v>
      </c>
      <c r="E370" s="32"/>
      <c r="F370" s="32"/>
      <c r="G370" s="4">
        <f>SUM(G371)</f>
        <v>23430</v>
      </c>
      <c r="H370" s="236"/>
      <c r="I370" s="236"/>
      <c r="J370" s="236"/>
      <c r="K370" s="258"/>
      <c r="L370" s="236"/>
      <c r="M370" s="236"/>
      <c r="N370" s="236"/>
      <c r="O370" s="236"/>
    </row>
    <row r="371" spans="1:15" s="19" customFormat="1" ht="31.5">
      <c r="A371" s="39" t="s">
        <v>748</v>
      </c>
      <c r="B371" s="6"/>
      <c r="C371" s="7">
        <v>11</v>
      </c>
      <c r="D371" s="7" t="s">
        <v>112</v>
      </c>
      <c r="E371" s="6" t="s">
        <v>326</v>
      </c>
      <c r="F371" s="6"/>
      <c r="G371" s="26">
        <f>SUM(G372,G375)</f>
        <v>23430</v>
      </c>
      <c r="H371" s="236"/>
      <c r="I371" s="236"/>
      <c r="J371" s="236"/>
      <c r="K371" s="258"/>
      <c r="L371" s="236"/>
      <c r="M371" s="236"/>
      <c r="N371" s="236"/>
      <c r="O371" s="236"/>
    </row>
    <row r="372" spans="1:15" s="19" customFormat="1" ht="15.75">
      <c r="A372" s="39" t="s">
        <v>107</v>
      </c>
      <c r="B372" s="6"/>
      <c r="C372" s="7">
        <v>11</v>
      </c>
      <c r="D372" s="7" t="s">
        <v>112</v>
      </c>
      <c r="E372" s="6" t="s">
        <v>327</v>
      </c>
      <c r="F372" s="6"/>
      <c r="G372" s="26">
        <f>SUM(G373)</f>
        <v>600</v>
      </c>
      <c r="H372" s="236"/>
      <c r="I372" s="236"/>
      <c r="J372" s="236"/>
      <c r="K372" s="258"/>
      <c r="L372" s="236"/>
      <c r="M372" s="236"/>
      <c r="N372" s="236"/>
      <c r="O372" s="236"/>
    </row>
    <row r="373" spans="1:15" s="19" customFormat="1" ht="47.25">
      <c r="A373" s="39" t="s">
        <v>350</v>
      </c>
      <c r="B373" s="6"/>
      <c r="C373" s="7">
        <v>11</v>
      </c>
      <c r="D373" s="7" t="s">
        <v>112</v>
      </c>
      <c r="E373" s="6" t="s">
        <v>328</v>
      </c>
      <c r="F373" s="6"/>
      <c r="G373" s="26">
        <f>SUM(G374)</f>
        <v>600</v>
      </c>
      <c r="H373" s="236"/>
      <c r="I373" s="236"/>
      <c r="J373" s="236"/>
      <c r="K373" s="258"/>
      <c r="L373" s="236"/>
      <c r="M373" s="236"/>
      <c r="N373" s="236"/>
      <c r="O373" s="236"/>
    </row>
    <row r="374" spans="1:15" s="19" customFormat="1" ht="47.25">
      <c r="A374" s="40" t="s">
        <v>531</v>
      </c>
      <c r="B374" s="6"/>
      <c r="C374" s="7">
        <v>11</v>
      </c>
      <c r="D374" s="7" t="s">
        <v>112</v>
      </c>
      <c r="E374" s="6" t="s">
        <v>329</v>
      </c>
      <c r="F374" s="6">
        <v>600</v>
      </c>
      <c r="G374" s="26">
        <v>600</v>
      </c>
      <c r="H374" s="236"/>
      <c r="I374" s="236"/>
      <c r="J374" s="236"/>
      <c r="K374" s="258"/>
      <c r="L374" s="236"/>
      <c r="M374" s="236"/>
      <c r="N374" s="236"/>
      <c r="O374" s="236"/>
    </row>
    <row r="375" spans="1:15" s="19" customFormat="1" ht="31.5">
      <c r="A375" s="39" t="s">
        <v>108</v>
      </c>
      <c r="B375" s="6"/>
      <c r="C375" s="7">
        <v>11</v>
      </c>
      <c r="D375" s="7" t="s">
        <v>112</v>
      </c>
      <c r="E375" s="6" t="s">
        <v>330</v>
      </c>
      <c r="F375" s="6"/>
      <c r="G375" s="26">
        <f>SUM(G376)</f>
        <v>22830</v>
      </c>
      <c r="H375" s="236"/>
      <c r="I375" s="236"/>
      <c r="J375" s="236"/>
      <c r="K375" s="258"/>
      <c r="L375" s="236"/>
      <c r="M375" s="236"/>
      <c r="N375" s="236"/>
      <c r="O375" s="236"/>
    </row>
    <row r="376" spans="1:15" s="49" customFormat="1" ht="78.75">
      <c r="A376" s="40" t="s">
        <v>398</v>
      </c>
      <c r="B376" s="6"/>
      <c r="C376" s="7">
        <v>11</v>
      </c>
      <c r="D376" s="7" t="s">
        <v>112</v>
      </c>
      <c r="E376" s="6" t="s">
        <v>474</v>
      </c>
      <c r="F376" s="6">
        <v>600</v>
      </c>
      <c r="G376" s="26">
        <v>22830</v>
      </c>
      <c r="H376" s="262"/>
      <c r="I376" s="262"/>
      <c r="J376" s="262"/>
      <c r="K376" s="258"/>
      <c r="L376" s="262"/>
      <c r="M376" s="262"/>
      <c r="N376" s="262"/>
      <c r="O376" s="262"/>
    </row>
    <row r="377" spans="1:15" s="49" customFormat="1" ht="15.75">
      <c r="A377" s="38" t="s">
        <v>109</v>
      </c>
      <c r="B377" s="32"/>
      <c r="C377" s="36">
        <v>11</v>
      </c>
      <c r="D377" s="36" t="s">
        <v>113</v>
      </c>
      <c r="E377" s="32"/>
      <c r="F377" s="32"/>
      <c r="G377" s="4">
        <f>SUM(G378,G383)</f>
        <v>6488.4000000000005</v>
      </c>
      <c r="H377" s="262"/>
      <c r="I377" s="262"/>
      <c r="J377" s="262"/>
      <c r="K377" s="258"/>
      <c r="L377" s="262"/>
      <c r="M377" s="262"/>
      <c r="N377" s="262"/>
      <c r="O377" s="262"/>
    </row>
    <row r="378" spans="1:15" s="49" customFormat="1" ht="31.5">
      <c r="A378" s="39" t="s">
        <v>748</v>
      </c>
      <c r="B378" s="6"/>
      <c r="C378" s="7">
        <v>11</v>
      </c>
      <c r="D378" s="7" t="s">
        <v>113</v>
      </c>
      <c r="E378" s="6" t="s">
        <v>326</v>
      </c>
      <c r="F378" s="6"/>
      <c r="G378" s="26">
        <f>SUM(G379)</f>
        <v>5810.6</v>
      </c>
      <c r="H378" s="262"/>
      <c r="I378" s="262"/>
      <c r="J378" s="262"/>
      <c r="K378" s="258"/>
      <c r="L378" s="262"/>
      <c r="M378" s="262"/>
      <c r="N378" s="262"/>
      <c r="O378" s="262"/>
    </row>
    <row r="379" spans="1:15" s="49" customFormat="1" ht="15.75">
      <c r="A379" s="39" t="s">
        <v>107</v>
      </c>
      <c r="B379" s="6"/>
      <c r="C379" s="7">
        <v>11</v>
      </c>
      <c r="D379" s="7" t="s">
        <v>113</v>
      </c>
      <c r="E379" s="6" t="s">
        <v>327</v>
      </c>
      <c r="F379" s="6"/>
      <c r="G379" s="26">
        <f>SUM(G380)</f>
        <v>5810.6</v>
      </c>
      <c r="H379" s="262"/>
      <c r="I379" s="262"/>
      <c r="J379" s="262"/>
      <c r="K379" s="258"/>
      <c r="L379" s="262"/>
      <c r="M379" s="262"/>
      <c r="N379" s="262"/>
      <c r="O379" s="262"/>
    </row>
    <row r="380" spans="1:15" s="19" customFormat="1" ht="31.5">
      <c r="A380" s="39" t="s">
        <v>333</v>
      </c>
      <c r="B380" s="6"/>
      <c r="C380" s="7">
        <v>11</v>
      </c>
      <c r="D380" s="7" t="s">
        <v>113</v>
      </c>
      <c r="E380" s="6" t="s">
        <v>332</v>
      </c>
      <c r="F380" s="6"/>
      <c r="G380" s="26">
        <f>SUM(G381:G382)</f>
        <v>5810.6</v>
      </c>
      <c r="H380" s="236"/>
      <c r="I380" s="236"/>
      <c r="J380" s="236"/>
      <c r="K380" s="258"/>
      <c r="L380" s="236"/>
      <c r="M380" s="236"/>
      <c r="N380" s="236"/>
      <c r="O380" s="236"/>
    </row>
    <row r="381" spans="1:15" s="19" customFormat="1" ht="47.25">
      <c r="A381" s="40" t="s">
        <v>395</v>
      </c>
      <c r="B381" s="67"/>
      <c r="C381" s="173">
        <v>11</v>
      </c>
      <c r="D381" s="173" t="s">
        <v>113</v>
      </c>
      <c r="E381" s="6" t="s">
        <v>331</v>
      </c>
      <c r="F381" s="67">
        <v>600</v>
      </c>
      <c r="G381" s="3">
        <v>1157.5999999999999</v>
      </c>
      <c r="H381" s="236"/>
      <c r="I381" s="236"/>
      <c r="J381" s="236"/>
      <c r="K381" s="258"/>
      <c r="L381" s="236"/>
      <c r="M381" s="236"/>
      <c r="N381" s="236"/>
      <c r="O381" s="236"/>
    </row>
    <row r="382" spans="1:15" ht="47.25">
      <c r="A382" s="129" t="s">
        <v>861</v>
      </c>
      <c r="B382" s="6"/>
      <c r="C382" s="7" t="s">
        <v>363</v>
      </c>
      <c r="D382" s="7" t="s">
        <v>112</v>
      </c>
      <c r="E382" s="6" t="s">
        <v>859</v>
      </c>
      <c r="F382" s="6">
        <v>600</v>
      </c>
      <c r="G382" s="26">
        <v>4653</v>
      </c>
      <c r="H382" s="258"/>
      <c r="I382" s="236"/>
      <c r="J382" s="236"/>
      <c r="K382" s="258"/>
      <c r="L382" s="236"/>
      <c r="M382" s="236"/>
      <c r="N382" s="236"/>
      <c r="O382" s="236"/>
    </row>
    <row r="383" spans="1:15" ht="15.75">
      <c r="A383" s="9" t="s">
        <v>219</v>
      </c>
      <c r="B383" s="6"/>
      <c r="C383" s="7">
        <v>11</v>
      </c>
      <c r="D383" s="7" t="s">
        <v>113</v>
      </c>
      <c r="E383" s="6" t="s">
        <v>218</v>
      </c>
      <c r="F383" s="6"/>
      <c r="G383" s="26">
        <f>SUM(G384)</f>
        <v>677.8</v>
      </c>
      <c r="H383" s="258"/>
      <c r="I383" s="236"/>
      <c r="J383" s="236"/>
      <c r="K383" s="258"/>
      <c r="L383" s="236"/>
      <c r="M383" s="236"/>
      <c r="N383" s="236"/>
      <c r="O383" s="236"/>
    </row>
    <row r="384" spans="1:15" ht="15.75">
      <c r="A384" s="9" t="s">
        <v>221</v>
      </c>
      <c r="B384" s="6"/>
      <c r="C384" s="7">
        <v>11</v>
      </c>
      <c r="D384" s="7" t="s">
        <v>113</v>
      </c>
      <c r="E384" s="6" t="s">
        <v>220</v>
      </c>
      <c r="F384" s="6"/>
      <c r="G384" s="26">
        <f>SUM(G385)</f>
        <v>677.8</v>
      </c>
      <c r="H384" s="258"/>
      <c r="I384" s="236"/>
      <c r="J384" s="236"/>
      <c r="K384" s="258"/>
      <c r="L384" s="236"/>
      <c r="M384" s="236"/>
      <c r="N384" s="236"/>
      <c r="O384" s="236"/>
    </row>
    <row r="385" spans="1:15" ht="47.25">
      <c r="A385" s="9" t="s">
        <v>624</v>
      </c>
      <c r="B385" s="6"/>
      <c r="C385" s="7">
        <v>11</v>
      </c>
      <c r="D385" s="7" t="s">
        <v>113</v>
      </c>
      <c r="E385" s="6" t="s">
        <v>831</v>
      </c>
      <c r="F385" s="6">
        <v>600</v>
      </c>
      <c r="G385" s="26">
        <v>677.8</v>
      </c>
      <c r="H385" s="258"/>
      <c r="I385" s="236"/>
      <c r="J385" s="236"/>
      <c r="K385" s="258"/>
      <c r="L385" s="236"/>
      <c r="M385" s="236"/>
      <c r="N385" s="236"/>
      <c r="O385" s="236"/>
    </row>
    <row r="386" spans="1:15" s="19" customFormat="1" ht="15.75">
      <c r="A386" s="38" t="s">
        <v>334</v>
      </c>
      <c r="B386" s="32">
        <v>804</v>
      </c>
      <c r="C386" s="90"/>
      <c r="D386" s="70"/>
      <c r="E386" s="70"/>
      <c r="F386" s="71"/>
      <c r="G386" s="4">
        <f>SUM(G388)</f>
        <v>50</v>
      </c>
      <c r="H386" s="236"/>
      <c r="I386" s="236"/>
      <c r="J386" s="236"/>
      <c r="K386" s="258"/>
      <c r="L386" s="236"/>
      <c r="M386" s="236"/>
      <c r="N386" s="236"/>
      <c r="O386" s="236"/>
    </row>
    <row r="387" spans="1:15" s="19" customFormat="1" ht="15.75">
      <c r="A387" s="38" t="s">
        <v>73</v>
      </c>
      <c r="B387" s="32"/>
      <c r="C387" s="87" t="s">
        <v>112</v>
      </c>
      <c r="D387" s="88" t="s">
        <v>119</v>
      </c>
      <c r="E387" s="88"/>
      <c r="F387" s="89"/>
      <c r="G387" s="4">
        <f>G388</f>
        <v>50</v>
      </c>
      <c r="H387" s="236"/>
      <c r="I387" s="236"/>
      <c r="J387" s="236"/>
      <c r="K387" s="258"/>
      <c r="L387" s="236"/>
      <c r="M387" s="236"/>
      <c r="N387" s="236"/>
      <c r="O387" s="236"/>
    </row>
    <row r="388" spans="1:15" s="19" customFormat="1" ht="47.25">
      <c r="A388" s="38" t="s">
        <v>568</v>
      </c>
      <c r="B388" s="32"/>
      <c r="C388" s="87" t="s">
        <v>112</v>
      </c>
      <c r="D388" s="88" t="s">
        <v>114</v>
      </c>
      <c r="E388" s="88"/>
      <c r="F388" s="89"/>
      <c r="G388" s="4">
        <f>SUM(G390)</f>
        <v>50</v>
      </c>
      <c r="H388" s="236"/>
      <c r="I388" s="236"/>
      <c r="J388" s="236"/>
      <c r="K388" s="258"/>
      <c r="L388" s="236"/>
      <c r="M388" s="236"/>
      <c r="N388" s="236"/>
      <c r="O388" s="236"/>
    </row>
    <row r="389" spans="1:15" s="19" customFormat="1" ht="15.75">
      <c r="A389" s="39" t="s">
        <v>334</v>
      </c>
      <c r="B389" s="32"/>
      <c r="C389" s="90" t="s">
        <v>112</v>
      </c>
      <c r="D389" s="70" t="s">
        <v>114</v>
      </c>
      <c r="E389" s="70" t="s">
        <v>569</v>
      </c>
      <c r="F389" s="89"/>
      <c r="G389" s="26">
        <f>SUM(G390)</f>
        <v>50</v>
      </c>
      <c r="H389" s="236"/>
      <c r="I389" s="236"/>
      <c r="J389" s="236"/>
      <c r="K389" s="258"/>
      <c r="L389" s="236"/>
      <c r="M389" s="236"/>
      <c r="N389" s="236"/>
      <c r="O389" s="236"/>
    </row>
    <row r="390" spans="1:15" s="19" customFormat="1" ht="31.5">
      <c r="A390" s="39" t="s">
        <v>335</v>
      </c>
      <c r="B390" s="32"/>
      <c r="C390" s="90" t="s">
        <v>112</v>
      </c>
      <c r="D390" s="70" t="s">
        <v>114</v>
      </c>
      <c r="E390" s="70" t="s">
        <v>570</v>
      </c>
      <c r="F390" s="89"/>
      <c r="G390" s="26">
        <f>SUM(G391)</f>
        <v>50</v>
      </c>
      <c r="H390" s="236"/>
      <c r="I390" s="236"/>
      <c r="J390" s="236"/>
      <c r="K390" s="258"/>
      <c r="L390" s="236"/>
      <c r="M390" s="236"/>
      <c r="N390" s="236"/>
      <c r="O390" s="236"/>
    </row>
    <row r="391" spans="1:15" s="19" customFormat="1" ht="94.5">
      <c r="A391" s="40" t="s">
        <v>818</v>
      </c>
      <c r="B391" s="6"/>
      <c r="C391" s="90" t="s">
        <v>112</v>
      </c>
      <c r="D391" s="70" t="s">
        <v>114</v>
      </c>
      <c r="E391" s="70" t="s">
        <v>336</v>
      </c>
      <c r="F391" s="71">
        <v>100</v>
      </c>
      <c r="G391" s="26">
        <v>50</v>
      </c>
      <c r="H391" s="236"/>
      <c r="I391" s="236"/>
      <c r="J391" s="236"/>
      <c r="K391" s="258"/>
      <c r="L391" s="236"/>
      <c r="M391" s="236"/>
      <c r="N391" s="236"/>
      <c r="O391" s="236"/>
    </row>
    <row r="392" spans="1:15" s="19" customFormat="1" ht="15.75">
      <c r="A392" s="277" t="s">
        <v>337</v>
      </c>
      <c r="B392" s="32">
        <v>805</v>
      </c>
      <c r="C392" s="278"/>
      <c r="D392" s="278"/>
      <c r="E392" s="279"/>
      <c r="F392" s="279"/>
      <c r="G392" s="4">
        <f>SUM(G393)</f>
        <v>3674.3</v>
      </c>
      <c r="H392" s="236"/>
      <c r="I392" s="236"/>
      <c r="J392" s="236"/>
      <c r="K392" s="258"/>
      <c r="L392" s="236"/>
      <c r="M392" s="236"/>
      <c r="N392" s="236"/>
      <c r="O392" s="236"/>
    </row>
    <row r="393" spans="1:15" s="19" customFormat="1" ht="15.75">
      <c r="A393" s="38" t="s">
        <v>73</v>
      </c>
      <c r="B393" s="259"/>
      <c r="C393" s="36" t="s">
        <v>112</v>
      </c>
      <c r="D393" s="36" t="s">
        <v>119</v>
      </c>
      <c r="E393" s="32"/>
      <c r="F393" s="279"/>
      <c r="G393" s="4">
        <f>SUM(G394)</f>
        <v>3674.3</v>
      </c>
      <c r="H393" s="236"/>
      <c r="I393" s="236"/>
      <c r="J393" s="236"/>
      <c r="K393" s="258"/>
      <c r="L393" s="236"/>
      <c r="M393" s="236"/>
      <c r="N393" s="236"/>
      <c r="O393" s="236"/>
    </row>
    <row r="394" spans="1:15" s="19" customFormat="1" ht="15.75">
      <c r="A394" s="38" t="s">
        <v>76</v>
      </c>
      <c r="B394" s="259"/>
      <c r="C394" s="36" t="s">
        <v>112</v>
      </c>
      <c r="D394" s="36" t="s">
        <v>117</v>
      </c>
      <c r="E394" s="32"/>
      <c r="F394" s="32"/>
      <c r="G394" s="4">
        <f>SUM(G395)</f>
        <v>3674.3</v>
      </c>
      <c r="H394" s="236"/>
      <c r="I394" s="236"/>
      <c r="J394" s="236"/>
      <c r="K394" s="258"/>
      <c r="L394" s="236"/>
      <c r="M394" s="236"/>
      <c r="N394" s="236"/>
      <c r="O394" s="236"/>
    </row>
    <row r="395" spans="1:15" s="19" customFormat="1" ht="15.75">
      <c r="A395" s="39" t="s">
        <v>337</v>
      </c>
      <c r="B395" s="151"/>
      <c r="C395" s="7" t="s">
        <v>112</v>
      </c>
      <c r="D395" s="7" t="s">
        <v>117</v>
      </c>
      <c r="E395" s="6" t="s">
        <v>339</v>
      </c>
      <c r="F395" s="6"/>
      <c r="G395" s="26">
        <f>SUM(G396)</f>
        <v>3674.3</v>
      </c>
      <c r="H395" s="236"/>
      <c r="I395" s="236"/>
      <c r="J395" s="236"/>
      <c r="K395" s="258"/>
      <c r="L395" s="236"/>
      <c r="M395" s="236"/>
      <c r="N395" s="236"/>
      <c r="O395" s="236"/>
    </row>
    <row r="396" spans="1:15" s="19" customFormat="1" ht="31.5">
      <c r="A396" s="39" t="s">
        <v>338</v>
      </c>
      <c r="B396" s="151"/>
      <c r="C396" s="7" t="s">
        <v>112</v>
      </c>
      <c r="D396" s="7" t="s">
        <v>117</v>
      </c>
      <c r="E396" s="6" t="s">
        <v>340</v>
      </c>
      <c r="F396" s="6"/>
      <c r="G396" s="26">
        <f>SUM(G397:G398)</f>
        <v>3674.3</v>
      </c>
      <c r="H396" s="236"/>
      <c r="I396" s="236"/>
      <c r="J396" s="236"/>
      <c r="K396" s="258"/>
      <c r="L396" s="236"/>
      <c r="M396" s="236"/>
      <c r="N396" s="236"/>
      <c r="O396" s="236"/>
    </row>
    <row r="397" spans="1:15" s="19" customFormat="1" ht="94.5">
      <c r="A397" s="40" t="s">
        <v>819</v>
      </c>
      <c r="B397" s="259"/>
      <c r="C397" s="7" t="s">
        <v>112</v>
      </c>
      <c r="D397" s="7" t="s">
        <v>117</v>
      </c>
      <c r="E397" s="6" t="s">
        <v>341</v>
      </c>
      <c r="F397" s="6">
        <v>100</v>
      </c>
      <c r="G397" s="26">
        <v>3574.3</v>
      </c>
      <c r="H397" s="258"/>
      <c r="I397" s="258"/>
      <c r="J397" s="236"/>
      <c r="K397" s="258"/>
      <c r="L397" s="236"/>
      <c r="M397" s="236"/>
      <c r="N397" s="236"/>
      <c r="O397" s="236"/>
    </row>
    <row r="398" spans="1:15" s="19" customFormat="1" ht="78.75">
      <c r="A398" s="40" t="s">
        <v>790</v>
      </c>
      <c r="B398" s="6"/>
      <c r="C398" s="7" t="s">
        <v>112</v>
      </c>
      <c r="D398" s="7" t="s">
        <v>117</v>
      </c>
      <c r="E398" s="6" t="s">
        <v>342</v>
      </c>
      <c r="F398" s="6">
        <v>100</v>
      </c>
      <c r="G398" s="26">
        <v>100</v>
      </c>
      <c r="H398" s="236"/>
      <c r="I398" s="236"/>
      <c r="J398" s="236"/>
      <c r="K398" s="258"/>
      <c r="L398" s="236"/>
      <c r="M398" s="236"/>
      <c r="N398" s="236"/>
      <c r="O398" s="236"/>
    </row>
    <row r="399" spans="1:15" s="19" customFormat="1" ht="15.75">
      <c r="A399" s="38" t="s">
        <v>346</v>
      </c>
      <c r="B399" s="87">
        <v>806</v>
      </c>
      <c r="C399" s="90"/>
      <c r="D399" s="90"/>
      <c r="E399" s="90"/>
      <c r="F399" s="90"/>
      <c r="G399" s="4">
        <f>SUM(G400)</f>
        <v>2330</v>
      </c>
      <c r="H399" s="236"/>
      <c r="I399" s="236"/>
      <c r="J399" s="236"/>
      <c r="K399" s="258"/>
      <c r="L399" s="236"/>
      <c r="M399" s="236"/>
      <c r="N399" s="236"/>
      <c r="O399" s="236"/>
    </row>
    <row r="400" spans="1:15" s="19" customFormat="1" ht="15.75">
      <c r="A400" s="38" t="s">
        <v>73</v>
      </c>
      <c r="B400" s="259"/>
      <c r="C400" s="36" t="s">
        <v>112</v>
      </c>
      <c r="D400" s="36" t="s">
        <v>119</v>
      </c>
      <c r="E400" s="90"/>
      <c r="F400" s="90"/>
      <c r="G400" s="4">
        <f>SUM(G401)</f>
        <v>2330</v>
      </c>
      <c r="H400" s="236"/>
      <c r="I400" s="236"/>
      <c r="J400" s="236"/>
      <c r="K400" s="258"/>
      <c r="L400" s="236"/>
      <c r="M400" s="236"/>
      <c r="N400" s="236"/>
      <c r="O400" s="236"/>
    </row>
    <row r="401" spans="1:15" s="19" customFormat="1" ht="47.25">
      <c r="A401" s="38" t="s">
        <v>75</v>
      </c>
      <c r="B401" s="259"/>
      <c r="C401" s="36" t="s">
        <v>112</v>
      </c>
      <c r="D401" s="36" t="s">
        <v>120</v>
      </c>
      <c r="E401" s="32"/>
      <c r="F401" s="32"/>
      <c r="G401" s="4">
        <f>SUM(G402)</f>
        <v>2330</v>
      </c>
      <c r="H401" s="236"/>
      <c r="I401" s="236"/>
      <c r="J401" s="236"/>
      <c r="K401" s="258"/>
      <c r="L401" s="236"/>
      <c r="M401" s="236"/>
      <c r="N401" s="236"/>
      <c r="O401" s="236"/>
    </row>
    <row r="402" spans="1:15" s="19" customFormat="1" ht="15.75">
      <c r="A402" s="39" t="s">
        <v>346</v>
      </c>
      <c r="B402" s="151"/>
      <c r="C402" s="7" t="s">
        <v>112</v>
      </c>
      <c r="D402" s="7" t="s">
        <v>120</v>
      </c>
      <c r="E402" s="6" t="s">
        <v>343</v>
      </c>
      <c r="F402" s="6"/>
      <c r="G402" s="26">
        <f>SUM(G403)</f>
        <v>2330</v>
      </c>
      <c r="H402" s="236"/>
      <c r="I402" s="236"/>
      <c r="J402" s="236"/>
      <c r="K402" s="258"/>
      <c r="L402" s="236"/>
      <c r="M402" s="236"/>
      <c r="N402" s="236"/>
      <c r="O402" s="236"/>
    </row>
    <row r="403" spans="1:15" s="19" customFormat="1" ht="31.5">
      <c r="A403" s="39" t="s">
        <v>345</v>
      </c>
      <c r="B403" s="151"/>
      <c r="C403" s="7" t="s">
        <v>112</v>
      </c>
      <c r="D403" s="7" t="s">
        <v>120</v>
      </c>
      <c r="E403" s="6" t="s">
        <v>344</v>
      </c>
      <c r="F403" s="6"/>
      <c r="G403" s="26">
        <f>SUM(G404:G405)</f>
        <v>2330</v>
      </c>
      <c r="H403" s="236"/>
      <c r="I403" s="236"/>
      <c r="J403" s="236"/>
      <c r="K403" s="258"/>
      <c r="L403" s="236"/>
      <c r="M403" s="236"/>
      <c r="N403" s="236"/>
      <c r="O403" s="236"/>
    </row>
    <row r="404" spans="1:15" s="19" customFormat="1" ht="94.5">
      <c r="A404" s="40" t="s">
        <v>423</v>
      </c>
      <c r="B404" s="259"/>
      <c r="C404" s="7" t="s">
        <v>112</v>
      </c>
      <c r="D404" s="7" t="s">
        <v>120</v>
      </c>
      <c r="E404" s="6" t="s">
        <v>347</v>
      </c>
      <c r="F404" s="6">
        <v>100</v>
      </c>
      <c r="G404" s="26">
        <v>2195</v>
      </c>
      <c r="H404" s="258"/>
      <c r="I404" s="258"/>
      <c r="J404" s="236"/>
      <c r="K404" s="258"/>
      <c r="L404" s="236"/>
      <c r="M404" s="236"/>
      <c r="N404" s="236"/>
      <c r="O404" s="236"/>
    </row>
    <row r="405" spans="1:15" s="19" customFormat="1" ht="78.75">
      <c r="A405" s="40" t="s">
        <v>790</v>
      </c>
      <c r="B405" s="6"/>
      <c r="C405" s="7" t="s">
        <v>112</v>
      </c>
      <c r="D405" s="7" t="s">
        <v>120</v>
      </c>
      <c r="E405" s="6" t="s">
        <v>749</v>
      </c>
      <c r="F405" s="6">
        <v>100</v>
      </c>
      <c r="G405" s="26">
        <v>135</v>
      </c>
      <c r="H405" s="236"/>
      <c r="I405" s="236"/>
      <c r="J405" s="236"/>
      <c r="K405" s="258"/>
      <c r="L405" s="236"/>
      <c r="M405" s="236"/>
      <c r="N405" s="236"/>
      <c r="O405" s="236"/>
    </row>
    <row r="406" spans="1:15" s="19" customFormat="1" ht="15.75">
      <c r="A406" s="280" t="s">
        <v>111</v>
      </c>
      <c r="B406" s="87"/>
      <c r="C406" s="87"/>
      <c r="D406" s="87"/>
      <c r="E406" s="87"/>
      <c r="F406" s="87"/>
      <c r="G406" s="4">
        <f>SUM(G17,G186,G237,G386,G392,G399)</f>
        <v>1356662.8</v>
      </c>
      <c r="H406" s="258"/>
      <c r="I406" s="258"/>
      <c r="J406" s="236"/>
      <c r="K406" s="258"/>
      <c r="L406" s="236"/>
      <c r="M406" s="236"/>
      <c r="N406" s="236"/>
      <c r="O406" s="236"/>
    </row>
    <row r="407" spans="1:15" s="19" customFormat="1" ht="15.75">
      <c r="A407" s="281"/>
      <c r="B407" s="282"/>
      <c r="C407" s="283"/>
      <c r="D407" s="283"/>
      <c r="E407" s="283"/>
      <c r="F407" s="283"/>
      <c r="G407" s="284" t="s">
        <v>825</v>
      </c>
      <c r="H407" s="236"/>
      <c r="I407" s="258"/>
      <c r="J407" s="236"/>
      <c r="K407" s="258"/>
      <c r="L407" s="236"/>
      <c r="M407" s="236"/>
      <c r="N407" s="236"/>
      <c r="O407" s="236"/>
    </row>
    <row r="408" spans="1:15" s="19" customFormat="1" ht="15.75">
      <c r="A408" s="281"/>
      <c r="B408" s="282"/>
      <c r="C408" s="283"/>
      <c r="D408" s="283"/>
      <c r="E408" s="283"/>
      <c r="F408" s="283"/>
      <c r="G408" s="285"/>
      <c r="H408" s="236"/>
      <c r="I408" s="258"/>
      <c r="J408" s="236"/>
      <c r="K408" s="236"/>
      <c r="L408" s="236"/>
      <c r="M408" s="236"/>
      <c r="N408" s="236"/>
      <c r="O408" s="236"/>
    </row>
    <row r="409" spans="1:15" s="19" customFormat="1" ht="15.75">
      <c r="A409" s="281"/>
      <c r="B409" s="282"/>
      <c r="C409" s="283"/>
      <c r="D409" s="283"/>
      <c r="E409" s="283"/>
      <c r="F409" s="283"/>
      <c r="G409" s="283"/>
      <c r="H409" s="236"/>
      <c r="I409" s="236"/>
      <c r="J409" s="236"/>
      <c r="K409" s="236"/>
      <c r="L409" s="236"/>
      <c r="M409" s="236"/>
      <c r="N409" s="236"/>
      <c r="O409" s="236"/>
    </row>
    <row r="410" spans="1:15" s="19" customFormat="1" ht="15.75">
      <c r="A410" s="281"/>
      <c r="B410" s="282"/>
      <c r="C410" s="283"/>
      <c r="D410" s="283"/>
      <c r="E410" s="283"/>
      <c r="F410" s="283"/>
      <c r="G410" s="283"/>
      <c r="H410" s="236"/>
      <c r="I410" s="236"/>
      <c r="J410" s="236"/>
      <c r="K410" s="236"/>
      <c r="L410" s="236"/>
      <c r="M410" s="236"/>
      <c r="N410" s="236"/>
      <c r="O410" s="236"/>
    </row>
    <row r="411" spans="1:15" s="19" customFormat="1" ht="15.75">
      <c r="A411" s="281"/>
      <c r="B411" s="282"/>
      <c r="C411" s="283"/>
      <c r="D411" s="283"/>
      <c r="E411" s="283"/>
      <c r="F411" s="283"/>
      <c r="G411" s="283"/>
      <c r="H411" s="236"/>
      <c r="I411" s="236"/>
      <c r="J411" s="236"/>
      <c r="K411" s="236"/>
      <c r="L411" s="236"/>
      <c r="M411" s="236"/>
      <c r="N411" s="236"/>
      <c r="O411" s="236"/>
    </row>
    <row r="412" spans="1:15" s="19" customFormat="1" ht="15.75">
      <c r="A412" s="281"/>
      <c r="B412" s="282"/>
      <c r="C412" s="283"/>
      <c r="D412" s="283"/>
      <c r="E412" s="283"/>
      <c r="F412" s="283"/>
      <c r="G412" s="283"/>
      <c r="H412" s="236"/>
      <c r="I412" s="236"/>
      <c r="J412" s="236"/>
      <c r="K412" s="236"/>
      <c r="L412" s="236"/>
      <c r="M412" s="236"/>
      <c r="N412" s="236"/>
      <c r="O412" s="236"/>
    </row>
    <row r="413" spans="1:15" s="19" customFormat="1" ht="15.75">
      <c r="A413" s="281"/>
      <c r="B413" s="282"/>
      <c r="C413" s="283"/>
      <c r="D413" s="283"/>
      <c r="E413" s="283"/>
      <c r="F413" s="283"/>
      <c r="G413" s="283"/>
      <c r="H413" s="236"/>
      <c r="I413" s="236"/>
      <c r="J413" s="236"/>
      <c r="K413" s="236"/>
      <c r="L413" s="236"/>
      <c r="M413" s="236"/>
      <c r="N413" s="236"/>
      <c r="O413" s="236"/>
    </row>
    <row r="414" spans="1:15" s="19" customFormat="1" ht="15.75">
      <c r="A414" s="281"/>
      <c r="B414" s="282"/>
      <c r="C414" s="283"/>
      <c r="D414" s="283"/>
      <c r="E414" s="283"/>
      <c r="F414" s="283"/>
      <c r="G414" s="283"/>
      <c r="H414" s="236"/>
      <c r="I414" s="236"/>
      <c r="J414" s="236"/>
      <c r="K414" s="236"/>
      <c r="L414" s="236"/>
      <c r="M414" s="236"/>
      <c r="N414" s="236"/>
      <c r="O414" s="236"/>
    </row>
    <row r="415" spans="1:15" ht="15.75">
      <c r="A415" s="281"/>
      <c r="B415" s="282"/>
      <c r="C415" s="283"/>
      <c r="D415" s="283"/>
      <c r="E415" s="283"/>
      <c r="F415" s="283"/>
      <c r="G415" s="283"/>
      <c r="H415" s="236"/>
      <c r="I415" s="236"/>
      <c r="J415" s="236"/>
      <c r="K415" s="236"/>
      <c r="L415" s="236"/>
      <c r="M415" s="236"/>
      <c r="N415" s="236"/>
      <c r="O415" s="236"/>
    </row>
    <row r="416" spans="1:15" ht="15.75">
      <c r="A416" s="281"/>
      <c r="B416" s="282"/>
      <c r="C416" s="283"/>
      <c r="D416" s="283"/>
      <c r="E416" s="283"/>
      <c r="F416" s="283"/>
      <c r="G416" s="283"/>
      <c r="H416" s="236"/>
      <c r="I416" s="236"/>
      <c r="J416" s="236"/>
      <c r="K416" s="236"/>
      <c r="L416" s="236"/>
      <c r="M416" s="236"/>
      <c r="N416" s="236"/>
      <c r="O416" s="236"/>
    </row>
    <row r="417" spans="1:15" ht="15.75">
      <c r="A417" s="281"/>
      <c r="B417" s="282"/>
      <c r="C417" s="283"/>
      <c r="D417" s="283"/>
      <c r="E417" s="283"/>
      <c r="F417" s="283"/>
      <c r="G417" s="283"/>
      <c r="H417" s="236"/>
      <c r="I417" s="236"/>
      <c r="J417" s="236"/>
      <c r="K417" s="236"/>
      <c r="L417" s="236"/>
      <c r="M417" s="236"/>
      <c r="N417" s="236"/>
      <c r="O417" s="236"/>
    </row>
    <row r="418" spans="1:15" ht="15.75">
      <c r="A418" s="281"/>
      <c r="B418" s="282"/>
      <c r="C418" s="283"/>
      <c r="D418" s="283"/>
      <c r="E418" s="283"/>
      <c r="F418" s="283"/>
      <c r="G418" s="283"/>
      <c r="H418" s="236"/>
      <c r="I418" s="236"/>
      <c r="J418" s="236"/>
      <c r="K418" s="236"/>
      <c r="L418" s="236"/>
      <c r="M418" s="236"/>
      <c r="N418" s="236"/>
      <c r="O418" s="236"/>
    </row>
    <row r="419" spans="1:15" ht="15.75">
      <c r="A419" s="281"/>
      <c r="B419" s="282"/>
      <c r="C419" s="283"/>
      <c r="D419" s="283"/>
      <c r="E419" s="283"/>
      <c r="F419" s="283"/>
      <c r="G419" s="283"/>
      <c r="H419" s="236"/>
      <c r="I419" s="236"/>
      <c r="J419" s="236"/>
      <c r="K419" s="236"/>
      <c r="L419" s="236"/>
      <c r="M419" s="236"/>
      <c r="N419" s="236"/>
      <c r="O419" s="236"/>
    </row>
    <row r="420" spans="1:15" ht="15.75">
      <c r="A420" s="281"/>
      <c r="B420" s="282"/>
      <c r="C420" s="283"/>
      <c r="D420" s="283"/>
      <c r="E420" s="283"/>
      <c r="F420" s="283"/>
      <c r="G420" s="283"/>
      <c r="H420" s="236"/>
      <c r="I420" s="236"/>
      <c r="J420" s="236"/>
      <c r="K420" s="236"/>
      <c r="L420" s="236"/>
      <c r="M420" s="236"/>
      <c r="N420" s="236"/>
      <c r="O420" s="236"/>
    </row>
    <row r="421" spans="1:15" ht="15.75">
      <c r="A421" s="281"/>
      <c r="B421" s="282"/>
      <c r="C421" s="283"/>
      <c r="D421" s="283"/>
      <c r="E421" s="283"/>
      <c r="F421" s="283"/>
      <c r="G421" s="283"/>
      <c r="H421" s="236"/>
      <c r="I421" s="236"/>
      <c r="J421" s="236"/>
      <c r="K421" s="236"/>
      <c r="L421" s="236"/>
      <c r="M421" s="236"/>
      <c r="N421" s="236"/>
      <c r="O421" s="236"/>
    </row>
    <row r="422" spans="1:15" ht="15.75">
      <c r="A422" s="281"/>
      <c r="B422" s="282"/>
      <c r="C422" s="283"/>
      <c r="D422" s="283"/>
      <c r="E422" s="283"/>
      <c r="F422" s="283"/>
      <c r="G422" s="283"/>
      <c r="H422" s="236"/>
      <c r="I422" s="236"/>
      <c r="J422" s="236"/>
      <c r="K422" s="236"/>
      <c r="L422" s="236"/>
      <c r="M422" s="236"/>
      <c r="N422" s="236"/>
      <c r="O422" s="236"/>
    </row>
    <row r="423" spans="1:15" ht="15.75">
      <c r="A423" s="281"/>
      <c r="B423" s="282"/>
      <c r="C423" s="283"/>
      <c r="D423" s="283"/>
      <c r="E423" s="283"/>
      <c r="F423" s="283"/>
      <c r="G423" s="283"/>
      <c r="H423" s="236"/>
      <c r="I423" s="236"/>
      <c r="J423" s="236"/>
      <c r="K423" s="236"/>
      <c r="L423" s="236"/>
      <c r="M423" s="236"/>
      <c r="N423" s="236"/>
      <c r="O423" s="236"/>
    </row>
    <row r="424" spans="1:15" ht="15.75">
      <c r="A424" s="281"/>
      <c r="B424" s="282"/>
      <c r="C424" s="283"/>
      <c r="D424" s="283"/>
      <c r="E424" s="283"/>
      <c r="F424" s="283"/>
      <c r="G424" s="283"/>
      <c r="H424" s="236"/>
      <c r="I424" s="236"/>
      <c r="J424" s="236"/>
      <c r="K424" s="236"/>
      <c r="L424" s="236"/>
      <c r="M424" s="236"/>
      <c r="N424" s="236"/>
      <c r="O424" s="236"/>
    </row>
    <row r="425" spans="1:15" ht="15.75">
      <c r="A425" s="281"/>
      <c r="B425" s="282"/>
      <c r="C425" s="283"/>
      <c r="D425" s="283"/>
      <c r="E425" s="283"/>
      <c r="F425" s="283"/>
      <c r="G425" s="283"/>
      <c r="H425" s="236"/>
      <c r="I425" s="236"/>
      <c r="J425" s="236"/>
      <c r="K425" s="236"/>
      <c r="L425" s="236"/>
      <c r="M425" s="236"/>
      <c r="N425" s="236"/>
      <c r="O425" s="236"/>
    </row>
    <row r="426" spans="1:15" ht="15.75">
      <c r="A426" s="281"/>
      <c r="B426" s="282"/>
      <c r="C426" s="283"/>
      <c r="D426" s="283"/>
      <c r="E426" s="283"/>
      <c r="F426" s="283"/>
      <c r="G426" s="283"/>
      <c r="H426" s="236"/>
      <c r="I426" s="236"/>
      <c r="J426" s="236"/>
      <c r="K426" s="236"/>
      <c r="L426" s="236"/>
      <c r="M426" s="236"/>
      <c r="N426" s="236"/>
      <c r="O426" s="236"/>
    </row>
    <row r="427" spans="1:15" ht="15.75">
      <c r="A427" s="281"/>
      <c r="B427" s="282"/>
      <c r="C427" s="283"/>
      <c r="D427" s="283"/>
      <c r="E427" s="283"/>
      <c r="F427" s="283"/>
      <c r="G427" s="283"/>
      <c r="H427" s="236"/>
      <c r="I427" s="236"/>
      <c r="J427" s="236"/>
      <c r="K427" s="236"/>
      <c r="L427" s="236"/>
      <c r="M427" s="236"/>
      <c r="N427" s="236"/>
      <c r="O427" s="236"/>
    </row>
    <row r="428" spans="1:15">
      <c r="A428" s="286"/>
      <c r="B428" s="287"/>
      <c r="C428" s="288"/>
      <c r="D428" s="288"/>
      <c r="E428" s="288"/>
      <c r="F428" s="288"/>
      <c r="G428" s="288"/>
      <c r="H428" s="236"/>
      <c r="I428" s="236"/>
      <c r="J428" s="236"/>
      <c r="K428" s="236"/>
      <c r="L428" s="236"/>
      <c r="M428" s="236"/>
      <c r="N428" s="236"/>
      <c r="O428" s="236"/>
    </row>
    <row r="429" spans="1:15">
      <c r="A429" s="286"/>
      <c r="B429" s="287"/>
      <c r="C429" s="288"/>
      <c r="D429" s="288"/>
      <c r="E429" s="288"/>
      <c r="F429" s="288"/>
      <c r="G429" s="288"/>
      <c r="H429" s="236"/>
      <c r="I429" s="236"/>
      <c r="J429" s="236"/>
      <c r="K429" s="236"/>
      <c r="L429" s="236"/>
      <c r="M429" s="236"/>
      <c r="N429" s="236"/>
      <c r="O429" s="236"/>
    </row>
    <row r="430" spans="1:15">
      <c r="A430" s="286"/>
      <c r="B430" s="287"/>
      <c r="C430" s="288"/>
      <c r="D430" s="288"/>
      <c r="E430" s="288"/>
      <c r="F430" s="288"/>
      <c r="G430" s="288"/>
      <c r="H430" s="236"/>
      <c r="I430" s="236"/>
      <c r="J430" s="236"/>
      <c r="K430" s="236"/>
      <c r="L430" s="236"/>
      <c r="M430" s="236"/>
      <c r="N430" s="236"/>
      <c r="O430" s="236"/>
    </row>
    <row r="431" spans="1:15">
      <c r="A431" s="286"/>
      <c r="B431" s="287"/>
      <c r="C431" s="288"/>
      <c r="D431" s="288"/>
      <c r="E431" s="288"/>
      <c r="F431" s="288"/>
      <c r="G431" s="288"/>
      <c r="H431" s="236"/>
      <c r="I431" s="236"/>
      <c r="J431" s="236"/>
      <c r="K431" s="236"/>
      <c r="L431" s="236"/>
      <c r="M431" s="236"/>
      <c r="N431" s="236"/>
      <c r="O431" s="236"/>
    </row>
    <row r="432" spans="1:15">
      <c r="A432" s="286"/>
      <c r="B432" s="287"/>
      <c r="C432" s="288"/>
      <c r="D432" s="288"/>
      <c r="E432" s="288"/>
      <c r="F432" s="288"/>
      <c r="G432" s="288"/>
      <c r="H432" s="236"/>
      <c r="I432" s="236"/>
      <c r="J432" s="236"/>
      <c r="K432" s="236"/>
      <c r="L432" s="236"/>
      <c r="M432" s="236"/>
      <c r="N432" s="236"/>
      <c r="O432" s="236"/>
    </row>
    <row r="433" spans="1:15">
      <c r="A433" s="286"/>
      <c r="B433" s="287"/>
      <c r="C433" s="288"/>
      <c r="D433" s="288"/>
      <c r="E433" s="288"/>
      <c r="F433" s="288"/>
      <c r="G433" s="288"/>
      <c r="H433" s="236"/>
      <c r="I433" s="236"/>
      <c r="J433" s="236"/>
      <c r="K433" s="236"/>
      <c r="L433" s="236"/>
      <c r="M433" s="236"/>
      <c r="N433" s="236"/>
      <c r="O433" s="236"/>
    </row>
    <row r="434" spans="1:15">
      <c r="A434" s="286"/>
      <c r="B434" s="287"/>
      <c r="C434" s="288"/>
      <c r="D434" s="288"/>
      <c r="E434" s="288"/>
      <c r="F434" s="288"/>
      <c r="G434" s="288"/>
      <c r="H434" s="236"/>
      <c r="I434" s="236"/>
      <c r="J434" s="236"/>
      <c r="K434" s="236"/>
      <c r="L434" s="236"/>
      <c r="M434" s="236"/>
      <c r="N434" s="236"/>
      <c r="O434" s="236"/>
    </row>
    <row r="435" spans="1:15">
      <c r="A435" s="286"/>
      <c r="B435" s="287"/>
      <c r="C435" s="288"/>
      <c r="D435" s="288"/>
      <c r="E435" s="288"/>
      <c r="F435" s="288"/>
      <c r="G435" s="288"/>
      <c r="H435" s="236"/>
      <c r="I435" s="236"/>
      <c r="J435" s="236"/>
      <c r="K435" s="236"/>
      <c r="L435" s="236"/>
      <c r="M435" s="236"/>
      <c r="N435" s="236"/>
      <c r="O435" s="236"/>
    </row>
    <row r="436" spans="1:15">
      <c r="A436" s="286"/>
      <c r="B436" s="287"/>
      <c r="C436" s="288"/>
      <c r="D436" s="288"/>
      <c r="E436" s="288"/>
      <c r="F436" s="288"/>
      <c r="G436" s="288"/>
      <c r="H436" s="236"/>
      <c r="I436" s="236"/>
      <c r="J436" s="236"/>
      <c r="K436" s="236"/>
      <c r="L436" s="236"/>
      <c r="M436" s="236"/>
      <c r="N436" s="236"/>
      <c r="O436" s="236"/>
    </row>
    <row r="437" spans="1:15">
      <c r="A437" s="286"/>
      <c r="B437" s="287"/>
      <c r="C437" s="288"/>
      <c r="D437" s="288"/>
      <c r="E437" s="288"/>
      <c r="F437" s="288"/>
      <c r="G437" s="288"/>
      <c r="H437" s="236"/>
      <c r="I437" s="236"/>
      <c r="J437" s="236"/>
      <c r="K437" s="236"/>
      <c r="L437" s="236"/>
      <c r="M437" s="236"/>
      <c r="N437" s="236"/>
      <c r="O437" s="236"/>
    </row>
    <row r="438" spans="1:15">
      <c r="A438" s="286"/>
      <c r="B438" s="287"/>
      <c r="C438" s="288"/>
      <c r="D438" s="288"/>
      <c r="E438" s="288"/>
      <c r="F438" s="288"/>
      <c r="G438" s="288"/>
      <c r="H438" s="236"/>
      <c r="I438" s="236"/>
      <c r="J438" s="236"/>
      <c r="K438" s="236"/>
      <c r="L438" s="236"/>
      <c r="M438" s="236"/>
      <c r="N438" s="236"/>
      <c r="O438" s="236"/>
    </row>
    <row r="439" spans="1:15">
      <c r="A439" s="286"/>
      <c r="B439" s="287"/>
      <c r="C439" s="288"/>
      <c r="D439" s="288"/>
      <c r="E439" s="288"/>
      <c r="F439" s="288"/>
      <c r="G439" s="288"/>
      <c r="H439" s="236"/>
      <c r="I439" s="236"/>
      <c r="J439" s="236"/>
      <c r="K439" s="236"/>
      <c r="L439" s="236"/>
      <c r="M439" s="236"/>
      <c r="N439" s="236"/>
      <c r="O439" s="236"/>
    </row>
    <row r="440" spans="1:15">
      <c r="A440" s="286"/>
      <c r="B440" s="287"/>
      <c r="C440" s="288"/>
      <c r="D440" s="288"/>
      <c r="E440" s="288"/>
      <c r="F440" s="288"/>
      <c r="G440" s="288"/>
      <c r="H440" s="236"/>
      <c r="I440" s="236"/>
      <c r="J440" s="236"/>
      <c r="K440" s="236"/>
      <c r="L440" s="236"/>
      <c r="M440" s="236"/>
      <c r="N440" s="236"/>
      <c r="O440" s="236"/>
    </row>
    <row r="441" spans="1:15">
      <c r="A441" s="286"/>
      <c r="B441" s="287"/>
      <c r="C441" s="288"/>
      <c r="D441" s="288"/>
      <c r="E441" s="288"/>
      <c r="F441" s="288"/>
      <c r="G441" s="288"/>
      <c r="H441" s="236"/>
      <c r="I441" s="236"/>
      <c r="J441" s="236"/>
      <c r="K441" s="236"/>
      <c r="L441" s="236"/>
      <c r="M441" s="236"/>
      <c r="N441" s="236"/>
      <c r="O441" s="236"/>
    </row>
    <row r="442" spans="1:15">
      <c r="A442" s="286"/>
      <c r="B442" s="287"/>
      <c r="C442" s="288"/>
      <c r="D442" s="288"/>
      <c r="E442" s="288"/>
      <c r="F442" s="288"/>
      <c r="G442" s="288"/>
      <c r="H442" s="236"/>
      <c r="I442" s="236"/>
      <c r="J442" s="236"/>
      <c r="K442" s="236"/>
      <c r="L442" s="236"/>
      <c r="M442" s="236"/>
      <c r="N442" s="236"/>
      <c r="O442" s="236"/>
    </row>
    <row r="443" spans="1:15">
      <c r="A443" s="286"/>
      <c r="B443" s="287"/>
      <c r="C443" s="288"/>
      <c r="D443" s="288"/>
      <c r="E443" s="288"/>
      <c r="F443" s="288"/>
      <c r="G443" s="288"/>
      <c r="H443" s="236"/>
      <c r="I443" s="236"/>
      <c r="J443" s="236"/>
      <c r="K443" s="236"/>
      <c r="L443" s="236"/>
      <c r="M443" s="236"/>
      <c r="N443" s="236"/>
      <c r="O443" s="236"/>
    </row>
    <row r="444" spans="1:15">
      <c r="A444" s="286"/>
      <c r="B444" s="287"/>
      <c r="C444" s="288"/>
      <c r="D444" s="288"/>
      <c r="E444" s="288"/>
      <c r="F444" s="288"/>
      <c r="G444" s="288"/>
      <c r="H444" s="236"/>
      <c r="I444" s="236"/>
      <c r="J444" s="236"/>
      <c r="K444" s="236"/>
      <c r="L444" s="236"/>
      <c r="M444" s="236"/>
      <c r="N444" s="236"/>
      <c r="O444" s="236"/>
    </row>
    <row r="445" spans="1:15">
      <c r="A445" s="286"/>
      <c r="B445" s="287"/>
      <c r="C445" s="288"/>
      <c r="D445" s="288"/>
      <c r="E445" s="288"/>
      <c r="F445" s="288"/>
      <c r="G445" s="288"/>
      <c r="H445" s="236"/>
      <c r="I445" s="236"/>
      <c r="J445" s="236"/>
      <c r="K445" s="236"/>
      <c r="L445" s="236"/>
      <c r="M445" s="236"/>
      <c r="N445" s="236"/>
      <c r="O445" s="236"/>
    </row>
    <row r="446" spans="1:15">
      <c r="A446" s="286"/>
      <c r="B446" s="287"/>
      <c r="C446" s="288"/>
      <c r="D446" s="288"/>
      <c r="E446" s="288"/>
      <c r="F446" s="288"/>
      <c r="G446" s="288"/>
      <c r="H446" s="236"/>
      <c r="I446" s="236"/>
      <c r="J446" s="236"/>
      <c r="K446" s="236"/>
      <c r="L446" s="236"/>
      <c r="M446" s="236"/>
      <c r="N446" s="236"/>
      <c r="O446" s="236"/>
    </row>
    <row r="447" spans="1:15">
      <c r="A447" s="286"/>
      <c r="B447" s="287"/>
      <c r="C447" s="288"/>
      <c r="D447" s="288"/>
      <c r="E447" s="288"/>
      <c r="F447" s="288"/>
      <c r="G447" s="288"/>
      <c r="H447" s="236"/>
      <c r="I447" s="236"/>
      <c r="J447" s="236"/>
      <c r="K447" s="236"/>
      <c r="L447" s="236"/>
      <c r="M447" s="236"/>
      <c r="N447" s="236"/>
      <c r="O447" s="236"/>
    </row>
    <row r="448" spans="1:15">
      <c r="A448" s="286"/>
      <c r="B448" s="287"/>
      <c r="C448" s="288"/>
      <c r="D448" s="288"/>
      <c r="E448" s="288"/>
      <c r="F448" s="288"/>
      <c r="G448" s="288"/>
      <c r="H448" s="236"/>
      <c r="I448" s="236"/>
      <c r="J448" s="236"/>
      <c r="K448" s="236"/>
      <c r="L448" s="236"/>
      <c r="M448" s="236"/>
      <c r="N448" s="236"/>
      <c r="O448" s="236"/>
    </row>
    <row r="449" spans="1:15">
      <c r="A449" s="286"/>
      <c r="B449" s="287"/>
      <c r="C449" s="288"/>
      <c r="D449" s="288"/>
      <c r="E449" s="288"/>
      <c r="F449" s="288"/>
      <c r="G449" s="288"/>
      <c r="H449" s="236"/>
      <c r="I449" s="236"/>
      <c r="J449" s="236"/>
      <c r="K449" s="236"/>
      <c r="L449" s="236"/>
      <c r="M449" s="236"/>
      <c r="N449" s="236"/>
      <c r="O449" s="236"/>
    </row>
    <row r="450" spans="1:15">
      <c r="A450" s="286"/>
      <c r="B450" s="287"/>
      <c r="C450" s="288"/>
      <c r="D450" s="288"/>
      <c r="E450" s="288"/>
      <c r="F450" s="288"/>
      <c r="G450" s="288"/>
      <c r="H450" s="236"/>
      <c r="I450" s="236"/>
      <c r="J450" s="236"/>
      <c r="K450" s="236"/>
      <c r="L450" s="236"/>
      <c r="M450" s="236"/>
      <c r="N450" s="236"/>
      <c r="O450" s="236"/>
    </row>
    <row r="451" spans="1:15">
      <c r="A451" s="286"/>
      <c r="B451" s="287"/>
      <c r="C451" s="288"/>
      <c r="D451" s="288"/>
      <c r="E451" s="288"/>
      <c r="F451" s="288"/>
      <c r="G451" s="288"/>
      <c r="H451" s="236"/>
      <c r="I451" s="236"/>
      <c r="J451" s="236"/>
      <c r="K451" s="236"/>
      <c r="L451" s="236"/>
      <c r="M451" s="236"/>
      <c r="N451" s="236"/>
      <c r="O451" s="236"/>
    </row>
    <row r="452" spans="1:15">
      <c r="A452" s="286"/>
      <c r="B452" s="287"/>
      <c r="C452" s="288"/>
      <c r="D452" s="288"/>
      <c r="E452" s="288"/>
      <c r="F452" s="288"/>
      <c r="G452" s="288"/>
      <c r="H452" s="236"/>
      <c r="I452" s="236"/>
      <c r="J452" s="236"/>
      <c r="K452" s="236"/>
      <c r="L452" s="236"/>
      <c r="M452" s="236"/>
      <c r="N452" s="236"/>
      <c r="O452" s="236"/>
    </row>
    <row r="453" spans="1:15">
      <c r="A453" s="286"/>
      <c r="B453" s="287"/>
      <c r="C453" s="288"/>
      <c r="D453" s="288"/>
      <c r="E453" s="288"/>
      <c r="F453" s="288"/>
      <c r="G453" s="288"/>
      <c r="H453" s="236"/>
      <c r="I453" s="236"/>
      <c r="J453" s="236"/>
      <c r="K453" s="236"/>
      <c r="L453" s="236"/>
      <c r="M453" s="236"/>
      <c r="N453" s="236"/>
      <c r="O453" s="236"/>
    </row>
    <row r="454" spans="1:15">
      <c r="A454" s="286"/>
      <c r="B454" s="287"/>
      <c r="C454" s="288"/>
      <c r="D454" s="288"/>
      <c r="E454" s="288"/>
      <c r="F454" s="288"/>
      <c r="G454" s="288"/>
      <c r="H454" s="236"/>
      <c r="I454" s="236"/>
      <c r="J454" s="236"/>
      <c r="K454" s="236"/>
      <c r="L454" s="236"/>
      <c r="M454" s="236"/>
      <c r="N454" s="236"/>
      <c r="O454" s="236"/>
    </row>
    <row r="455" spans="1:15">
      <c r="A455" s="286"/>
      <c r="B455" s="287"/>
      <c r="C455" s="288"/>
      <c r="D455" s="288"/>
      <c r="E455" s="288"/>
      <c r="F455" s="288"/>
      <c r="G455" s="288"/>
      <c r="H455" s="236"/>
      <c r="I455" s="236"/>
      <c r="J455" s="236"/>
      <c r="K455" s="236"/>
      <c r="L455" s="236"/>
      <c r="M455" s="236"/>
      <c r="N455" s="236"/>
      <c r="O455" s="236"/>
    </row>
    <row r="456" spans="1:15">
      <c r="A456" s="286"/>
      <c r="B456" s="287"/>
      <c r="C456" s="288"/>
      <c r="D456" s="288"/>
      <c r="E456" s="288"/>
      <c r="F456" s="288"/>
      <c r="G456" s="288"/>
      <c r="H456" s="236"/>
      <c r="I456" s="236"/>
      <c r="J456" s="236"/>
      <c r="K456" s="236"/>
      <c r="L456" s="236"/>
      <c r="M456" s="236"/>
      <c r="N456" s="236"/>
      <c r="O456" s="236"/>
    </row>
    <row r="457" spans="1:15">
      <c r="A457" s="286"/>
      <c r="B457" s="287"/>
      <c r="C457" s="288"/>
      <c r="D457" s="288"/>
      <c r="E457" s="288"/>
      <c r="F457" s="288"/>
      <c r="G457" s="288"/>
      <c r="H457" s="236"/>
      <c r="I457" s="236"/>
      <c r="J457" s="236"/>
      <c r="K457" s="236"/>
      <c r="L457" s="236"/>
      <c r="M457" s="236"/>
      <c r="N457" s="236"/>
      <c r="O457" s="236"/>
    </row>
    <row r="458" spans="1:15">
      <c r="A458" s="286"/>
      <c r="B458" s="287"/>
      <c r="C458" s="288"/>
      <c r="D458" s="288"/>
      <c r="E458" s="288"/>
      <c r="F458" s="288"/>
      <c r="G458" s="288"/>
      <c r="H458" s="236"/>
      <c r="I458" s="236"/>
      <c r="J458" s="236"/>
      <c r="K458" s="236"/>
      <c r="L458" s="236"/>
      <c r="M458" s="236"/>
      <c r="N458" s="236"/>
      <c r="O458" s="236"/>
    </row>
    <row r="459" spans="1:15">
      <c r="A459" s="286"/>
      <c r="B459" s="287"/>
      <c r="C459" s="288"/>
      <c r="D459" s="288"/>
      <c r="E459" s="288"/>
      <c r="F459" s="288"/>
      <c r="G459" s="288"/>
      <c r="H459" s="236"/>
      <c r="I459" s="236"/>
      <c r="J459" s="236"/>
      <c r="K459" s="236"/>
      <c r="L459" s="236"/>
      <c r="M459" s="236"/>
      <c r="N459" s="236"/>
      <c r="O459" s="236"/>
    </row>
    <row r="460" spans="1:15">
      <c r="A460" s="286"/>
      <c r="B460" s="287"/>
      <c r="C460" s="288"/>
      <c r="D460" s="288"/>
      <c r="E460" s="288"/>
      <c r="F460" s="288"/>
      <c r="G460" s="288"/>
      <c r="H460" s="236"/>
      <c r="I460" s="236"/>
      <c r="J460" s="236"/>
      <c r="K460" s="236"/>
      <c r="L460" s="236"/>
      <c r="M460" s="236"/>
      <c r="N460" s="236"/>
      <c r="O460" s="236"/>
    </row>
    <row r="461" spans="1:15">
      <c r="A461" s="83"/>
      <c r="B461" s="84"/>
      <c r="C461" s="85"/>
      <c r="D461" s="85"/>
      <c r="E461" s="85"/>
      <c r="F461" s="85"/>
      <c r="G461" s="85"/>
    </row>
    <row r="462" spans="1:15">
      <c r="A462" s="83"/>
      <c r="B462" s="84"/>
      <c r="C462" s="85"/>
      <c r="D462" s="85"/>
      <c r="E462" s="85"/>
      <c r="F462" s="85"/>
      <c r="G462" s="85"/>
    </row>
  </sheetData>
  <autoFilter ref="A16:G413"/>
  <mergeCells count="6">
    <mergeCell ref="A12:G12"/>
    <mergeCell ref="A6:G6"/>
    <mergeCell ref="A7:G7"/>
    <mergeCell ref="A8:G8"/>
    <mergeCell ref="A9:G9"/>
    <mergeCell ref="A10:G10"/>
  </mergeCells>
  <pageMargins left="0.70866141732283472" right="0.43307086614173229" top="0.47244094488188981" bottom="0.43307086614173229" header="0.31496062992125984" footer="0.31496062992125984"/>
  <pageSetup paperSize="9" scale="81" fitToHeight="20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6"/>
  <sheetViews>
    <sheetView showZeros="0" topLeftCell="A261" zoomScale="80" zoomScaleNormal="80" workbookViewId="0">
      <selection activeCell="M11" sqref="M11"/>
    </sheetView>
  </sheetViews>
  <sheetFormatPr defaultRowHeight="15"/>
  <cols>
    <col min="1" max="1" width="90" customWidth="1"/>
    <col min="2" max="2" width="16.140625" style="121" customWidth="1"/>
    <col min="3" max="3" width="4.42578125" style="121" customWidth="1"/>
    <col min="4" max="4" width="3.42578125" style="121" bestFit="1" customWidth="1"/>
    <col min="5" max="5" width="3.85546875" style="121" bestFit="1" customWidth="1"/>
    <col min="6" max="6" width="14.7109375" style="122" customWidth="1"/>
    <col min="7" max="7" width="14.42578125" style="122" customWidth="1"/>
    <col min="8" max="8" width="15.85546875" style="122" customWidth="1"/>
    <col min="9" max="9" width="17.28515625" style="122" customWidth="1"/>
    <col min="11" max="11" width="10.5703125" bestFit="1" customWidth="1"/>
    <col min="257" max="257" width="90" customWidth="1"/>
    <col min="258" max="258" width="16.140625" customWidth="1"/>
    <col min="259" max="259" width="4.42578125" customWidth="1"/>
    <col min="260" max="260" width="3.42578125" bestFit="1" customWidth="1"/>
    <col min="261" max="261" width="3.85546875" bestFit="1" customWidth="1"/>
    <col min="262" max="262" width="14.7109375" customWidth="1"/>
    <col min="263" max="263" width="14.42578125" customWidth="1"/>
    <col min="264" max="264" width="15.85546875" customWidth="1"/>
    <col min="265" max="265" width="17.28515625" customWidth="1"/>
    <col min="267" max="267" width="9.42578125" bestFit="1" customWidth="1"/>
    <col min="513" max="513" width="90" customWidth="1"/>
    <col min="514" max="514" width="16.140625" customWidth="1"/>
    <col min="515" max="515" width="4.42578125" customWidth="1"/>
    <col min="516" max="516" width="3.42578125" bestFit="1" customWidth="1"/>
    <col min="517" max="517" width="3.85546875" bestFit="1" customWidth="1"/>
    <col min="518" max="518" width="14.7109375" customWidth="1"/>
    <col min="519" max="519" width="14.42578125" customWidth="1"/>
    <col min="520" max="520" width="15.85546875" customWidth="1"/>
    <col min="521" max="521" width="17.28515625" customWidth="1"/>
    <col min="523" max="523" width="9.42578125" bestFit="1" customWidth="1"/>
    <col min="769" max="769" width="90" customWidth="1"/>
    <col min="770" max="770" width="16.140625" customWidth="1"/>
    <col min="771" max="771" width="4.42578125" customWidth="1"/>
    <col min="772" max="772" width="3.42578125" bestFit="1" customWidth="1"/>
    <col min="773" max="773" width="3.85546875" bestFit="1" customWidth="1"/>
    <col min="774" max="774" width="14.7109375" customWidth="1"/>
    <col min="775" max="775" width="14.42578125" customWidth="1"/>
    <col min="776" max="776" width="15.85546875" customWidth="1"/>
    <col min="777" max="777" width="17.28515625" customWidth="1"/>
    <col min="779" max="779" width="9.42578125" bestFit="1" customWidth="1"/>
    <col min="1025" max="1025" width="90" customWidth="1"/>
    <col min="1026" max="1026" width="16.140625" customWidth="1"/>
    <col min="1027" max="1027" width="4.42578125" customWidth="1"/>
    <col min="1028" max="1028" width="3.42578125" bestFit="1" customWidth="1"/>
    <col min="1029" max="1029" width="3.85546875" bestFit="1" customWidth="1"/>
    <col min="1030" max="1030" width="14.7109375" customWidth="1"/>
    <col min="1031" max="1031" width="14.42578125" customWidth="1"/>
    <col min="1032" max="1032" width="15.85546875" customWidth="1"/>
    <col min="1033" max="1033" width="17.28515625" customWidth="1"/>
    <col min="1035" max="1035" width="9.42578125" bestFit="1" customWidth="1"/>
    <col min="1281" max="1281" width="90" customWidth="1"/>
    <col min="1282" max="1282" width="16.140625" customWidth="1"/>
    <col min="1283" max="1283" width="4.42578125" customWidth="1"/>
    <col min="1284" max="1284" width="3.42578125" bestFit="1" customWidth="1"/>
    <col min="1285" max="1285" width="3.85546875" bestFit="1" customWidth="1"/>
    <col min="1286" max="1286" width="14.7109375" customWidth="1"/>
    <col min="1287" max="1287" width="14.42578125" customWidth="1"/>
    <col min="1288" max="1288" width="15.85546875" customWidth="1"/>
    <col min="1289" max="1289" width="17.28515625" customWidth="1"/>
    <col min="1291" max="1291" width="9.42578125" bestFit="1" customWidth="1"/>
    <col min="1537" max="1537" width="90" customWidth="1"/>
    <col min="1538" max="1538" width="16.140625" customWidth="1"/>
    <col min="1539" max="1539" width="4.42578125" customWidth="1"/>
    <col min="1540" max="1540" width="3.42578125" bestFit="1" customWidth="1"/>
    <col min="1541" max="1541" width="3.85546875" bestFit="1" customWidth="1"/>
    <col min="1542" max="1542" width="14.7109375" customWidth="1"/>
    <col min="1543" max="1543" width="14.42578125" customWidth="1"/>
    <col min="1544" max="1544" width="15.85546875" customWidth="1"/>
    <col min="1545" max="1545" width="17.28515625" customWidth="1"/>
    <col min="1547" max="1547" width="9.42578125" bestFit="1" customWidth="1"/>
    <col min="1793" max="1793" width="90" customWidth="1"/>
    <col min="1794" max="1794" width="16.140625" customWidth="1"/>
    <col min="1795" max="1795" width="4.42578125" customWidth="1"/>
    <col min="1796" max="1796" width="3.42578125" bestFit="1" customWidth="1"/>
    <col min="1797" max="1797" width="3.85546875" bestFit="1" customWidth="1"/>
    <col min="1798" max="1798" width="14.7109375" customWidth="1"/>
    <col min="1799" max="1799" width="14.42578125" customWidth="1"/>
    <col min="1800" max="1800" width="15.85546875" customWidth="1"/>
    <col min="1801" max="1801" width="17.28515625" customWidth="1"/>
    <col min="1803" max="1803" width="9.42578125" bestFit="1" customWidth="1"/>
    <col min="2049" max="2049" width="90" customWidth="1"/>
    <col min="2050" max="2050" width="16.140625" customWidth="1"/>
    <col min="2051" max="2051" width="4.42578125" customWidth="1"/>
    <col min="2052" max="2052" width="3.42578125" bestFit="1" customWidth="1"/>
    <col min="2053" max="2053" width="3.85546875" bestFit="1" customWidth="1"/>
    <col min="2054" max="2054" width="14.7109375" customWidth="1"/>
    <col min="2055" max="2055" width="14.42578125" customWidth="1"/>
    <col min="2056" max="2056" width="15.85546875" customWidth="1"/>
    <col min="2057" max="2057" width="17.28515625" customWidth="1"/>
    <col min="2059" max="2059" width="9.42578125" bestFit="1" customWidth="1"/>
    <col min="2305" max="2305" width="90" customWidth="1"/>
    <col min="2306" max="2306" width="16.140625" customWidth="1"/>
    <col min="2307" max="2307" width="4.42578125" customWidth="1"/>
    <col min="2308" max="2308" width="3.42578125" bestFit="1" customWidth="1"/>
    <col min="2309" max="2309" width="3.85546875" bestFit="1" customWidth="1"/>
    <col min="2310" max="2310" width="14.7109375" customWidth="1"/>
    <col min="2311" max="2311" width="14.42578125" customWidth="1"/>
    <col min="2312" max="2312" width="15.85546875" customWidth="1"/>
    <col min="2313" max="2313" width="17.28515625" customWidth="1"/>
    <col min="2315" max="2315" width="9.42578125" bestFit="1" customWidth="1"/>
    <col min="2561" max="2561" width="90" customWidth="1"/>
    <col min="2562" max="2562" width="16.140625" customWidth="1"/>
    <col min="2563" max="2563" width="4.42578125" customWidth="1"/>
    <col min="2564" max="2564" width="3.42578125" bestFit="1" customWidth="1"/>
    <col min="2565" max="2565" width="3.85546875" bestFit="1" customWidth="1"/>
    <col min="2566" max="2566" width="14.7109375" customWidth="1"/>
    <col min="2567" max="2567" width="14.42578125" customWidth="1"/>
    <col min="2568" max="2568" width="15.85546875" customWidth="1"/>
    <col min="2569" max="2569" width="17.28515625" customWidth="1"/>
    <col min="2571" max="2571" width="9.42578125" bestFit="1" customWidth="1"/>
    <col min="2817" max="2817" width="90" customWidth="1"/>
    <col min="2818" max="2818" width="16.140625" customWidth="1"/>
    <col min="2819" max="2819" width="4.42578125" customWidth="1"/>
    <col min="2820" max="2820" width="3.42578125" bestFit="1" customWidth="1"/>
    <col min="2821" max="2821" width="3.85546875" bestFit="1" customWidth="1"/>
    <col min="2822" max="2822" width="14.7109375" customWidth="1"/>
    <col min="2823" max="2823" width="14.42578125" customWidth="1"/>
    <col min="2824" max="2824" width="15.85546875" customWidth="1"/>
    <col min="2825" max="2825" width="17.28515625" customWidth="1"/>
    <col min="2827" max="2827" width="9.42578125" bestFit="1" customWidth="1"/>
    <col min="3073" max="3073" width="90" customWidth="1"/>
    <col min="3074" max="3074" width="16.140625" customWidth="1"/>
    <col min="3075" max="3075" width="4.42578125" customWidth="1"/>
    <col min="3076" max="3076" width="3.42578125" bestFit="1" customWidth="1"/>
    <col min="3077" max="3077" width="3.85546875" bestFit="1" customWidth="1"/>
    <col min="3078" max="3078" width="14.7109375" customWidth="1"/>
    <col min="3079" max="3079" width="14.42578125" customWidth="1"/>
    <col min="3080" max="3080" width="15.85546875" customWidth="1"/>
    <col min="3081" max="3081" width="17.28515625" customWidth="1"/>
    <col min="3083" max="3083" width="9.42578125" bestFit="1" customWidth="1"/>
    <col min="3329" max="3329" width="90" customWidth="1"/>
    <col min="3330" max="3330" width="16.140625" customWidth="1"/>
    <col min="3331" max="3331" width="4.42578125" customWidth="1"/>
    <col min="3332" max="3332" width="3.42578125" bestFit="1" customWidth="1"/>
    <col min="3333" max="3333" width="3.85546875" bestFit="1" customWidth="1"/>
    <col min="3334" max="3334" width="14.7109375" customWidth="1"/>
    <col min="3335" max="3335" width="14.42578125" customWidth="1"/>
    <col min="3336" max="3336" width="15.85546875" customWidth="1"/>
    <col min="3337" max="3337" width="17.28515625" customWidth="1"/>
    <col min="3339" max="3339" width="9.42578125" bestFit="1" customWidth="1"/>
    <col min="3585" max="3585" width="90" customWidth="1"/>
    <col min="3586" max="3586" width="16.140625" customWidth="1"/>
    <col min="3587" max="3587" width="4.42578125" customWidth="1"/>
    <col min="3588" max="3588" width="3.42578125" bestFit="1" customWidth="1"/>
    <col min="3589" max="3589" width="3.85546875" bestFit="1" customWidth="1"/>
    <col min="3590" max="3590" width="14.7109375" customWidth="1"/>
    <col min="3591" max="3591" width="14.42578125" customWidth="1"/>
    <col min="3592" max="3592" width="15.85546875" customWidth="1"/>
    <col min="3593" max="3593" width="17.28515625" customWidth="1"/>
    <col min="3595" max="3595" width="9.42578125" bestFit="1" customWidth="1"/>
    <col min="3841" max="3841" width="90" customWidth="1"/>
    <col min="3842" max="3842" width="16.140625" customWidth="1"/>
    <col min="3843" max="3843" width="4.42578125" customWidth="1"/>
    <col min="3844" max="3844" width="3.42578125" bestFit="1" customWidth="1"/>
    <col min="3845" max="3845" width="3.85546875" bestFit="1" customWidth="1"/>
    <col min="3846" max="3846" width="14.7109375" customWidth="1"/>
    <col min="3847" max="3847" width="14.42578125" customWidth="1"/>
    <col min="3848" max="3848" width="15.85546875" customWidth="1"/>
    <col min="3849" max="3849" width="17.28515625" customWidth="1"/>
    <col min="3851" max="3851" width="9.42578125" bestFit="1" customWidth="1"/>
    <col min="4097" max="4097" width="90" customWidth="1"/>
    <col min="4098" max="4098" width="16.140625" customWidth="1"/>
    <col min="4099" max="4099" width="4.42578125" customWidth="1"/>
    <col min="4100" max="4100" width="3.42578125" bestFit="1" customWidth="1"/>
    <col min="4101" max="4101" width="3.85546875" bestFit="1" customWidth="1"/>
    <col min="4102" max="4102" width="14.7109375" customWidth="1"/>
    <col min="4103" max="4103" width="14.42578125" customWidth="1"/>
    <col min="4104" max="4104" width="15.85546875" customWidth="1"/>
    <col min="4105" max="4105" width="17.28515625" customWidth="1"/>
    <col min="4107" max="4107" width="9.42578125" bestFit="1" customWidth="1"/>
    <col min="4353" max="4353" width="90" customWidth="1"/>
    <col min="4354" max="4354" width="16.140625" customWidth="1"/>
    <col min="4355" max="4355" width="4.42578125" customWidth="1"/>
    <col min="4356" max="4356" width="3.42578125" bestFit="1" customWidth="1"/>
    <col min="4357" max="4357" width="3.85546875" bestFit="1" customWidth="1"/>
    <col min="4358" max="4358" width="14.7109375" customWidth="1"/>
    <col min="4359" max="4359" width="14.42578125" customWidth="1"/>
    <col min="4360" max="4360" width="15.85546875" customWidth="1"/>
    <col min="4361" max="4361" width="17.28515625" customWidth="1"/>
    <col min="4363" max="4363" width="9.42578125" bestFit="1" customWidth="1"/>
    <col min="4609" max="4609" width="90" customWidth="1"/>
    <col min="4610" max="4610" width="16.140625" customWidth="1"/>
    <col min="4611" max="4611" width="4.42578125" customWidth="1"/>
    <col min="4612" max="4612" width="3.42578125" bestFit="1" customWidth="1"/>
    <col min="4613" max="4613" width="3.85546875" bestFit="1" customWidth="1"/>
    <col min="4614" max="4614" width="14.7109375" customWidth="1"/>
    <col min="4615" max="4615" width="14.42578125" customWidth="1"/>
    <col min="4616" max="4616" width="15.85546875" customWidth="1"/>
    <col min="4617" max="4617" width="17.28515625" customWidth="1"/>
    <col min="4619" max="4619" width="9.42578125" bestFit="1" customWidth="1"/>
    <col min="4865" max="4865" width="90" customWidth="1"/>
    <col min="4866" max="4866" width="16.140625" customWidth="1"/>
    <col min="4867" max="4867" width="4.42578125" customWidth="1"/>
    <col min="4868" max="4868" width="3.42578125" bestFit="1" customWidth="1"/>
    <col min="4869" max="4869" width="3.85546875" bestFit="1" customWidth="1"/>
    <col min="4870" max="4870" width="14.7109375" customWidth="1"/>
    <col min="4871" max="4871" width="14.42578125" customWidth="1"/>
    <col min="4872" max="4872" width="15.85546875" customWidth="1"/>
    <col min="4873" max="4873" width="17.28515625" customWidth="1"/>
    <col min="4875" max="4875" width="9.42578125" bestFit="1" customWidth="1"/>
    <col min="5121" max="5121" width="90" customWidth="1"/>
    <col min="5122" max="5122" width="16.140625" customWidth="1"/>
    <col min="5123" max="5123" width="4.42578125" customWidth="1"/>
    <col min="5124" max="5124" width="3.42578125" bestFit="1" customWidth="1"/>
    <col min="5125" max="5125" width="3.85546875" bestFit="1" customWidth="1"/>
    <col min="5126" max="5126" width="14.7109375" customWidth="1"/>
    <col min="5127" max="5127" width="14.42578125" customWidth="1"/>
    <col min="5128" max="5128" width="15.85546875" customWidth="1"/>
    <col min="5129" max="5129" width="17.28515625" customWidth="1"/>
    <col min="5131" max="5131" width="9.42578125" bestFit="1" customWidth="1"/>
    <col min="5377" max="5377" width="90" customWidth="1"/>
    <col min="5378" max="5378" width="16.140625" customWidth="1"/>
    <col min="5379" max="5379" width="4.42578125" customWidth="1"/>
    <col min="5380" max="5380" width="3.42578125" bestFit="1" customWidth="1"/>
    <col min="5381" max="5381" width="3.85546875" bestFit="1" customWidth="1"/>
    <col min="5382" max="5382" width="14.7109375" customWidth="1"/>
    <col min="5383" max="5383" width="14.42578125" customWidth="1"/>
    <col min="5384" max="5384" width="15.85546875" customWidth="1"/>
    <col min="5385" max="5385" width="17.28515625" customWidth="1"/>
    <col min="5387" max="5387" width="9.42578125" bestFit="1" customWidth="1"/>
    <col min="5633" max="5633" width="90" customWidth="1"/>
    <col min="5634" max="5634" width="16.140625" customWidth="1"/>
    <col min="5635" max="5635" width="4.42578125" customWidth="1"/>
    <col min="5636" max="5636" width="3.42578125" bestFit="1" customWidth="1"/>
    <col min="5637" max="5637" width="3.85546875" bestFit="1" customWidth="1"/>
    <col min="5638" max="5638" width="14.7109375" customWidth="1"/>
    <col min="5639" max="5639" width="14.42578125" customWidth="1"/>
    <col min="5640" max="5640" width="15.85546875" customWidth="1"/>
    <col min="5641" max="5641" width="17.28515625" customWidth="1"/>
    <col min="5643" max="5643" width="9.42578125" bestFit="1" customWidth="1"/>
    <col min="5889" max="5889" width="90" customWidth="1"/>
    <col min="5890" max="5890" width="16.140625" customWidth="1"/>
    <col min="5891" max="5891" width="4.42578125" customWidth="1"/>
    <col min="5892" max="5892" width="3.42578125" bestFit="1" customWidth="1"/>
    <col min="5893" max="5893" width="3.85546875" bestFit="1" customWidth="1"/>
    <col min="5894" max="5894" width="14.7109375" customWidth="1"/>
    <col min="5895" max="5895" width="14.42578125" customWidth="1"/>
    <col min="5896" max="5896" width="15.85546875" customWidth="1"/>
    <col min="5897" max="5897" width="17.28515625" customWidth="1"/>
    <col min="5899" max="5899" width="9.42578125" bestFit="1" customWidth="1"/>
    <col min="6145" max="6145" width="90" customWidth="1"/>
    <col min="6146" max="6146" width="16.140625" customWidth="1"/>
    <col min="6147" max="6147" width="4.42578125" customWidth="1"/>
    <col min="6148" max="6148" width="3.42578125" bestFit="1" customWidth="1"/>
    <col min="6149" max="6149" width="3.85546875" bestFit="1" customWidth="1"/>
    <col min="6150" max="6150" width="14.7109375" customWidth="1"/>
    <col min="6151" max="6151" width="14.42578125" customWidth="1"/>
    <col min="6152" max="6152" width="15.85546875" customWidth="1"/>
    <col min="6153" max="6153" width="17.28515625" customWidth="1"/>
    <col min="6155" max="6155" width="9.42578125" bestFit="1" customWidth="1"/>
    <col min="6401" max="6401" width="90" customWidth="1"/>
    <col min="6402" max="6402" width="16.140625" customWidth="1"/>
    <col min="6403" max="6403" width="4.42578125" customWidth="1"/>
    <col min="6404" max="6404" width="3.42578125" bestFit="1" customWidth="1"/>
    <col min="6405" max="6405" width="3.85546875" bestFit="1" customWidth="1"/>
    <col min="6406" max="6406" width="14.7109375" customWidth="1"/>
    <col min="6407" max="6407" width="14.42578125" customWidth="1"/>
    <col min="6408" max="6408" width="15.85546875" customWidth="1"/>
    <col min="6409" max="6409" width="17.28515625" customWidth="1"/>
    <col min="6411" max="6411" width="9.42578125" bestFit="1" customWidth="1"/>
    <col min="6657" max="6657" width="90" customWidth="1"/>
    <col min="6658" max="6658" width="16.140625" customWidth="1"/>
    <col min="6659" max="6659" width="4.42578125" customWidth="1"/>
    <col min="6660" max="6660" width="3.42578125" bestFit="1" customWidth="1"/>
    <col min="6661" max="6661" width="3.85546875" bestFit="1" customWidth="1"/>
    <col min="6662" max="6662" width="14.7109375" customWidth="1"/>
    <col min="6663" max="6663" width="14.42578125" customWidth="1"/>
    <col min="6664" max="6664" width="15.85546875" customWidth="1"/>
    <col min="6665" max="6665" width="17.28515625" customWidth="1"/>
    <col min="6667" max="6667" width="9.42578125" bestFit="1" customWidth="1"/>
    <col min="6913" max="6913" width="90" customWidth="1"/>
    <col min="6914" max="6914" width="16.140625" customWidth="1"/>
    <col min="6915" max="6915" width="4.42578125" customWidth="1"/>
    <col min="6916" max="6916" width="3.42578125" bestFit="1" customWidth="1"/>
    <col min="6917" max="6917" width="3.85546875" bestFit="1" customWidth="1"/>
    <col min="6918" max="6918" width="14.7109375" customWidth="1"/>
    <col min="6919" max="6919" width="14.42578125" customWidth="1"/>
    <col min="6920" max="6920" width="15.85546875" customWidth="1"/>
    <col min="6921" max="6921" width="17.28515625" customWidth="1"/>
    <col min="6923" max="6923" width="9.42578125" bestFit="1" customWidth="1"/>
    <col min="7169" max="7169" width="90" customWidth="1"/>
    <col min="7170" max="7170" width="16.140625" customWidth="1"/>
    <col min="7171" max="7171" width="4.42578125" customWidth="1"/>
    <col min="7172" max="7172" width="3.42578125" bestFit="1" customWidth="1"/>
    <col min="7173" max="7173" width="3.85546875" bestFit="1" customWidth="1"/>
    <col min="7174" max="7174" width="14.7109375" customWidth="1"/>
    <col min="7175" max="7175" width="14.42578125" customWidth="1"/>
    <col min="7176" max="7176" width="15.85546875" customWidth="1"/>
    <col min="7177" max="7177" width="17.28515625" customWidth="1"/>
    <col min="7179" max="7179" width="9.42578125" bestFit="1" customWidth="1"/>
    <col min="7425" max="7425" width="90" customWidth="1"/>
    <col min="7426" max="7426" width="16.140625" customWidth="1"/>
    <col min="7427" max="7427" width="4.42578125" customWidth="1"/>
    <col min="7428" max="7428" width="3.42578125" bestFit="1" customWidth="1"/>
    <col min="7429" max="7429" width="3.85546875" bestFit="1" customWidth="1"/>
    <col min="7430" max="7430" width="14.7109375" customWidth="1"/>
    <col min="7431" max="7431" width="14.42578125" customWidth="1"/>
    <col min="7432" max="7432" width="15.85546875" customWidth="1"/>
    <col min="7433" max="7433" width="17.28515625" customWidth="1"/>
    <col min="7435" max="7435" width="9.42578125" bestFit="1" customWidth="1"/>
    <col min="7681" max="7681" width="90" customWidth="1"/>
    <col min="7682" max="7682" width="16.140625" customWidth="1"/>
    <col min="7683" max="7683" width="4.42578125" customWidth="1"/>
    <col min="7684" max="7684" width="3.42578125" bestFit="1" customWidth="1"/>
    <col min="7685" max="7685" width="3.85546875" bestFit="1" customWidth="1"/>
    <col min="7686" max="7686" width="14.7109375" customWidth="1"/>
    <col min="7687" max="7687" width="14.42578125" customWidth="1"/>
    <col min="7688" max="7688" width="15.85546875" customWidth="1"/>
    <col min="7689" max="7689" width="17.28515625" customWidth="1"/>
    <col min="7691" max="7691" width="9.42578125" bestFit="1" customWidth="1"/>
    <col min="7937" max="7937" width="90" customWidth="1"/>
    <col min="7938" max="7938" width="16.140625" customWidth="1"/>
    <col min="7939" max="7939" width="4.42578125" customWidth="1"/>
    <col min="7940" max="7940" width="3.42578125" bestFit="1" customWidth="1"/>
    <col min="7941" max="7941" width="3.85546875" bestFit="1" customWidth="1"/>
    <col min="7942" max="7942" width="14.7109375" customWidth="1"/>
    <col min="7943" max="7943" width="14.42578125" customWidth="1"/>
    <col min="7944" max="7944" width="15.85546875" customWidth="1"/>
    <col min="7945" max="7945" width="17.28515625" customWidth="1"/>
    <col min="7947" max="7947" width="9.42578125" bestFit="1" customWidth="1"/>
    <col min="8193" max="8193" width="90" customWidth="1"/>
    <col min="8194" max="8194" width="16.140625" customWidth="1"/>
    <col min="8195" max="8195" width="4.42578125" customWidth="1"/>
    <col min="8196" max="8196" width="3.42578125" bestFit="1" customWidth="1"/>
    <col min="8197" max="8197" width="3.85546875" bestFit="1" customWidth="1"/>
    <col min="8198" max="8198" width="14.7109375" customWidth="1"/>
    <col min="8199" max="8199" width="14.42578125" customWidth="1"/>
    <col min="8200" max="8200" width="15.85546875" customWidth="1"/>
    <col min="8201" max="8201" width="17.28515625" customWidth="1"/>
    <col min="8203" max="8203" width="9.42578125" bestFit="1" customWidth="1"/>
    <col min="8449" max="8449" width="90" customWidth="1"/>
    <col min="8450" max="8450" width="16.140625" customWidth="1"/>
    <col min="8451" max="8451" width="4.42578125" customWidth="1"/>
    <col min="8452" max="8452" width="3.42578125" bestFit="1" customWidth="1"/>
    <col min="8453" max="8453" width="3.85546875" bestFit="1" customWidth="1"/>
    <col min="8454" max="8454" width="14.7109375" customWidth="1"/>
    <col min="8455" max="8455" width="14.42578125" customWidth="1"/>
    <col min="8456" max="8456" width="15.85546875" customWidth="1"/>
    <col min="8457" max="8457" width="17.28515625" customWidth="1"/>
    <col min="8459" max="8459" width="9.42578125" bestFit="1" customWidth="1"/>
    <col min="8705" max="8705" width="90" customWidth="1"/>
    <col min="8706" max="8706" width="16.140625" customWidth="1"/>
    <col min="8707" max="8707" width="4.42578125" customWidth="1"/>
    <col min="8708" max="8708" width="3.42578125" bestFit="1" customWidth="1"/>
    <col min="8709" max="8709" width="3.85546875" bestFit="1" customWidth="1"/>
    <col min="8710" max="8710" width="14.7109375" customWidth="1"/>
    <col min="8711" max="8711" width="14.42578125" customWidth="1"/>
    <col min="8712" max="8712" width="15.85546875" customWidth="1"/>
    <col min="8713" max="8713" width="17.28515625" customWidth="1"/>
    <col min="8715" max="8715" width="9.42578125" bestFit="1" customWidth="1"/>
    <col min="8961" max="8961" width="90" customWidth="1"/>
    <col min="8962" max="8962" width="16.140625" customWidth="1"/>
    <col min="8963" max="8963" width="4.42578125" customWidth="1"/>
    <col min="8964" max="8964" width="3.42578125" bestFit="1" customWidth="1"/>
    <col min="8965" max="8965" width="3.85546875" bestFit="1" customWidth="1"/>
    <col min="8966" max="8966" width="14.7109375" customWidth="1"/>
    <col min="8967" max="8967" width="14.42578125" customWidth="1"/>
    <col min="8968" max="8968" width="15.85546875" customWidth="1"/>
    <col min="8969" max="8969" width="17.28515625" customWidth="1"/>
    <col min="8971" max="8971" width="9.42578125" bestFit="1" customWidth="1"/>
    <col min="9217" max="9217" width="90" customWidth="1"/>
    <col min="9218" max="9218" width="16.140625" customWidth="1"/>
    <col min="9219" max="9219" width="4.42578125" customWidth="1"/>
    <col min="9220" max="9220" width="3.42578125" bestFit="1" customWidth="1"/>
    <col min="9221" max="9221" width="3.85546875" bestFit="1" customWidth="1"/>
    <col min="9222" max="9222" width="14.7109375" customWidth="1"/>
    <col min="9223" max="9223" width="14.42578125" customWidth="1"/>
    <col min="9224" max="9224" width="15.85546875" customWidth="1"/>
    <col min="9225" max="9225" width="17.28515625" customWidth="1"/>
    <col min="9227" max="9227" width="9.42578125" bestFit="1" customWidth="1"/>
    <col min="9473" max="9473" width="90" customWidth="1"/>
    <col min="9474" max="9474" width="16.140625" customWidth="1"/>
    <col min="9475" max="9475" width="4.42578125" customWidth="1"/>
    <col min="9476" max="9476" width="3.42578125" bestFit="1" customWidth="1"/>
    <col min="9477" max="9477" width="3.85546875" bestFit="1" customWidth="1"/>
    <col min="9478" max="9478" width="14.7109375" customWidth="1"/>
    <col min="9479" max="9479" width="14.42578125" customWidth="1"/>
    <col min="9480" max="9480" width="15.85546875" customWidth="1"/>
    <col min="9481" max="9481" width="17.28515625" customWidth="1"/>
    <col min="9483" max="9483" width="9.42578125" bestFit="1" customWidth="1"/>
    <col min="9729" max="9729" width="90" customWidth="1"/>
    <col min="9730" max="9730" width="16.140625" customWidth="1"/>
    <col min="9731" max="9731" width="4.42578125" customWidth="1"/>
    <col min="9732" max="9732" width="3.42578125" bestFit="1" customWidth="1"/>
    <col min="9733" max="9733" width="3.85546875" bestFit="1" customWidth="1"/>
    <col min="9734" max="9734" width="14.7109375" customWidth="1"/>
    <col min="9735" max="9735" width="14.42578125" customWidth="1"/>
    <col min="9736" max="9736" width="15.85546875" customWidth="1"/>
    <col min="9737" max="9737" width="17.28515625" customWidth="1"/>
    <col min="9739" max="9739" width="9.42578125" bestFit="1" customWidth="1"/>
    <col min="9985" max="9985" width="90" customWidth="1"/>
    <col min="9986" max="9986" width="16.140625" customWidth="1"/>
    <col min="9987" max="9987" width="4.42578125" customWidth="1"/>
    <col min="9988" max="9988" width="3.42578125" bestFit="1" customWidth="1"/>
    <col min="9989" max="9989" width="3.85546875" bestFit="1" customWidth="1"/>
    <col min="9990" max="9990" width="14.7109375" customWidth="1"/>
    <col min="9991" max="9991" width="14.42578125" customWidth="1"/>
    <col min="9992" max="9992" width="15.85546875" customWidth="1"/>
    <col min="9993" max="9993" width="17.28515625" customWidth="1"/>
    <col min="9995" max="9995" width="9.42578125" bestFit="1" customWidth="1"/>
    <col min="10241" max="10241" width="90" customWidth="1"/>
    <col min="10242" max="10242" width="16.140625" customWidth="1"/>
    <col min="10243" max="10243" width="4.42578125" customWidth="1"/>
    <col min="10244" max="10244" width="3.42578125" bestFit="1" customWidth="1"/>
    <col min="10245" max="10245" width="3.85546875" bestFit="1" customWidth="1"/>
    <col min="10246" max="10246" width="14.7109375" customWidth="1"/>
    <col min="10247" max="10247" width="14.42578125" customWidth="1"/>
    <col min="10248" max="10248" width="15.85546875" customWidth="1"/>
    <col min="10249" max="10249" width="17.28515625" customWidth="1"/>
    <col min="10251" max="10251" width="9.42578125" bestFit="1" customWidth="1"/>
    <col min="10497" max="10497" width="90" customWidth="1"/>
    <col min="10498" max="10498" width="16.140625" customWidth="1"/>
    <col min="10499" max="10499" width="4.42578125" customWidth="1"/>
    <col min="10500" max="10500" width="3.42578125" bestFit="1" customWidth="1"/>
    <col min="10501" max="10501" width="3.85546875" bestFit="1" customWidth="1"/>
    <col min="10502" max="10502" width="14.7109375" customWidth="1"/>
    <col min="10503" max="10503" width="14.42578125" customWidth="1"/>
    <col min="10504" max="10504" width="15.85546875" customWidth="1"/>
    <col min="10505" max="10505" width="17.28515625" customWidth="1"/>
    <col min="10507" max="10507" width="9.42578125" bestFit="1" customWidth="1"/>
    <col min="10753" max="10753" width="90" customWidth="1"/>
    <col min="10754" max="10754" width="16.140625" customWidth="1"/>
    <col min="10755" max="10755" width="4.42578125" customWidth="1"/>
    <col min="10756" max="10756" width="3.42578125" bestFit="1" customWidth="1"/>
    <col min="10757" max="10757" width="3.85546875" bestFit="1" customWidth="1"/>
    <col min="10758" max="10758" width="14.7109375" customWidth="1"/>
    <col min="10759" max="10759" width="14.42578125" customWidth="1"/>
    <col min="10760" max="10760" width="15.85546875" customWidth="1"/>
    <col min="10761" max="10761" width="17.28515625" customWidth="1"/>
    <col min="10763" max="10763" width="9.42578125" bestFit="1" customWidth="1"/>
    <col min="11009" max="11009" width="90" customWidth="1"/>
    <col min="11010" max="11010" width="16.140625" customWidth="1"/>
    <col min="11011" max="11011" width="4.42578125" customWidth="1"/>
    <col min="11012" max="11012" width="3.42578125" bestFit="1" customWidth="1"/>
    <col min="11013" max="11013" width="3.85546875" bestFit="1" customWidth="1"/>
    <col min="11014" max="11014" width="14.7109375" customWidth="1"/>
    <col min="11015" max="11015" width="14.42578125" customWidth="1"/>
    <col min="11016" max="11016" width="15.85546875" customWidth="1"/>
    <col min="11017" max="11017" width="17.28515625" customWidth="1"/>
    <col min="11019" max="11019" width="9.42578125" bestFit="1" customWidth="1"/>
    <col min="11265" max="11265" width="90" customWidth="1"/>
    <col min="11266" max="11266" width="16.140625" customWidth="1"/>
    <col min="11267" max="11267" width="4.42578125" customWidth="1"/>
    <col min="11268" max="11268" width="3.42578125" bestFit="1" customWidth="1"/>
    <col min="11269" max="11269" width="3.85546875" bestFit="1" customWidth="1"/>
    <col min="11270" max="11270" width="14.7109375" customWidth="1"/>
    <col min="11271" max="11271" width="14.42578125" customWidth="1"/>
    <col min="11272" max="11272" width="15.85546875" customWidth="1"/>
    <col min="11273" max="11273" width="17.28515625" customWidth="1"/>
    <col min="11275" max="11275" width="9.42578125" bestFit="1" customWidth="1"/>
    <col min="11521" max="11521" width="90" customWidth="1"/>
    <col min="11522" max="11522" width="16.140625" customWidth="1"/>
    <col min="11523" max="11523" width="4.42578125" customWidth="1"/>
    <col min="11524" max="11524" width="3.42578125" bestFit="1" customWidth="1"/>
    <col min="11525" max="11525" width="3.85546875" bestFit="1" customWidth="1"/>
    <col min="11526" max="11526" width="14.7109375" customWidth="1"/>
    <col min="11527" max="11527" width="14.42578125" customWidth="1"/>
    <col min="11528" max="11528" width="15.85546875" customWidth="1"/>
    <col min="11529" max="11529" width="17.28515625" customWidth="1"/>
    <col min="11531" max="11531" width="9.42578125" bestFit="1" customWidth="1"/>
    <col min="11777" max="11777" width="90" customWidth="1"/>
    <col min="11778" max="11778" width="16.140625" customWidth="1"/>
    <col min="11779" max="11779" width="4.42578125" customWidth="1"/>
    <col min="11780" max="11780" width="3.42578125" bestFit="1" customWidth="1"/>
    <col min="11781" max="11781" width="3.85546875" bestFit="1" customWidth="1"/>
    <col min="11782" max="11782" width="14.7109375" customWidth="1"/>
    <col min="11783" max="11783" width="14.42578125" customWidth="1"/>
    <col min="11784" max="11784" width="15.85546875" customWidth="1"/>
    <col min="11785" max="11785" width="17.28515625" customWidth="1"/>
    <col min="11787" max="11787" width="9.42578125" bestFit="1" customWidth="1"/>
    <col min="12033" max="12033" width="90" customWidth="1"/>
    <col min="12034" max="12034" width="16.140625" customWidth="1"/>
    <col min="12035" max="12035" width="4.42578125" customWidth="1"/>
    <col min="12036" max="12036" width="3.42578125" bestFit="1" customWidth="1"/>
    <col min="12037" max="12037" width="3.85546875" bestFit="1" customWidth="1"/>
    <col min="12038" max="12038" width="14.7109375" customWidth="1"/>
    <col min="12039" max="12039" width="14.42578125" customWidth="1"/>
    <col min="12040" max="12040" width="15.85546875" customWidth="1"/>
    <col min="12041" max="12041" width="17.28515625" customWidth="1"/>
    <col min="12043" max="12043" width="9.42578125" bestFit="1" customWidth="1"/>
    <col min="12289" max="12289" width="90" customWidth="1"/>
    <col min="12290" max="12290" width="16.140625" customWidth="1"/>
    <col min="12291" max="12291" width="4.42578125" customWidth="1"/>
    <col min="12292" max="12292" width="3.42578125" bestFit="1" customWidth="1"/>
    <col min="12293" max="12293" width="3.85546875" bestFit="1" customWidth="1"/>
    <col min="12294" max="12294" width="14.7109375" customWidth="1"/>
    <col min="12295" max="12295" width="14.42578125" customWidth="1"/>
    <col min="12296" max="12296" width="15.85546875" customWidth="1"/>
    <col min="12297" max="12297" width="17.28515625" customWidth="1"/>
    <col min="12299" max="12299" width="9.42578125" bestFit="1" customWidth="1"/>
    <col min="12545" max="12545" width="90" customWidth="1"/>
    <col min="12546" max="12546" width="16.140625" customWidth="1"/>
    <col min="12547" max="12547" width="4.42578125" customWidth="1"/>
    <col min="12548" max="12548" width="3.42578125" bestFit="1" customWidth="1"/>
    <col min="12549" max="12549" width="3.85546875" bestFit="1" customWidth="1"/>
    <col min="12550" max="12550" width="14.7109375" customWidth="1"/>
    <col min="12551" max="12551" width="14.42578125" customWidth="1"/>
    <col min="12552" max="12552" width="15.85546875" customWidth="1"/>
    <col min="12553" max="12553" width="17.28515625" customWidth="1"/>
    <col min="12555" max="12555" width="9.42578125" bestFit="1" customWidth="1"/>
    <col min="12801" max="12801" width="90" customWidth="1"/>
    <col min="12802" max="12802" width="16.140625" customWidth="1"/>
    <col min="12803" max="12803" width="4.42578125" customWidth="1"/>
    <col min="12804" max="12804" width="3.42578125" bestFit="1" customWidth="1"/>
    <col min="12805" max="12805" width="3.85546875" bestFit="1" customWidth="1"/>
    <col min="12806" max="12806" width="14.7109375" customWidth="1"/>
    <col min="12807" max="12807" width="14.42578125" customWidth="1"/>
    <col min="12808" max="12808" width="15.85546875" customWidth="1"/>
    <col min="12809" max="12809" width="17.28515625" customWidth="1"/>
    <col min="12811" max="12811" width="9.42578125" bestFit="1" customWidth="1"/>
    <col min="13057" max="13057" width="90" customWidth="1"/>
    <col min="13058" max="13058" width="16.140625" customWidth="1"/>
    <col min="13059" max="13059" width="4.42578125" customWidth="1"/>
    <col min="13060" max="13060" width="3.42578125" bestFit="1" customWidth="1"/>
    <col min="13061" max="13061" width="3.85546875" bestFit="1" customWidth="1"/>
    <col min="13062" max="13062" width="14.7109375" customWidth="1"/>
    <col min="13063" max="13063" width="14.42578125" customWidth="1"/>
    <col min="13064" max="13064" width="15.85546875" customWidth="1"/>
    <col min="13065" max="13065" width="17.28515625" customWidth="1"/>
    <col min="13067" max="13067" width="9.42578125" bestFit="1" customWidth="1"/>
    <col min="13313" max="13313" width="90" customWidth="1"/>
    <col min="13314" max="13314" width="16.140625" customWidth="1"/>
    <col min="13315" max="13315" width="4.42578125" customWidth="1"/>
    <col min="13316" max="13316" width="3.42578125" bestFit="1" customWidth="1"/>
    <col min="13317" max="13317" width="3.85546875" bestFit="1" customWidth="1"/>
    <col min="13318" max="13318" width="14.7109375" customWidth="1"/>
    <col min="13319" max="13319" width="14.42578125" customWidth="1"/>
    <col min="13320" max="13320" width="15.85546875" customWidth="1"/>
    <col min="13321" max="13321" width="17.28515625" customWidth="1"/>
    <col min="13323" max="13323" width="9.42578125" bestFit="1" customWidth="1"/>
    <col min="13569" max="13569" width="90" customWidth="1"/>
    <col min="13570" max="13570" width="16.140625" customWidth="1"/>
    <col min="13571" max="13571" width="4.42578125" customWidth="1"/>
    <col min="13572" max="13572" width="3.42578125" bestFit="1" customWidth="1"/>
    <col min="13573" max="13573" width="3.85546875" bestFit="1" customWidth="1"/>
    <col min="13574" max="13574" width="14.7109375" customWidth="1"/>
    <col min="13575" max="13575" width="14.42578125" customWidth="1"/>
    <col min="13576" max="13576" width="15.85546875" customWidth="1"/>
    <col min="13577" max="13577" width="17.28515625" customWidth="1"/>
    <col min="13579" max="13579" width="9.42578125" bestFit="1" customWidth="1"/>
    <col min="13825" max="13825" width="90" customWidth="1"/>
    <col min="13826" max="13826" width="16.140625" customWidth="1"/>
    <col min="13827" max="13827" width="4.42578125" customWidth="1"/>
    <col min="13828" max="13828" width="3.42578125" bestFit="1" customWidth="1"/>
    <col min="13829" max="13829" width="3.85546875" bestFit="1" customWidth="1"/>
    <col min="13830" max="13830" width="14.7109375" customWidth="1"/>
    <col min="13831" max="13831" width="14.42578125" customWidth="1"/>
    <col min="13832" max="13832" width="15.85546875" customWidth="1"/>
    <col min="13833" max="13833" width="17.28515625" customWidth="1"/>
    <col min="13835" max="13835" width="9.42578125" bestFit="1" customWidth="1"/>
    <col min="14081" max="14081" width="90" customWidth="1"/>
    <col min="14082" max="14082" width="16.140625" customWidth="1"/>
    <col min="14083" max="14083" width="4.42578125" customWidth="1"/>
    <col min="14084" max="14084" width="3.42578125" bestFit="1" customWidth="1"/>
    <col min="14085" max="14085" width="3.85546875" bestFit="1" customWidth="1"/>
    <col min="14086" max="14086" width="14.7109375" customWidth="1"/>
    <col min="14087" max="14087" width="14.42578125" customWidth="1"/>
    <col min="14088" max="14088" width="15.85546875" customWidth="1"/>
    <col min="14089" max="14089" width="17.28515625" customWidth="1"/>
    <col min="14091" max="14091" width="9.42578125" bestFit="1" customWidth="1"/>
    <col min="14337" max="14337" width="90" customWidth="1"/>
    <col min="14338" max="14338" width="16.140625" customWidth="1"/>
    <col min="14339" max="14339" width="4.42578125" customWidth="1"/>
    <col min="14340" max="14340" width="3.42578125" bestFit="1" customWidth="1"/>
    <col min="14341" max="14341" width="3.85546875" bestFit="1" customWidth="1"/>
    <col min="14342" max="14342" width="14.7109375" customWidth="1"/>
    <col min="14343" max="14343" width="14.42578125" customWidth="1"/>
    <col min="14344" max="14344" width="15.85546875" customWidth="1"/>
    <col min="14345" max="14345" width="17.28515625" customWidth="1"/>
    <col min="14347" max="14347" width="9.42578125" bestFit="1" customWidth="1"/>
    <col min="14593" max="14593" width="90" customWidth="1"/>
    <col min="14594" max="14594" width="16.140625" customWidth="1"/>
    <col min="14595" max="14595" width="4.42578125" customWidth="1"/>
    <col min="14596" max="14596" width="3.42578125" bestFit="1" customWidth="1"/>
    <col min="14597" max="14597" width="3.85546875" bestFit="1" customWidth="1"/>
    <col min="14598" max="14598" width="14.7109375" customWidth="1"/>
    <col min="14599" max="14599" width="14.42578125" customWidth="1"/>
    <col min="14600" max="14600" width="15.85546875" customWidth="1"/>
    <col min="14601" max="14601" width="17.28515625" customWidth="1"/>
    <col min="14603" max="14603" width="9.42578125" bestFit="1" customWidth="1"/>
    <col min="14849" max="14849" width="90" customWidth="1"/>
    <col min="14850" max="14850" width="16.140625" customWidth="1"/>
    <col min="14851" max="14851" width="4.42578125" customWidth="1"/>
    <col min="14852" max="14852" width="3.42578125" bestFit="1" customWidth="1"/>
    <col min="14853" max="14853" width="3.85546875" bestFit="1" customWidth="1"/>
    <col min="14854" max="14854" width="14.7109375" customWidth="1"/>
    <col min="14855" max="14855" width="14.42578125" customWidth="1"/>
    <col min="14856" max="14856" width="15.85546875" customWidth="1"/>
    <col min="14857" max="14857" width="17.28515625" customWidth="1"/>
    <col min="14859" max="14859" width="9.42578125" bestFit="1" customWidth="1"/>
    <col min="15105" max="15105" width="90" customWidth="1"/>
    <col min="15106" max="15106" width="16.140625" customWidth="1"/>
    <col min="15107" max="15107" width="4.42578125" customWidth="1"/>
    <col min="15108" max="15108" width="3.42578125" bestFit="1" customWidth="1"/>
    <col min="15109" max="15109" width="3.85546875" bestFit="1" customWidth="1"/>
    <col min="15110" max="15110" width="14.7109375" customWidth="1"/>
    <col min="15111" max="15111" width="14.42578125" customWidth="1"/>
    <col min="15112" max="15112" width="15.85546875" customWidth="1"/>
    <col min="15113" max="15113" width="17.28515625" customWidth="1"/>
    <col min="15115" max="15115" width="9.42578125" bestFit="1" customWidth="1"/>
    <col min="15361" max="15361" width="90" customWidth="1"/>
    <col min="15362" max="15362" width="16.140625" customWidth="1"/>
    <col min="15363" max="15363" width="4.42578125" customWidth="1"/>
    <col min="15364" max="15364" width="3.42578125" bestFit="1" customWidth="1"/>
    <col min="15365" max="15365" width="3.85546875" bestFit="1" customWidth="1"/>
    <col min="15366" max="15366" width="14.7109375" customWidth="1"/>
    <col min="15367" max="15367" width="14.42578125" customWidth="1"/>
    <col min="15368" max="15368" width="15.85546875" customWidth="1"/>
    <col min="15369" max="15369" width="17.28515625" customWidth="1"/>
    <col min="15371" max="15371" width="9.42578125" bestFit="1" customWidth="1"/>
    <col min="15617" max="15617" width="90" customWidth="1"/>
    <col min="15618" max="15618" width="16.140625" customWidth="1"/>
    <col min="15619" max="15619" width="4.42578125" customWidth="1"/>
    <col min="15620" max="15620" width="3.42578125" bestFit="1" customWidth="1"/>
    <col min="15621" max="15621" width="3.85546875" bestFit="1" customWidth="1"/>
    <col min="15622" max="15622" width="14.7109375" customWidth="1"/>
    <col min="15623" max="15623" width="14.42578125" customWidth="1"/>
    <col min="15624" max="15624" width="15.85546875" customWidth="1"/>
    <col min="15625" max="15625" width="17.28515625" customWidth="1"/>
    <col min="15627" max="15627" width="9.42578125" bestFit="1" customWidth="1"/>
    <col min="15873" max="15873" width="90" customWidth="1"/>
    <col min="15874" max="15874" width="16.140625" customWidth="1"/>
    <col min="15875" max="15875" width="4.42578125" customWidth="1"/>
    <col min="15876" max="15876" width="3.42578125" bestFit="1" customWidth="1"/>
    <col min="15877" max="15877" width="3.85546875" bestFit="1" customWidth="1"/>
    <col min="15878" max="15878" width="14.7109375" customWidth="1"/>
    <col min="15879" max="15879" width="14.42578125" customWidth="1"/>
    <col min="15880" max="15880" width="15.85546875" customWidth="1"/>
    <col min="15881" max="15881" width="17.28515625" customWidth="1"/>
    <col min="15883" max="15883" width="9.42578125" bestFit="1" customWidth="1"/>
    <col min="16129" max="16129" width="90" customWidth="1"/>
    <col min="16130" max="16130" width="16.140625" customWidth="1"/>
    <col min="16131" max="16131" width="4.42578125" customWidth="1"/>
    <col min="16132" max="16132" width="3.42578125" bestFit="1" customWidth="1"/>
    <col min="16133" max="16133" width="3.85546875" bestFit="1" customWidth="1"/>
    <col min="16134" max="16134" width="14.7109375" customWidth="1"/>
    <col min="16135" max="16135" width="14.42578125" customWidth="1"/>
    <col min="16136" max="16136" width="15.85546875" customWidth="1"/>
    <col min="16137" max="16137" width="17.28515625" customWidth="1"/>
    <col min="16139" max="16139" width="9.42578125" bestFit="1" customWidth="1"/>
  </cols>
  <sheetData>
    <row r="1" spans="1:9" ht="15.75">
      <c r="I1" s="201" t="s">
        <v>823</v>
      </c>
    </row>
    <row r="2" spans="1:9" ht="15.75">
      <c r="I2" s="202" t="s">
        <v>5</v>
      </c>
    </row>
    <row r="3" spans="1:9" ht="15.75">
      <c r="I3" s="202" t="s">
        <v>482</v>
      </c>
    </row>
    <row r="4" spans="1:9" ht="15.75">
      <c r="I4" s="201" t="s">
        <v>919</v>
      </c>
    </row>
    <row r="6" spans="1:9" s="19" customFormat="1" ht="15.75" customHeight="1">
      <c r="A6" s="146"/>
      <c r="B6" s="146"/>
      <c r="C6" s="146"/>
      <c r="D6" s="146"/>
      <c r="E6" s="146"/>
      <c r="F6" s="146"/>
      <c r="G6" s="146"/>
      <c r="H6" s="146"/>
      <c r="I6" s="199" t="s">
        <v>914</v>
      </c>
    </row>
    <row r="7" spans="1:9" s="19" customFormat="1" ht="15.75" customHeight="1">
      <c r="A7" s="146"/>
      <c r="B7" s="146"/>
      <c r="C7" s="146"/>
      <c r="D7" s="146"/>
      <c r="E7" s="146"/>
      <c r="F7" s="146"/>
      <c r="G7" s="146"/>
      <c r="H7" s="146"/>
      <c r="I7" s="146" t="s">
        <v>609</v>
      </c>
    </row>
    <row r="8" spans="1:9" s="19" customFormat="1" ht="15.75" customHeight="1">
      <c r="A8" s="146"/>
      <c r="B8" s="146"/>
      <c r="C8" s="146"/>
      <c r="D8" s="146"/>
      <c r="E8" s="146"/>
      <c r="F8" s="146"/>
      <c r="G8" s="146"/>
      <c r="H8" s="146"/>
      <c r="I8" s="146" t="s">
        <v>482</v>
      </c>
    </row>
    <row r="9" spans="1:9" s="19" customFormat="1" ht="15.75" customHeight="1">
      <c r="A9" s="146"/>
      <c r="B9" s="146"/>
      <c r="C9" s="146"/>
      <c r="D9" s="146"/>
      <c r="E9" s="146"/>
      <c r="F9" s="146"/>
      <c r="G9" s="146"/>
      <c r="H9" s="146"/>
      <c r="I9" s="107" t="s">
        <v>822</v>
      </c>
    </row>
    <row r="10" spans="1:9" s="19" customFormat="1" ht="15.75" customHeight="1">
      <c r="A10" s="146"/>
      <c r="B10" s="146"/>
      <c r="C10" s="146"/>
      <c r="D10" s="146"/>
      <c r="E10" s="146"/>
      <c r="F10" s="146"/>
      <c r="G10" s="146"/>
      <c r="H10" s="146"/>
      <c r="I10" s="146"/>
    </row>
    <row r="11" spans="1:9" s="19" customFormat="1" ht="15.75">
      <c r="A11" s="53"/>
      <c r="B11" s="135"/>
      <c r="C11" s="135"/>
      <c r="D11" s="53"/>
      <c r="E11" s="53"/>
      <c r="F11" s="53"/>
      <c r="G11" s="53"/>
      <c r="H11" s="53"/>
      <c r="I11" s="103"/>
    </row>
    <row r="12" spans="1:9" s="19" customFormat="1">
      <c r="B12" s="134"/>
      <c r="C12" s="134"/>
      <c r="D12" s="134"/>
      <c r="E12" s="134"/>
      <c r="F12" s="54"/>
      <c r="G12" s="54"/>
      <c r="H12" s="54"/>
      <c r="I12" s="54"/>
    </row>
    <row r="13" spans="1:9" s="19" customFormat="1" ht="54" customHeight="1">
      <c r="A13" s="296" t="s">
        <v>661</v>
      </c>
      <c r="B13" s="296"/>
      <c r="C13" s="296"/>
      <c r="D13" s="296"/>
      <c r="E13" s="296"/>
      <c r="F13" s="296"/>
      <c r="G13" s="296"/>
      <c r="H13" s="296"/>
      <c r="I13" s="296"/>
    </row>
    <row r="14" spans="1:9" s="19" customFormat="1">
      <c r="B14" s="134"/>
      <c r="C14" s="134"/>
      <c r="D14" s="134"/>
      <c r="E14" s="134"/>
      <c r="F14" s="54"/>
      <c r="G14" s="54"/>
      <c r="H14" s="54"/>
      <c r="I14" s="54"/>
    </row>
    <row r="15" spans="1:9" s="19" customFormat="1">
      <c r="B15" s="134"/>
      <c r="C15" s="134"/>
      <c r="D15" s="134"/>
      <c r="E15" s="134"/>
      <c r="F15" s="54"/>
      <c r="G15" s="54"/>
      <c r="H15" s="54"/>
      <c r="I15" s="55" t="s">
        <v>0</v>
      </c>
    </row>
    <row r="16" spans="1:9" s="19" customFormat="1" ht="78.75">
      <c r="A16" s="1" t="s">
        <v>68</v>
      </c>
      <c r="B16" s="136" t="s">
        <v>70</v>
      </c>
      <c r="C16" s="1" t="s">
        <v>71</v>
      </c>
      <c r="D16" s="136" t="s">
        <v>110</v>
      </c>
      <c r="E16" s="136" t="s">
        <v>69</v>
      </c>
      <c r="F16" s="1" t="s">
        <v>124</v>
      </c>
      <c r="G16" s="1" t="s">
        <v>447</v>
      </c>
      <c r="H16" s="1" t="s">
        <v>125</v>
      </c>
      <c r="I16" s="1" t="s">
        <v>349</v>
      </c>
    </row>
    <row r="17" spans="1:11" s="19" customFormat="1" ht="15.75">
      <c r="A17" s="5">
        <v>1</v>
      </c>
      <c r="B17" s="5">
        <v>2</v>
      </c>
      <c r="C17" s="5">
        <v>3</v>
      </c>
      <c r="D17" s="13" t="s">
        <v>589</v>
      </c>
      <c r="E17" s="13" t="s">
        <v>590</v>
      </c>
      <c r="F17" s="5">
        <v>6</v>
      </c>
      <c r="G17" s="5">
        <v>7</v>
      </c>
      <c r="H17" s="5">
        <v>8</v>
      </c>
      <c r="I17" s="5">
        <v>9</v>
      </c>
    </row>
    <row r="18" spans="1:11" s="19" customFormat="1" ht="15.75" hidden="1">
      <c r="A18" s="56" t="s">
        <v>122</v>
      </c>
      <c r="B18" s="5"/>
      <c r="C18" s="6"/>
      <c r="D18" s="13"/>
      <c r="E18" s="13"/>
      <c r="F18" s="24">
        <f>SUM(H18:I18)</f>
        <v>1088867.1000000001</v>
      </c>
      <c r="G18" s="24">
        <f>SUM(G21,G23,G76,G80,G91,G107,G119,G160,G173)</f>
        <v>1296.3</v>
      </c>
      <c r="H18" s="24">
        <f>SUM(H21,H23,H76,H80,H91,H107,H119,H160,H173)</f>
        <v>569815.50000000012</v>
      </c>
      <c r="I18" s="24">
        <f>SUM(I21,I23,I76,I80,I91,I107,I119,I160,I173)</f>
        <v>519051.6</v>
      </c>
    </row>
    <row r="19" spans="1:11" s="19" customFormat="1" ht="15.75">
      <c r="A19" s="56" t="s">
        <v>446</v>
      </c>
      <c r="B19" s="5"/>
      <c r="C19" s="6"/>
      <c r="D19" s="13"/>
      <c r="E19" s="13"/>
      <c r="F19" s="24">
        <f t="shared" ref="F19:F49" si="0">G19+H19+I19</f>
        <v>1356662.8</v>
      </c>
      <c r="G19" s="24">
        <f>G20+G190</f>
        <v>3953</v>
      </c>
      <c r="H19" s="24">
        <f>H20+H190</f>
        <v>581795.90000000014</v>
      </c>
      <c r="I19" s="24">
        <f>I20+I190</f>
        <v>770913.89999999991</v>
      </c>
      <c r="K19" s="147"/>
    </row>
    <row r="20" spans="1:11" s="19" customFormat="1" ht="15.75">
      <c r="A20" s="56" t="s">
        <v>445</v>
      </c>
      <c r="B20" s="13"/>
      <c r="C20" s="5"/>
      <c r="D20" s="13"/>
      <c r="E20" s="13"/>
      <c r="F20" s="24">
        <f t="shared" si="0"/>
        <v>1090263.4000000001</v>
      </c>
      <c r="G20" s="24">
        <f>G21+G23+G76+G80+G91+G107+G119+G160+G173+G186</f>
        <v>1296.3</v>
      </c>
      <c r="H20" s="24">
        <f>H21+H23+H76+H80+H91+H107+H119+H160+H173+H186</f>
        <v>569815.50000000012</v>
      </c>
      <c r="I20" s="24">
        <f>I21+I23+I76+I80+I91+I107+I119+I160+I173+I186</f>
        <v>519151.6</v>
      </c>
    </row>
    <row r="21" spans="1:11" s="19" customFormat="1" ht="47.25">
      <c r="A21" s="56" t="s">
        <v>713</v>
      </c>
      <c r="B21" s="23" t="s">
        <v>112</v>
      </c>
      <c r="C21" s="6"/>
      <c r="D21" s="7"/>
      <c r="E21" s="7"/>
      <c r="F21" s="24">
        <f t="shared" si="0"/>
        <v>10</v>
      </c>
      <c r="G21" s="24"/>
      <c r="H21" s="24">
        <f>SUBTOTAL(9,H22)</f>
        <v>0</v>
      </c>
      <c r="I21" s="24">
        <f>SUBTOTAL(9,I22)</f>
        <v>10</v>
      </c>
    </row>
    <row r="22" spans="1:11" s="19" customFormat="1" ht="63">
      <c r="A22" s="57" t="s">
        <v>756</v>
      </c>
      <c r="B22" s="22" t="s">
        <v>226</v>
      </c>
      <c r="C22" s="6">
        <v>200</v>
      </c>
      <c r="D22" s="7" t="s">
        <v>114</v>
      </c>
      <c r="E22" s="7">
        <v>14</v>
      </c>
      <c r="F22" s="2">
        <f t="shared" si="0"/>
        <v>10</v>
      </c>
      <c r="G22" s="2"/>
      <c r="H22" s="2">
        <v>0</v>
      </c>
      <c r="I22" s="2">
        <v>10</v>
      </c>
    </row>
    <row r="23" spans="1:11" s="19" customFormat="1" ht="31.5">
      <c r="A23" s="56" t="s">
        <v>746</v>
      </c>
      <c r="B23" s="23" t="s">
        <v>113</v>
      </c>
      <c r="C23" s="6"/>
      <c r="D23" s="7"/>
      <c r="E23" s="7"/>
      <c r="F23" s="24">
        <f t="shared" si="0"/>
        <v>788675.5</v>
      </c>
      <c r="G23" s="24">
        <f>SUBTOTAL(9,G24)</f>
        <v>1296.3</v>
      </c>
      <c r="H23" s="24">
        <f>SUM(H24,H68)</f>
        <v>503437.40000000008</v>
      </c>
      <c r="I23" s="24">
        <f>SUM(I24,I68)</f>
        <v>283941.8</v>
      </c>
    </row>
    <row r="24" spans="1:11" s="19" customFormat="1" ht="31.5">
      <c r="A24" s="56" t="s">
        <v>123</v>
      </c>
      <c r="B24" s="23" t="s">
        <v>368</v>
      </c>
      <c r="C24" s="32"/>
      <c r="D24" s="36"/>
      <c r="E24" s="36"/>
      <c r="F24" s="24">
        <f>G24+H24+I24</f>
        <v>540289.00000000012</v>
      </c>
      <c r="G24" s="24">
        <f>SUM(G25,G30,G34,G37,G39,G41,G43,G45,G47,G49,G52,G57,G61,G64,G66)</f>
        <v>1296.3</v>
      </c>
      <c r="H24" s="24">
        <f t="shared" ref="H24:I24" si="1">SUM(H25,H30,H34,H37,H39,H41,H43,H45,H47,H49,H52,H57,H61,H64,H66)</f>
        <v>503437.40000000008</v>
      </c>
      <c r="I24" s="24">
        <f t="shared" si="1"/>
        <v>35555.299999999996</v>
      </c>
    </row>
    <row r="25" spans="1:11" s="43" customFormat="1" ht="94.5">
      <c r="A25" s="9" t="s">
        <v>296</v>
      </c>
      <c r="B25" s="58" t="s">
        <v>369</v>
      </c>
      <c r="C25" s="5"/>
      <c r="D25" s="13"/>
      <c r="E25" s="13"/>
      <c r="F25" s="2">
        <f t="shared" si="0"/>
        <v>484474.7</v>
      </c>
      <c r="G25" s="2"/>
      <c r="H25" s="2">
        <f>SUBTOTAL(9,H26:H29)</f>
        <v>484474.7</v>
      </c>
      <c r="I25" s="2">
        <f>SUBTOTAL(9,I26:I29)</f>
        <v>0</v>
      </c>
    </row>
    <row r="26" spans="1:11" s="19" customFormat="1" ht="47.25" customHeight="1">
      <c r="A26" s="57" t="s">
        <v>525</v>
      </c>
      <c r="B26" s="22" t="s">
        <v>512</v>
      </c>
      <c r="C26" s="6">
        <v>600</v>
      </c>
      <c r="D26" s="7" t="s">
        <v>117</v>
      </c>
      <c r="E26" s="7" t="s">
        <v>112</v>
      </c>
      <c r="F26" s="2">
        <f t="shared" si="0"/>
        <v>51899.199999999997</v>
      </c>
      <c r="G26" s="2"/>
      <c r="H26" s="2">
        <v>51899.199999999997</v>
      </c>
      <c r="I26" s="2">
        <v>0</v>
      </c>
    </row>
    <row r="27" spans="1:11" s="19" customFormat="1" ht="63">
      <c r="A27" s="57" t="s">
        <v>526</v>
      </c>
      <c r="B27" s="22" t="s">
        <v>514</v>
      </c>
      <c r="C27" s="6">
        <v>600</v>
      </c>
      <c r="D27" s="7" t="s">
        <v>117</v>
      </c>
      <c r="E27" s="7" t="s">
        <v>113</v>
      </c>
      <c r="F27" s="2">
        <f t="shared" si="0"/>
        <v>315656.2</v>
      </c>
      <c r="G27" s="2"/>
      <c r="H27" s="2">
        <v>315656.2</v>
      </c>
      <c r="I27" s="59"/>
    </row>
    <row r="28" spans="1:11" s="19" customFormat="1" ht="46.5" customHeight="1">
      <c r="A28" s="57" t="s">
        <v>527</v>
      </c>
      <c r="B28" s="22" t="s">
        <v>518</v>
      </c>
      <c r="C28" s="6">
        <v>600</v>
      </c>
      <c r="D28" s="7" t="s">
        <v>117</v>
      </c>
      <c r="E28" s="7" t="s">
        <v>114</v>
      </c>
      <c r="F28" s="2">
        <f t="shared" si="0"/>
        <v>71123.3</v>
      </c>
      <c r="G28" s="2"/>
      <c r="H28" s="2">
        <v>71123.3</v>
      </c>
      <c r="I28" s="59"/>
    </row>
    <row r="29" spans="1:11" s="19" customFormat="1" ht="63" customHeight="1">
      <c r="A29" s="57" t="s">
        <v>528</v>
      </c>
      <c r="B29" s="22" t="s">
        <v>515</v>
      </c>
      <c r="C29" s="6">
        <v>600</v>
      </c>
      <c r="D29" s="7" t="s">
        <v>117</v>
      </c>
      <c r="E29" s="7" t="s">
        <v>113</v>
      </c>
      <c r="F29" s="2">
        <f t="shared" si="0"/>
        <v>45796</v>
      </c>
      <c r="G29" s="2"/>
      <c r="H29" s="2">
        <v>45796</v>
      </c>
      <c r="I29" s="59"/>
    </row>
    <row r="30" spans="1:11" s="19" customFormat="1" ht="15.75">
      <c r="A30" s="57" t="s">
        <v>301</v>
      </c>
      <c r="B30" s="58" t="s">
        <v>370</v>
      </c>
      <c r="C30" s="6"/>
      <c r="D30" s="7"/>
      <c r="E30" s="7"/>
      <c r="F30" s="2">
        <f t="shared" si="0"/>
        <v>9451</v>
      </c>
      <c r="G30" s="2">
        <f>SUBTOTAL(9,G31:G33)</f>
        <v>0</v>
      </c>
      <c r="H30" s="2">
        <f>SUBTOTAL(9,H31:H33)</f>
        <v>0</v>
      </c>
      <c r="I30" s="2">
        <f>SUBTOTAL(9,I31:I33)</f>
        <v>9451</v>
      </c>
    </row>
    <row r="31" spans="1:11" s="19" customFormat="1" ht="47.25">
      <c r="A31" s="57" t="s">
        <v>610</v>
      </c>
      <c r="B31" s="58" t="s">
        <v>302</v>
      </c>
      <c r="C31" s="6">
        <v>200</v>
      </c>
      <c r="D31" s="7" t="s">
        <v>117</v>
      </c>
      <c r="E31" s="7" t="s">
        <v>117</v>
      </c>
      <c r="F31" s="2">
        <f t="shared" si="0"/>
        <v>25</v>
      </c>
      <c r="G31" s="2"/>
      <c r="H31" s="2"/>
      <c r="I31" s="2">
        <v>25</v>
      </c>
    </row>
    <row r="32" spans="1:11" s="19" customFormat="1" ht="31.5">
      <c r="A32" s="9" t="s">
        <v>898</v>
      </c>
      <c r="B32" s="58" t="s">
        <v>302</v>
      </c>
      <c r="C32" s="6">
        <v>300</v>
      </c>
      <c r="D32" s="7" t="s">
        <v>117</v>
      </c>
      <c r="E32" s="7" t="s">
        <v>117</v>
      </c>
      <c r="F32" s="2">
        <f t="shared" ref="F32" si="2">G32+H32+I32</f>
        <v>231</v>
      </c>
      <c r="G32" s="2"/>
      <c r="H32" s="2"/>
      <c r="I32" s="2">
        <v>231</v>
      </c>
    </row>
    <row r="33" spans="1:9" s="19" customFormat="1" ht="47.25">
      <c r="A33" s="57" t="s">
        <v>371</v>
      </c>
      <c r="B33" s="58" t="s">
        <v>302</v>
      </c>
      <c r="C33" s="6">
        <v>600</v>
      </c>
      <c r="D33" s="7" t="s">
        <v>117</v>
      </c>
      <c r="E33" s="7" t="s">
        <v>117</v>
      </c>
      <c r="F33" s="2">
        <f t="shared" si="0"/>
        <v>9195</v>
      </c>
      <c r="G33" s="2"/>
      <c r="H33" s="2">
        <v>0</v>
      </c>
      <c r="I33" s="2">
        <v>9195</v>
      </c>
    </row>
    <row r="34" spans="1:9" s="19" customFormat="1" ht="31.5">
      <c r="A34" s="9" t="s">
        <v>304</v>
      </c>
      <c r="B34" s="58" t="s">
        <v>372</v>
      </c>
      <c r="C34" s="6"/>
      <c r="D34" s="7"/>
      <c r="E34" s="7"/>
      <c r="F34" s="2">
        <f t="shared" si="0"/>
        <v>4550</v>
      </c>
      <c r="G34" s="2"/>
      <c r="H34" s="2">
        <f>SUBTOTAL(9,H35:H36)</f>
        <v>4504.5</v>
      </c>
      <c r="I34" s="2">
        <f>SUBTOTAL(9,I35:I36)</f>
        <v>45.5</v>
      </c>
    </row>
    <row r="35" spans="1:9" s="19" customFormat="1" ht="47.25">
      <c r="A35" s="57" t="s">
        <v>529</v>
      </c>
      <c r="B35" s="58" t="s">
        <v>520</v>
      </c>
      <c r="C35" s="6">
        <v>600</v>
      </c>
      <c r="D35" s="7" t="s">
        <v>117</v>
      </c>
      <c r="E35" s="7" t="s">
        <v>117</v>
      </c>
      <c r="F35" s="2">
        <f t="shared" si="0"/>
        <v>4504.5</v>
      </c>
      <c r="G35" s="2"/>
      <c r="H35" s="2">
        <v>4504.5</v>
      </c>
      <c r="I35" s="59">
        <v>0</v>
      </c>
    </row>
    <row r="36" spans="1:9" s="19" customFormat="1" ht="64.5" customHeight="1">
      <c r="A36" s="57" t="s">
        <v>757</v>
      </c>
      <c r="B36" s="58" t="s">
        <v>747</v>
      </c>
      <c r="C36" s="6">
        <v>600</v>
      </c>
      <c r="D36" s="7" t="s">
        <v>117</v>
      </c>
      <c r="E36" s="7" t="s">
        <v>117</v>
      </c>
      <c r="F36" s="2">
        <f t="shared" si="0"/>
        <v>45.5</v>
      </c>
      <c r="G36" s="2"/>
      <c r="H36" s="2">
        <v>0</v>
      </c>
      <c r="I36" s="2">
        <v>45.5</v>
      </c>
    </row>
    <row r="37" spans="1:9" s="19" customFormat="1" ht="31.5">
      <c r="A37" s="9" t="s">
        <v>545</v>
      </c>
      <c r="B37" s="58" t="s">
        <v>373</v>
      </c>
      <c r="C37" s="6"/>
      <c r="D37" s="7"/>
      <c r="E37" s="7"/>
      <c r="F37" s="2">
        <f t="shared" si="0"/>
        <v>50</v>
      </c>
      <c r="G37" s="2"/>
      <c r="H37" s="2">
        <f>SUBTOTAL(9,H38)</f>
        <v>0</v>
      </c>
      <c r="I37" s="2">
        <f>SUBTOTAL(9,I38)</f>
        <v>50</v>
      </c>
    </row>
    <row r="38" spans="1:9" s="19" customFormat="1" ht="47.25">
      <c r="A38" s="57" t="s">
        <v>655</v>
      </c>
      <c r="B38" s="58" t="s">
        <v>306</v>
      </c>
      <c r="C38" s="6">
        <v>600</v>
      </c>
      <c r="D38" s="7" t="s">
        <v>117</v>
      </c>
      <c r="E38" s="7" t="s">
        <v>121</v>
      </c>
      <c r="F38" s="2">
        <f t="shared" si="0"/>
        <v>50</v>
      </c>
      <c r="G38" s="2"/>
      <c r="H38" s="2">
        <v>0</v>
      </c>
      <c r="I38" s="2">
        <v>50</v>
      </c>
    </row>
    <row r="39" spans="1:9" s="19" customFormat="1" ht="15.75">
      <c r="A39" s="9" t="s">
        <v>310</v>
      </c>
      <c r="B39" s="58" t="s">
        <v>374</v>
      </c>
      <c r="C39" s="6"/>
      <c r="D39" s="7"/>
      <c r="E39" s="7"/>
      <c r="F39" s="2">
        <f t="shared" si="0"/>
        <v>110</v>
      </c>
      <c r="G39" s="2"/>
      <c r="H39" s="2">
        <f>SUBTOTAL(9,H40)</f>
        <v>0</v>
      </c>
      <c r="I39" s="2">
        <f>SUBTOTAL(9,I40)</f>
        <v>110</v>
      </c>
    </row>
    <row r="40" spans="1:9" s="19" customFormat="1" ht="31.5">
      <c r="A40" s="57" t="s">
        <v>375</v>
      </c>
      <c r="B40" s="58" t="s">
        <v>309</v>
      </c>
      <c r="C40" s="6">
        <v>600</v>
      </c>
      <c r="D40" s="7" t="s">
        <v>117</v>
      </c>
      <c r="E40" s="7" t="s">
        <v>121</v>
      </c>
      <c r="F40" s="2">
        <f t="shared" si="0"/>
        <v>110</v>
      </c>
      <c r="G40" s="2"/>
      <c r="H40" s="2">
        <v>0</v>
      </c>
      <c r="I40" s="2">
        <v>110</v>
      </c>
    </row>
    <row r="41" spans="1:9" s="19" customFormat="1" ht="15.75">
      <c r="A41" s="9" t="s">
        <v>308</v>
      </c>
      <c r="B41" s="58" t="s">
        <v>376</v>
      </c>
      <c r="C41" s="6"/>
      <c r="D41" s="7"/>
      <c r="E41" s="7"/>
      <c r="F41" s="2">
        <f t="shared" si="0"/>
        <v>857.5</v>
      </c>
      <c r="G41" s="2"/>
      <c r="H41" s="2">
        <f>SUBTOTAL(9,H42)</f>
        <v>0</v>
      </c>
      <c r="I41" s="2">
        <f>SUBTOTAL(9,I42)</f>
        <v>857.5</v>
      </c>
    </row>
    <row r="42" spans="1:9" s="19" customFormat="1" ht="31.5">
      <c r="A42" s="57" t="s">
        <v>377</v>
      </c>
      <c r="B42" s="58" t="s">
        <v>315</v>
      </c>
      <c r="C42" s="6">
        <v>600</v>
      </c>
      <c r="D42" s="7" t="s">
        <v>118</v>
      </c>
      <c r="E42" s="7" t="s">
        <v>112</v>
      </c>
      <c r="F42" s="2">
        <f t="shared" si="0"/>
        <v>857.5</v>
      </c>
      <c r="G42" s="2"/>
      <c r="H42" s="2">
        <v>0</v>
      </c>
      <c r="I42" s="2">
        <v>857.5</v>
      </c>
    </row>
    <row r="43" spans="1:9" s="19" customFormat="1" ht="15.75">
      <c r="A43" s="9" t="s">
        <v>317</v>
      </c>
      <c r="B43" s="58" t="s">
        <v>378</v>
      </c>
      <c r="C43" s="6"/>
      <c r="D43" s="7"/>
      <c r="E43" s="7"/>
      <c r="F43" s="2">
        <f t="shared" si="0"/>
        <v>98.2</v>
      </c>
      <c r="G43" s="2"/>
      <c r="H43" s="2">
        <f>SUBTOTAL(9,H44)</f>
        <v>0</v>
      </c>
      <c r="I43" s="2">
        <f>SUBTOTAL(9,I44)</f>
        <v>98.2</v>
      </c>
    </row>
    <row r="44" spans="1:9" s="19" customFormat="1" ht="31.5">
      <c r="A44" s="57" t="s">
        <v>379</v>
      </c>
      <c r="B44" s="58" t="s">
        <v>318</v>
      </c>
      <c r="C44" s="6">
        <v>600</v>
      </c>
      <c r="D44" s="7" t="s">
        <v>118</v>
      </c>
      <c r="E44" s="7" t="s">
        <v>112</v>
      </c>
      <c r="F44" s="2">
        <f t="shared" si="0"/>
        <v>98.2</v>
      </c>
      <c r="G44" s="2"/>
      <c r="H44" s="2">
        <v>0</v>
      </c>
      <c r="I44" s="2">
        <v>98.2</v>
      </c>
    </row>
    <row r="45" spans="1:9" s="19" customFormat="1" ht="63">
      <c r="A45" s="9" t="s">
        <v>591</v>
      </c>
      <c r="B45" s="58" t="s">
        <v>380</v>
      </c>
      <c r="C45" s="6"/>
      <c r="D45" s="7"/>
      <c r="E45" s="7"/>
      <c r="F45" s="2">
        <f t="shared" si="0"/>
        <v>889.9</v>
      </c>
      <c r="G45" s="2"/>
      <c r="H45" s="2">
        <f>SUBTOTAL(9,H46)</f>
        <v>889.9</v>
      </c>
      <c r="I45" s="2">
        <f>SUBTOTAL(9,I46)</f>
        <v>0</v>
      </c>
    </row>
    <row r="46" spans="1:9" s="19" customFormat="1" ht="78.75">
      <c r="A46" s="57" t="s">
        <v>592</v>
      </c>
      <c r="B46" s="58" t="s">
        <v>524</v>
      </c>
      <c r="C46" s="6">
        <v>600</v>
      </c>
      <c r="D46" s="7" t="s">
        <v>4</v>
      </c>
      <c r="E46" s="7" t="s">
        <v>115</v>
      </c>
      <c r="F46" s="2">
        <f t="shared" si="0"/>
        <v>889.9</v>
      </c>
      <c r="G46" s="2"/>
      <c r="H46" s="2">
        <v>889.9</v>
      </c>
      <c r="I46" s="59"/>
    </row>
    <row r="47" spans="1:9" s="19" customFormat="1" ht="31.5">
      <c r="A47" s="57" t="s">
        <v>312</v>
      </c>
      <c r="B47" s="58" t="s">
        <v>381</v>
      </c>
      <c r="C47" s="6"/>
      <c r="D47" s="7"/>
      <c r="E47" s="7"/>
      <c r="F47" s="2">
        <f t="shared" si="0"/>
        <v>240</v>
      </c>
      <c r="G47" s="2"/>
      <c r="H47" s="2">
        <f>SUBTOTAL(9,H48)</f>
        <v>0</v>
      </c>
      <c r="I47" s="2">
        <f>SUBTOTAL(9,I48)</f>
        <v>240</v>
      </c>
    </row>
    <row r="48" spans="1:9" s="19" customFormat="1" ht="47.25">
      <c r="A48" s="57" t="s">
        <v>382</v>
      </c>
      <c r="B48" s="58" t="s">
        <v>313</v>
      </c>
      <c r="C48" s="6">
        <v>600</v>
      </c>
      <c r="D48" s="7" t="s">
        <v>117</v>
      </c>
      <c r="E48" s="7" t="s">
        <v>121</v>
      </c>
      <c r="F48" s="2">
        <f t="shared" si="0"/>
        <v>240</v>
      </c>
      <c r="G48" s="2"/>
      <c r="H48" s="2">
        <v>0</v>
      </c>
      <c r="I48" s="2">
        <v>240</v>
      </c>
    </row>
    <row r="49" spans="1:9" s="19" customFormat="1" ht="63">
      <c r="A49" s="9" t="s">
        <v>320</v>
      </c>
      <c r="B49" s="58" t="s">
        <v>383</v>
      </c>
      <c r="C49" s="6"/>
      <c r="D49" s="7"/>
      <c r="E49" s="7"/>
      <c r="F49" s="2">
        <f t="shared" si="0"/>
        <v>6633.4</v>
      </c>
      <c r="G49" s="2">
        <f>SUBTOTAL(9,G50:G51)</f>
        <v>0</v>
      </c>
      <c r="H49" s="2">
        <f>SUBTOTAL(9,H50:H51)</f>
        <v>6633.4</v>
      </c>
      <c r="I49" s="2">
        <f>SUBTOTAL(9,I50:I51)</f>
        <v>0</v>
      </c>
    </row>
    <row r="50" spans="1:9" s="19" customFormat="1" ht="110.25">
      <c r="A50" s="57" t="s">
        <v>530</v>
      </c>
      <c r="B50" s="58" t="s">
        <v>321</v>
      </c>
      <c r="C50" s="6">
        <v>600</v>
      </c>
      <c r="D50" s="7" t="s">
        <v>117</v>
      </c>
      <c r="E50" s="7" t="s">
        <v>121</v>
      </c>
      <c r="F50" s="2"/>
      <c r="G50" s="2"/>
      <c r="H50" s="2">
        <v>5339.7</v>
      </c>
      <c r="I50" s="2"/>
    </row>
    <row r="51" spans="1:9" s="19" customFormat="1" ht="110.25">
      <c r="A51" s="57" t="s">
        <v>530</v>
      </c>
      <c r="B51" s="58" t="s">
        <v>321</v>
      </c>
      <c r="C51" s="6">
        <v>600</v>
      </c>
      <c r="D51" s="7" t="s">
        <v>118</v>
      </c>
      <c r="E51" s="7" t="s">
        <v>112</v>
      </c>
      <c r="F51" s="2">
        <f t="shared" ref="F51:F142" si="3">G51+H51+I51</f>
        <v>1293.7</v>
      </c>
      <c r="G51" s="2"/>
      <c r="H51" s="2">
        <v>1293.7</v>
      </c>
      <c r="I51" s="2"/>
    </row>
    <row r="52" spans="1:9" s="19" customFormat="1" ht="31.5">
      <c r="A52" s="9" t="s">
        <v>350</v>
      </c>
      <c r="B52" s="58" t="s">
        <v>384</v>
      </c>
      <c r="C52" s="6"/>
      <c r="D52" s="7"/>
      <c r="E52" s="7"/>
      <c r="F52" s="2">
        <f t="shared" si="3"/>
        <v>24450</v>
      </c>
      <c r="G52" s="2">
        <f>SUBTOTAL(9,G53:G56)</f>
        <v>0</v>
      </c>
      <c r="H52" s="2">
        <f>SUBTOTAL(9,H53:H56)</f>
        <v>0</v>
      </c>
      <c r="I52" s="2">
        <f>SUBTOTAL(9,I53:I56)</f>
        <v>24450</v>
      </c>
    </row>
    <row r="53" spans="1:9" s="19" customFormat="1" ht="31.5">
      <c r="A53" s="57" t="s">
        <v>531</v>
      </c>
      <c r="B53" s="58" t="s">
        <v>297</v>
      </c>
      <c r="C53" s="6">
        <v>600</v>
      </c>
      <c r="D53" s="7" t="s">
        <v>117</v>
      </c>
      <c r="E53" s="7" t="s">
        <v>112</v>
      </c>
      <c r="F53" s="2">
        <f t="shared" si="3"/>
        <v>2800</v>
      </c>
      <c r="G53" s="2"/>
      <c r="H53" s="2">
        <v>0</v>
      </c>
      <c r="I53" s="2">
        <v>2800</v>
      </c>
    </row>
    <row r="54" spans="1:9" s="19" customFormat="1" ht="31.5">
      <c r="A54" s="57" t="s">
        <v>531</v>
      </c>
      <c r="B54" s="58" t="s">
        <v>297</v>
      </c>
      <c r="C54" s="6">
        <v>600</v>
      </c>
      <c r="D54" s="7" t="s">
        <v>117</v>
      </c>
      <c r="E54" s="7" t="s">
        <v>113</v>
      </c>
      <c r="F54" s="2">
        <f t="shared" si="3"/>
        <v>14000</v>
      </c>
      <c r="G54" s="2"/>
      <c r="H54" s="2">
        <v>0</v>
      </c>
      <c r="I54" s="26">
        <v>14000</v>
      </c>
    </row>
    <row r="55" spans="1:9" s="19" customFormat="1" ht="31.5">
      <c r="A55" s="57" t="s">
        <v>532</v>
      </c>
      <c r="B55" s="58" t="s">
        <v>297</v>
      </c>
      <c r="C55" s="6">
        <v>600</v>
      </c>
      <c r="D55" s="7" t="s">
        <v>117</v>
      </c>
      <c r="E55" s="7" t="s">
        <v>114</v>
      </c>
      <c r="F55" s="2">
        <f t="shared" si="3"/>
        <v>3450</v>
      </c>
      <c r="G55" s="2"/>
      <c r="H55" s="2"/>
      <c r="I55" s="2">
        <v>3450</v>
      </c>
    </row>
    <row r="56" spans="1:9" s="19" customFormat="1" ht="31.5">
      <c r="A56" s="57" t="s">
        <v>531</v>
      </c>
      <c r="B56" s="58" t="s">
        <v>297</v>
      </c>
      <c r="C56" s="6">
        <v>600</v>
      </c>
      <c r="D56" s="7" t="s">
        <v>118</v>
      </c>
      <c r="E56" s="7" t="s">
        <v>112</v>
      </c>
      <c r="F56" s="2">
        <f t="shared" si="3"/>
        <v>4200</v>
      </c>
      <c r="G56" s="2"/>
      <c r="H56" s="2">
        <v>0</v>
      </c>
      <c r="I56" s="2">
        <v>4200</v>
      </c>
    </row>
    <row r="57" spans="1:9" s="19" customFormat="1" ht="31.5" hidden="1">
      <c r="A57" s="9" t="s">
        <v>479</v>
      </c>
      <c r="B57" s="58" t="s">
        <v>611</v>
      </c>
      <c r="C57" s="6"/>
      <c r="D57" s="7"/>
      <c r="E57" s="7"/>
      <c r="F57" s="2">
        <f>G57+H57+I57</f>
        <v>0</v>
      </c>
      <c r="G57" s="2">
        <f>SUBTOTAL(9,G58:G60)</f>
        <v>0</v>
      </c>
      <c r="H57" s="2">
        <f>SUBTOTAL(9,H58:H60)</f>
        <v>0</v>
      </c>
      <c r="I57" s="2">
        <f>SUBTOTAL(9,I58:I60)</f>
        <v>0</v>
      </c>
    </row>
    <row r="58" spans="1:9" s="19" customFormat="1" ht="31.5" hidden="1">
      <c r="A58" s="57" t="s">
        <v>612</v>
      </c>
      <c r="B58" s="58" t="s">
        <v>480</v>
      </c>
      <c r="C58" s="6">
        <v>600</v>
      </c>
      <c r="D58" s="7" t="s">
        <v>117</v>
      </c>
      <c r="E58" s="7" t="s">
        <v>113</v>
      </c>
      <c r="F58" s="2">
        <f t="shared" ref="F58:F59" si="4">G58+H58+I58</f>
        <v>0</v>
      </c>
      <c r="G58" s="2"/>
      <c r="H58" s="2"/>
      <c r="I58" s="26">
        <v>0</v>
      </c>
    </row>
    <row r="59" spans="1:9" s="19" customFormat="1" ht="31.5" hidden="1">
      <c r="A59" s="57" t="s">
        <v>612</v>
      </c>
      <c r="B59" s="58" t="s">
        <v>480</v>
      </c>
      <c r="C59" s="6">
        <v>600</v>
      </c>
      <c r="D59" s="7" t="s">
        <v>117</v>
      </c>
      <c r="E59" s="7" t="s">
        <v>114</v>
      </c>
      <c r="F59" s="2">
        <f t="shared" si="4"/>
        <v>0</v>
      </c>
      <c r="G59" s="2"/>
      <c r="H59" s="2"/>
      <c r="I59" s="26">
        <v>0</v>
      </c>
    </row>
    <row r="60" spans="1:9" s="19" customFormat="1" ht="31.5" hidden="1">
      <c r="A60" s="57" t="s">
        <v>612</v>
      </c>
      <c r="B60" s="58" t="s">
        <v>480</v>
      </c>
      <c r="C60" s="6">
        <v>600</v>
      </c>
      <c r="D60" s="7" t="s">
        <v>118</v>
      </c>
      <c r="E60" s="7" t="s">
        <v>112</v>
      </c>
      <c r="F60" s="2">
        <f t="shared" ref="F60:F63" si="5">G60+H60+I60</f>
        <v>0</v>
      </c>
      <c r="G60" s="2"/>
      <c r="H60" s="2">
        <v>0</v>
      </c>
      <c r="I60" s="2">
        <v>0</v>
      </c>
    </row>
    <row r="61" spans="1:9" s="19" customFormat="1" ht="50.25" customHeight="1">
      <c r="A61" s="9" t="s">
        <v>557</v>
      </c>
      <c r="B61" s="58" t="s">
        <v>887</v>
      </c>
      <c r="C61" s="6"/>
      <c r="D61" s="7"/>
      <c r="E61" s="7"/>
      <c r="F61" s="2">
        <f t="shared" si="5"/>
        <v>6891.2</v>
      </c>
      <c r="G61" s="2">
        <f>SUBTOTAL(9,G62:G63)</f>
        <v>0</v>
      </c>
      <c r="H61" s="2">
        <f>SUBTOTAL(9,H62:H63)</f>
        <v>6822.2</v>
      </c>
      <c r="I61" s="2">
        <f>SUBTOTAL(9,I62:I63)</f>
        <v>69</v>
      </c>
    </row>
    <row r="62" spans="1:9" s="19" customFormat="1" ht="78.75">
      <c r="A62" s="9" t="s">
        <v>888</v>
      </c>
      <c r="B62" s="58" t="s">
        <v>559</v>
      </c>
      <c r="C62" s="6">
        <v>400</v>
      </c>
      <c r="D62" s="7" t="s">
        <v>4</v>
      </c>
      <c r="E62" s="7" t="s">
        <v>120</v>
      </c>
      <c r="F62" s="2">
        <f t="shared" si="5"/>
        <v>6822.2</v>
      </c>
      <c r="G62" s="2"/>
      <c r="H62" s="2">
        <v>6822.2</v>
      </c>
      <c r="I62" s="2"/>
    </row>
    <row r="63" spans="1:9" s="19" customFormat="1" ht="47.25">
      <c r="A63" s="41" t="s">
        <v>889</v>
      </c>
      <c r="B63" s="58" t="s">
        <v>847</v>
      </c>
      <c r="C63" s="6">
        <v>400</v>
      </c>
      <c r="D63" s="7" t="s">
        <v>4</v>
      </c>
      <c r="E63" s="7" t="s">
        <v>120</v>
      </c>
      <c r="F63" s="2">
        <f t="shared" si="5"/>
        <v>69</v>
      </c>
      <c r="G63" s="2"/>
      <c r="H63" s="2"/>
      <c r="I63" s="2">
        <v>69</v>
      </c>
    </row>
    <row r="64" spans="1:9" s="19" customFormat="1" ht="50.25" customHeight="1">
      <c r="A64" s="196" t="s">
        <v>855</v>
      </c>
      <c r="B64" s="58" t="s">
        <v>890</v>
      </c>
      <c r="C64" s="6"/>
      <c r="D64" s="7"/>
      <c r="E64" s="7"/>
      <c r="F64" s="2">
        <f t="shared" ref="F64:F65" si="6">G64+H64+I64</f>
        <v>1423.1</v>
      </c>
      <c r="G64" s="2">
        <f>SUBTOTAL(9,G65)</f>
        <v>1296.3</v>
      </c>
      <c r="H64" s="2">
        <f>SUBTOTAL(9,H65)</f>
        <v>112.7</v>
      </c>
      <c r="I64" s="2">
        <f>SUBTOTAL(9,I65)</f>
        <v>14.1</v>
      </c>
    </row>
    <row r="65" spans="1:9" s="19" customFormat="1" ht="47.25">
      <c r="A65" s="9" t="s">
        <v>858</v>
      </c>
      <c r="B65" s="58" t="s">
        <v>857</v>
      </c>
      <c r="C65" s="6">
        <v>600</v>
      </c>
      <c r="D65" s="7" t="s">
        <v>118</v>
      </c>
      <c r="E65" s="7" t="s">
        <v>112</v>
      </c>
      <c r="F65" s="2">
        <f t="shared" si="6"/>
        <v>1423.1</v>
      </c>
      <c r="G65" s="2">
        <v>1296.3</v>
      </c>
      <c r="H65" s="2">
        <v>112.7</v>
      </c>
      <c r="I65" s="2">
        <v>14.1</v>
      </c>
    </row>
    <row r="66" spans="1:9" s="19" customFormat="1" ht="19.5" customHeight="1">
      <c r="A66" s="57" t="s">
        <v>854</v>
      </c>
      <c r="B66" s="58" t="s">
        <v>891</v>
      </c>
      <c r="C66" s="6"/>
      <c r="D66" s="7"/>
      <c r="E66" s="7"/>
      <c r="F66" s="2">
        <f t="shared" ref="F66:F67" si="7">G66+H66+I66</f>
        <v>170</v>
      </c>
      <c r="G66" s="2">
        <f>SUBTOTAL(9,G67)</f>
        <v>0</v>
      </c>
      <c r="H66" s="2">
        <f>SUBTOTAL(9,H67)</f>
        <v>0</v>
      </c>
      <c r="I66" s="2">
        <f>SUBTOTAL(9,I67)</f>
        <v>170</v>
      </c>
    </row>
    <row r="67" spans="1:9" s="19" customFormat="1" ht="31.5">
      <c r="A67" s="78" t="s">
        <v>853</v>
      </c>
      <c r="B67" s="58" t="s">
        <v>852</v>
      </c>
      <c r="C67" s="6">
        <v>300</v>
      </c>
      <c r="D67" s="7" t="s">
        <v>117</v>
      </c>
      <c r="E67" s="7" t="s">
        <v>117</v>
      </c>
      <c r="F67" s="2">
        <f t="shared" si="7"/>
        <v>170</v>
      </c>
      <c r="G67" s="2"/>
      <c r="H67" s="2"/>
      <c r="I67" s="2">
        <v>170</v>
      </c>
    </row>
    <row r="68" spans="1:9" s="19" customFormat="1" ht="31.5">
      <c r="A68" s="56" t="s">
        <v>108</v>
      </c>
      <c r="B68" s="23" t="s">
        <v>389</v>
      </c>
      <c r="C68" s="32"/>
      <c r="D68" s="36"/>
      <c r="E68" s="36"/>
      <c r="F68" s="24">
        <f t="shared" si="3"/>
        <v>248386.49999999997</v>
      </c>
      <c r="G68" s="24"/>
      <c r="H68" s="24">
        <f>SUBTOTAL(9,H69:H75)</f>
        <v>0</v>
      </c>
      <c r="I68" s="24">
        <f>SUBTOTAL(9,I69:I75)</f>
        <v>248386.49999999997</v>
      </c>
    </row>
    <row r="69" spans="1:9" s="19" customFormat="1" ht="47.25">
      <c r="A69" s="57" t="s">
        <v>385</v>
      </c>
      <c r="B69" s="58" t="s">
        <v>513</v>
      </c>
      <c r="C69" s="6">
        <v>600</v>
      </c>
      <c r="D69" s="7" t="s">
        <v>117</v>
      </c>
      <c r="E69" s="7" t="s">
        <v>112</v>
      </c>
      <c r="F69" s="2">
        <f t="shared" si="3"/>
        <v>15999.2</v>
      </c>
      <c r="G69" s="2"/>
      <c r="H69" s="2">
        <v>0</v>
      </c>
      <c r="I69" s="2">
        <v>15999.2</v>
      </c>
    </row>
    <row r="70" spans="1:9" s="19" customFormat="1" ht="47.25">
      <c r="A70" s="57" t="s">
        <v>533</v>
      </c>
      <c r="B70" s="58" t="s">
        <v>516</v>
      </c>
      <c r="C70" s="6">
        <v>600</v>
      </c>
      <c r="D70" s="7" t="s">
        <v>117</v>
      </c>
      <c r="E70" s="7" t="s">
        <v>113</v>
      </c>
      <c r="F70" s="2">
        <f t="shared" si="3"/>
        <v>98692.9</v>
      </c>
      <c r="G70" s="2"/>
      <c r="H70" s="2">
        <v>0</v>
      </c>
      <c r="I70" s="2">
        <v>98692.9</v>
      </c>
    </row>
    <row r="71" spans="1:9" s="19" customFormat="1" ht="47.25">
      <c r="A71" s="57" t="s">
        <v>534</v>
      </c>
      <c r="B71" s="58" t="s">
        <v>519</v>
      </c>
      <c r="C71" s="6">
        <v>600</v>
      </c>
      <c r="D71" s="7" t="s">
        <v>117</v>
      </c>
      <c r="E71" s="7" t="s">
        <v>114</v>
      </c>
      <c r="F71" s="2">
        <f t="shared" si="3"/>
        <v>11466.3</v>
      </c>
      <c r="G71" s="2"/>
      <c r="H71" s="2">
        <v>0</v>
      </c>
      <c r="I71" s="2">
        <v>11466.3</v>
      </c>
    </row>
    <row r="72" spans="1:9" s="19" customFormat="1" ht="47.25">
      <c r="A72" s="57" t="s">
        <v>535</v>
      </c>
      <c r="B72" s="58" t="s">
        <v>517</v>
      </c>
      <c r="C72" s="6">
        <v>600</v>
      </c>
      <c r="D72" s="7" t="s">
        <v>117</v>
      </c>
      <c r="E72" s="7" t="s">
        <v>113</v>
      </c>
      <c r="F72" s="2">
        <f t="shared" si="3"/>
        <v>14438.5</v>
      </c>
      <c r="G72" s="2"/>
      <c r="H72" s="2">
        <v>0</v>
      </c>
      <c r="I72" s="2">
        <v>14438.5</v>
      </c>
    </row>
    <row r="73" spans="1:9" s="19" customFormat="1" ht="30" customHeight="1">
      <c r="A73" s="57" t="s">
        <v>386</v>
      </c>
      <c r="B73" s="58" t="s">
        <v>521</v>
      </c>
      <c r="C73" s="6">
        <v>600</v>
      </c>
      <c r="D73" s="7" t="s">
        <v>118</v>
      </c>
      <c r="E73" s="7" t="s">
        <v>112</v>
      </c>
      <c r="F73" s="2">
        <f t="shared" si="3"/>
        <v>62183.9</v>
      </c>
      <c r="G73" s="2"/>
      <c r="H73" s="2">
        <v>0</v>
      </c>
      <c r="I73" s="2">
        <v>62183.9</v>
      </c>
    </row>
    <row r="74" spans="1:9" s="19" customFormat="1" ht="47.25">
      <c r="A74" s="57" t="s">
        <v>387</v>
      </c>
      <c r="B74" s="58" t="s">
        <v>522</v>
      </c>
      <c r="C74" s="6">
        <v>600</v>
      </c>
      <c r="D74" s="7" t="s">
        <v>118</v>
      </c>
      <c r="E74" s="7" t="s">
        <v>112</v>
      </c>
      <c r="F74" s="2">
        <f t="shared" si="3"/>
        <v>15373.3</v>
      </c>
      <c r="G74" s="2"/>
      <c r="H74" s="2">
        <v>0</v>
      </c>
      <c r="I74" s="2">
        <v>15373.3</v>
      </c>
    </row>
    <row r="75" spans="1:9" s="19" customFormat="1" ht="47.25">
      <c r="A75" s="57" t="s">
        <v>388</v>
      </c>
      <c r="B75" s="58" t="s">
        <v>523</v>
      </c>
      <c r="C75" s="6">
        <v>600</v>
      </c>
      <c r="D75" s="7" t="s">
        <v>118</v>
      </c>
      <c r="E75" s="7" t="s">
        <v>112</v>
      </c>
      <c r="F75" s="2">
        <f t="shared" si="3"/>
        <v>30232.400000000001</v>
      </c>
      <c r="G75" s="2"/>
      <c r="H75" s="2">
        <v>0</v>
      </c>
      <c r="I75" s="2">
        <v>30232.400000000001</v>
      </c>
    </row>
    <row r="76" spans="1:9" s="19" customFormat="1" ht="31.5">
      <c r="A76" s="56" t="s">
        <v>737</v>
      </c>
      <c r="B76" s="23" t="s">
        <v>114</v>
      </c>
      <c r="C76" s="6"/>
      <c r="D76" s="7"/>
      <c r="E76" s="7"/>
      <c r="F76" s="24">
        <f t="shared" si="3"/>
        <v>300</v>
      </c>
      <c r="G76" s="24"/>
      <c r="H76" s="24">
        <f>SUM(H77)</f>
        <v>0</v>
      </c>
      <c r="I76" s="24">
        <f>SUM(I77)</f>
        <v>300</v>
      </c>
    </row>
    <row r="77" spans="1:9" s="19" customFormat="1" ht="14.25" customHeight="1">
      <c r="A77" s="56" t="s">
        <v>87</v>
      </c>
      <c r="B77" s="23" t="s">
        <v>390</v>
      </c>
      <c r="C77" s="32"/>
      <c r="D77" s="36"/>
      <c r="E77" s="36"/>
      <c r="F77" s="24">
        <f t="shared" si="3"/>
        <v>300</v>
      </c>
      <c r="G77" s="24"/>
      <c r="H77" s="24">
        <f>H78</f>
        <v>0</v>
      </c>
      <c r="I77" s="24">
        <f>I78</f>
        <v>300</v>
      </c>
    </row>
    <row r="78" spans="1:9" s="43" customFormat="1" ht="31.5">
      <c r="A78" s="57" t="s">
        <v>281</v>
      </c>
      <c r="B78" s="22" t="s">
        <v>391</v>
      </c>
      <c r="C78" s="6"/>
      <c r="D78" s="7"/>
      <c r="E78" s="7"/>
      <c r="F78" s="2">
        <f t="shared" si="3"/>
        <v>300</v>
      </c>
      <c r="G78" s="2"/>
      <c r="H78" s="2">
        <f>SUBTOTAL(9,H79)</f>
        <v>0</v>
      </c>
      <c r="I78" s="2">
        <f>SUBTOTAL(9,I79)</f>
        <v>300</v>
      </c>
    </row>
    <row r="79" spans="1:9" s="19" customFormat="1" ht="31.5">
      <c r="A79" s="31" t="s">
        <v>392</v>
      </c>
      <c r="B79" s="58" t="s">
        <v>283</v>
      </c>
      <c r="C79" s="6">
        <v>800</v>
      </c>
      <c r="D79" s="7" t="s">
        <v>115</v>
      </c>
      <c r="E79" s="7">
        <v>12</v>
      </c>
      <c r="F79" s="2">
        <f t="shared" si="3"/>
        <v>300</v>
      </c>
      <c r="G79" s="2"/>
      <c r="H79" s="2">
        <v>0</v>
      </c>
      <c r="I79" s="2">
        <v>300</v>
      </c>
    </row>
    <row r="80" spans="1:9" s="19" customFormat="1" ht="31.5">
      <c r="A80" s="56" t="s">
        <v>758</v>
      </c>
      <c r="B80" s="23" t="s">
        <v>115</v>
      </c>
      <c r="C80" s="6"/>
      <c r="D80" s="7"/>
      <c r="E80" s="7"/>
      <c r="F80" s="24">
        <f t="shared" si="3"/>
        <v>29277.7</v>
      </c>
      <c r="G80" s="24">
        <f>SUM(G81,G89)</f>
        <v>0</v>
      </c>
      <c r="H80" s="24">
        <f>SUM(H81,H89)</f>
        <v>4680</v>
      </c>
      <c r="I80" s="24">
        <f>SUM(I81,I89)</f>
        <v>24597.7</v>
      </c>
    </row>
    <row r="81" spans="1:9" s="19" customFormat="1" ht="15.75">
      <c r="A81" s="56" t="s">
        <v>107</v>
      </c>
      <c r="B81" s="23" t="s">
        <v>393</v>
      </c>
      <c r="C81" s="123"/>
      <c r="D81" s="124"/>
      <c r="E81" s="124"/>
      <c r="F81" s="24">
        <f t="shared" si="3"/>
        <v>6447.7</v>
      </c>
      <c r="G81" s="24">
        <f>G82+G87</f>
        <v>0</v>
      </c>
      <c r="H81" s="24">
        <f>H82+H87</f>
        <v>4680</v>
      </c>
      <c r="I81" s="24">
        <f>I82+I87</f>
        <v>1767.6999999999998</v>
      </c>
    </row>
    <row r="82" spans="1:9" s="43" customFormat="1" ht="15.75">
      <c r="A82" s="57" t="s">
        <v>333</v>
      </c>
      <c r="B82" s="58" t="s">
        <v>394</v>
      </c>
      <c r="C82" s="60"/>
      <c r="D82" s="61"/>
      <c r="E82" s="61"/>
      <c r="F82" s="2">
        <f t="shared" si="3"/>
        <v>5847.7</v>
      </c>
      <c r="G82" s="2">
        <f>SUM(G83:G86)</f>
        <v>0</v>
      </c>
      <c r="H82" s="2">
        <f>SUM(H83:H86)</f>
        <v>4680</v>
      </c>
      <c r="I82" s="2">
        <f>SUM(I83:I86)</f>
        <v>1167.6999999999998</v>
      </c>
    </row>
    <row r="83" spans="1:9" s="19" customFormat="1" ht="31.5">
      <c r="A83" s="57" t="s">
        <v>395</v>
      </c>
      <c r="B83" s="58" t="s">
        <v>331</v>
      </c>
      <c r="C83" s="6">
        <v>600</v>
      </c>
      <c r="D83" s="7">
        <v>11</v>
      </c>
      <c r="E83" s="7" t="s">
        <v>113</v>
      </c>
      <c r="F83" s="2">
        <f t="shared" si="3"/>
        <v>1157.5999999999999</v>
      </c>
      <c r="G83" s="2"/>
      <c r="H83" s="2">
        <v>0</v>
      </c>
      <c r="I83" s="2">
        <v>1157.5999999999999</v>
      </c>
    </row>
    <row r="84" spans="1:9" s="19" customFormat="1" ht="31.5">
      <c r="A84" s="25" t="s">
        <v>861</v>
      </c>
      <c r="B84" s="58" t="s">
        <v>859</v>
      </c>
      <c r="C84" s="6">
        <v>600</v>
      </c>
      <c r="D84" s="7" t="s">
        <v>118</v>
      </c>
      <c r="E84" s="7" t="s">
        <v>112</v>
      </c>
      <c r="F84" s="2">
        <f t="shared" ref="F84" si="8">G84+H84+I84</f>
        <v>27</v>
      </c>
      <c r="G84" s="2"/>
      <c r="H84" s="2">
        <v>27</v>
      </c>
      <c r="I84" s="2"/>
    </row>
    <row r="85" spans="1:9" s="19" customFormat="1" ht="31.5">
      <c r="A85" s="25" t="s">
        <v>861</v>
      </c>
      <c r="B85" s="58" t="s">
        <v>859</v>
      </c>
      <c r="C85" s="6">
        <v>600</v>
      </c>
      <c r="D85" s="7" t="s">
        <v>363</v>
      </c>
      <c r="E85" s="7" t="s">
        <v>112</v>
      </c>
      <c r="F85" s="2">
        <f t="shared" ref="F85" si="9">G85+H85+I85</f>
        <v>4653</v>
      </c>
      <c r="G85" s="2"/>
      <c r="H85" s="2">
        <v>4653</v>
      </c>
      <c r="I85" s="2"/>
    </row>
    <row r="86" spans="1:9" s="19" customFormat="1" ht="47.25">
      <c r="A86" s="25" t="s">
        <v>862</v>
      </c>
      <c r="B86" s="58" t="s">
        <v>892</v>
      </c>
      <c r="C86" s="6">
        <v>600</v>
      </c>
      <c r="D86" s="7" t="s">
        <v>118</v>
      </c>
      <c r="E86" s="7" t="s">
        <v>112</v>
      </c>
      <c r="F86" s="2">
        <f t="shared" ref="F86" si="10">G86+H86+I86</f>
        <v>10.1</v>
      </c>
      <c r="G86" s="2"/>
      <c r="H86" s="2"/>
      <c r="I86" s="2">
        <v>10.1</v>
      </c>
    </row>
    <row r="87" spans="1:9" s="19" customFormat="1" ht="31.5">
      <c r="A87" s="9" t="s">
        <v>350</v>
      </c>
      <c r="B87" s="58" t="s">
        <v>396</v>
      </c>
      <c r="C87" s="6"/>
      <c r="D87" s="7"/>
      <c r="E87" s="7"/>
      <c r="F87" s="2">
        <f t="shared" si="3"/>
        <v>600</v>
      </c>
      <c r="G87" s="2"/>
      <c r="H87" s="2">
        <f>H88</f>
        <v>0</v>
      </c>
      <c r="I87" s="2">
        <f>I88</f>
        <v>600</v>
      </c>
    </row>
    <row r="88" spans="1:9" s="19" customFormat="1" ht="31.5">
      <c r="A88" s="57" t="s">
        <v>531</v>
      </c>
      <c r="B88" s="58" t="s">
        <v>329</v>
      </c>
      <c r="C88" s="6">
        <v>600</v>
      </c>
      <c r="D88" s="7" t="s">
        <v>363</v>
      </c>
      <c r="E88" s="7" t="s">
        <v>112</v>
      </c>
      <c r="F88" s="2">
        <f t="shared" si="3"/>
        <v>600</v>
      </c>
      <c r="G88" s="2"/>
      <c r="H88" s="2">
        <v>0</v>
      </c>
      <c r="I88" s="2">
        <v>600</v>
      </c>
    </row>
    <row r="89" spans="1:9" s="19" customFormat="1" ht="31.5">
      <c r="A89" s="56" t="s">
        <v>108</v>
      </c>
      <c r="B89" s="23" t="s">
        <v>397</v>
      </c>
      <c r="C89" s="32"/>
      <c r="D89" s="36"/>
      <c r="E89" s="36"/>
      <c r="F89" s="24">
        <f t="shared" si="3"/>
        <v>22830</v>
      </c>
      <c r="G89" s="24"/>
      <c r="H89" s="24">
        <f>H90</f>
        <v>0</v>
      </c>
      <c r="I89" s="24">
        <f>I90</f>
        <v>22830</v>
      </c>
    </row>
    <row r="90" spans="1:9" s="19" customFormat="1" ht="47.25">
      <c r="A90" s="57" t="s">
        <v>398</v>
      </c>
      <c r="B90" s="58" t="s">
        <v>474</v>
      </c>
      <c r="C90" s="6">
        <v>600</v>
      </c>
      <c r="D90" s="7">
        <v>11</v>
      </c>
      <c r="E90" s="7" t="s">
        <v>112</v>
      </c>
      <c r="F90" s="2">
        <f t="shared" si="3"/>
        <v>22830</v>
      </c>
      <c r="G90" s="2"/>
      <c r="H90" s="2">
        <v>0</v>
      </c>
      <c r="I90" s="2">
        <v>22830</v>
      </c>
    </row>
    <row r="91" spans="1:9" s="19" customFormat="1" ht="31.5">
      <c r="A91" s="56" t="s">
        <v>727</v>
      </c>
      <c r="B91" s="23" t="s">
        <v>116</v>
      </c>
      <c r="C91" s="6"/>
      <c r="D91" s="7"/>
      <c r="E91" s="7"/>
      <c r="F91" s="24">
        <f t="shared" si="3"/>
        <v>60546.1</v>
      </c>
      <c r="G91" s="24">
        <f t="shared" ref="G91:H91" si="11">SUM(G92,G97,G102)</f>
        <v>0</v>
      </c>
      <c r="H91" s="24">
        <f t="shared" si="11"/>
        <v>0</v>
      </c>
      <c r="I91" s="24">
        <f>SUM(I92,I97,I102)</f>
        <v>60546.1</v>
      </c>
    </row>
    <row r="92" spans="1:9" s="43" customFormat="1" ht="15.75">
      <c r="A92" s="56" t="s">
        <v>82</v>
      </c>
      <c r="B92" s="23" t="s">
        <v>399</v>
      </c>
      <c r="C92" s="32"/>
      <c r="D92" s="36"/>
      <c r="E92" s="36"/>
      <c r="F92" s="24">
        <f t="shared" si="3"/>
        <v>26114.400000000001</v>
      </c>
      <c r="G92" s="24">
        <f>SUM(G93,G95)</f>
        <v>0</v>
      </c>
      <c r="H92" s="24">
        <f>SUM(H93,H95)</f>
        <v>0</v>
      </c>
      <c r="I92" s="24">
        <f>SUM(I93,I95)</f>
        <v>26114.400000000001</v>
      </c>
    </row>
    <row r="93" spans="1:9" s="19" customFormat="1" ht="15.75">
      <c r="A93" s="57" t="s">
        <v>250</v>
      </c>
      <c r="B93" s="22" t="s">
        <v>400</v>
      </c>
      <c r="C93" s="6"/>
      <c r="D93" s="7"/>
      <c r="E93" s="7"/>
      <c r="F93" s="2">
        <f t="shared" si="3"/>
        <v>10546.1</v>
      </c>
      <c r="G93" s="2"/>
      <c r="H93" s="2">
        <f>H94</f>
        <v>0</v>
      </c>
      <c r="I93" s="2">
        <f>I94</f>
        <v>10546.1</v>
      </c>
    </row>
    <row r="94" spans="1:9" s="19" customFormat="1" ht="15.75" customHeight="1">
      <c r="A94" s="31" t="s">
        <v>401</v>
      </c>
      <c r="B94" s="22" t="s">
        <v>251</v>
      </c>
      <c r="C94" s="6">
        <v>800</v>
      </c>
      <c r="D94" s="7" t="s">
        <v>116</v>
      </c>
      <c r="E94" s="7" t="s">
        <v>113</v>
      </c>
      <c r="F94" s="2">
        <f t="shared" si="3"/>
        <v>10546.1</v>
      </c>
      <c r="G94" s="2"/>
      <c r="H94" s="2">
        <v>0</v>
      </c>
      <c r="I94" s="2">
        <v>10546.1</v>
      </c>
    </row>
    <row r="95" spans="1:9" s="19" customFormat="1" ht="47.25">
      <c r="A95" s="57" t="s">
        <v>836</v>
      </c>
      <c r="B95" s="22" t="s">
        <v>893</v>
      </c>
      <c r="C95" s="6"/>
      <c r="D95" s="7"/>
      <c r="E95" s="7"/>
      <c r="F95" s="2">
        <f t="shared" ref="F95" si="12">G95+H95+I95</f>
        <v>15568.3</v>
      </c>
      <c r="G95" s="2"/>
      <c r="H95" s="2">
        <f>H96</f>
        <v>0</v>
      </c>
      <c r="I95" s="2">
        <f>I96</f>
        <v>15568.3</v>
      </c>
    </row>
    <row r="96" spans="1:9" s="19" customFormat="1" ht="15.75" customHeight="1">
      <c r="A96" s="129" t="s">
        <v>835</v>
      </c>
      <c r="B96" s="22" t="s">
        <v>834</v>
      </c>
      <c r="C96" s="6">
        <v>800</v>
      </c>
      <c r="D96" s="7" t="s">
        <v>116</v>
      </c>
      <c r="E96" s="7" t="s">
        <v>113</v>
      </c>
      <c r="F96" s="2">
        <f t="shared" ref="F96" si="13">G96+H96+I96</f>
        <v>15568.3</v>
      </c>
      <c r="G96" s="2"/>
      <c r="H96" s="2">
        <v>0</v>
      </c>
      <c r="I96" s="2">
        <v>15568.3</v>
      </c>
    </row>
    <row r="97" spans="1:9" s="19" customFormat="1" ht="31.5">
      <c r="A97" s="56" t="s">
        <v>90</v>
      </c>
      <c r="B97" s="23" t="s">
        <v>402</v>
      </c>
      <c r="C97" s="32"/>
      <c r="D97" s="36"/>
      <c r="E97" s="36"/>
      <c r="F97" s="24">
        <f>G97+H97+I97</f>
        <v>34431.699999999997</v>
      </c>
      <c r="G97" s="24"/>
      <c r="H97" s="24">
        <f>H98+H100</f>
        <v>0</v>
      </c>
      <c r="I97" s="24">
        <f>I98+I100</f>
        <v>34431.699999999997</v>
      </c>
    </row>
    <row r="98" spans="1:9" s="19" customFormat="1" ht="15.75">
      <c r="A98" s="57" t="s">
        <v>254</v>
      </c>
      <c r="B98" s="22" t="s">
        <v>403</v>
      </c>
      <c r="C98" s="32"/>
      <c r="D98" s="36"/>
      <c r="E98" s="36"/>
      <c r="F98" s="2">
        <f t="shared" si="3"/>
        <v>31000</v>
      </c>
      <c r="G98" s="2"/>
      <c r="H98" s="2">
        <f>H99</f>
        <v>0</v>
      </c>
      <c r="I98" s="2">
        <f>I99</f>
        <v>31000</v>
      </c>
    </row>
    <row r="99" spans="1:9" s="19" customFormat="1" ht="31.5">
      <c r="A99" s="31" t="s">
        <v>401</v>
      </c>
      <c r="B99" s="22" t="s">
        <v>255</v>
      </c>
      <c r="C99" s="6">
        <v>800</v>
      </c>
      <c r="D99" s="7" t="s">
        <v>116</v>
      </c>
      <c r="E99" s="7" t="s">
        <v>113</v>
      </c>
      <c r="F99" s="2">
        <f>G99+H99+I99</f>
        <v>31000</v>
      </c>
      <c r="G99" s="2"/>
      <c r="H99" s="2">
        <v>0</v>
      </c>
      <c r="I99" s="2">
        <v>31000</v>
      </c>
    </row>
    <row r="100" spans="1:9" s="19" customFormat="1" ht="15.75">
      <c r="A100" s="57" t="s">
        <v>273</v>
      </c>
      <c r="B100" s="22" t="s">
        <v>404</v>
      </c>
      <c r="C100" s="6"/>
      <c r="D100" s="7"/>
      <c r="E100" s="7"/>
      <c r="F100" s="2">
        <f>G100+H100+I100</f>
        <v>3431.7</v>
      </c>
      <c r="G100" s="2"/>
      <c r="H100" s="2">
        <f>H101</f>
        <v>0</v>
      </c>
      <c r="I100" s="2">
        <f>I101</f>
        <v>3431.7</v>
      </c>
    </row>
    <row r="101" spans="1:9" s="19" customFormat="1" ht="15.75" hidden="1" customHeight="1">
      <c r="A101" s="31" t="s">
        <v>401</v>
      </c>
      <c r="B101" s="22" t="s">
        <v>272</v>
      </c>
      <c r="C101" s="6">
        <v>800</v>
      </c>
      <c r="D101" s="7" t="s">
        <v>116</v>
      </c>
      <c r="E101" s="7" t="s">
        <v>116</v>
      </c>
      <c r="F101" s="2">
        <f>G101+H101+I101</f>
        <v>3431.7</v>
      </c>
      <c r="G101" s="2"/>
      <c r="H101" s="2">
        <v>0</v>
      </c>
      <c r="I101" s="2">
        <v>3431.7</v>
      </c>
    </row>
    <row r="102" spans="1:9" s="19" customFormat="1" ht="15.75" hidden="1">
      <c r="A102" s="56" t="s">
        <v>635</v>
      </c>
      <c r="B102" s="23" t="s">
        <v>644</v>
      </c>
      <c r="C102" s="6"/>
      <c r="D102" s="7"/>
      <c r="E102" s="7"/>
      <c r="F102" s="2">
        <f t="shared" ref="F102:F106" si="14">G102+H102+I102</f>
        <v>0</v>
      </c>
      <c r="G102" s="2"/>
      <c r="H102" s="2"/>
      <c r="I102" s="24">
        <f>I103+I105</f>
        <v>0</v>
      </c>
    </row>
    <row r="103" spans="1:9" s="19" customFormat="1" ht="47.25" hidden="1">
      <c r="A103" s="57" t="s">
        <v>633</v>
      </c>
      <c r="B103" s="22" t="s">
        <v>645</v>
      </c>
      <c r="C103" s="6"/>
      <c r="D103" s="7"/>
      <c r="E103" s="7"/>
      <c r="F103" s="2">
        <f t="shared" si="14"/>
        <v>0</v>
      </c>
      <c r="G103" s="2">
        <f t="shared" ref="G103:H103" si="15">G104</f>
        <v>0</v>
      </c>
      <c r="H103" s="2">
        <f t="shared" si="15"/>
        <v>0</v>
      </c>
      <c r="I103" s="2">
        <f>I104</f>
        <v>0</v>
      </c>
    </row>
    <row r="104" spans="1:9" s="19" customFormat="1" ht="47.25" hidden="1">
      <c r="A104" s="57" t="s">
        <v>656</v>
      </c>
      <c r="B104" s="22" t="s">
        <v>631</v>
      </c>
      <c r="C104" s="6">
        <v>200</v>
      </c>
      <c r="D104" s="7" t="s">
        <v>116</v>
      </c>
      <c r="E104" s="7" t="s">
        <v>113</v>
      </c>
      <c r="F104" s="2">
        <f t="shared" si="14"/>
        <v>0</v>
      </c>
      <c r="G104" s="2"/>
      <c r="H104" s="2"/>
      <c r="I104" s="2">
        <v>0</v>
      </c>
    </row>
    <row r="105" spans="1:9" s="19" customFormat="1" ht="31.5" hidden="1">
      <c r="A105" s="57" t="s">
        <v>634</v>
      </c>
      <c r="B105" s="22" t="s">
        <v>646</v>
      </c>
      <c r="C105" s="6"/>
      <c r="D105" s="7"/>
      <c r="E105" s="7"/>
      <c r="F105" s="2">
        <f t="shared" si="14"/>
        <v>0</v>
      </c>
      <c r="G105" s="2">
        <f t="shared" ref="G105:H105" si="16">G106</f>
        <v>0</v>
      </c>
      <c r="H105" s="2">
        <f t="shared" si="16"/>
        <v>0</v>
      </c>
      <c r="I105" s="2">
        <f>I106</f>
        <v>0</v>
      </c>
    </row>
    <row r="106" spans="1:9" s="19" customFormat="1" ht="47.25" hidden="1">
      <c r="A106" s="57" t="s">
        <v>656</v>
      </c>
      <c r="B106" s="22" t="s">
        <v>632</v>
      </c>
      <c r="C106" s="6">
        <v>200</v>
      </c>
      <c r="D106" s="7" t="s">
        <v>116</v>
      </c>
      <c r="E106" s="7" t="s">
        <v>113</v>
      </c>
      <c r="F106" s="2">
        <f t="shared" si="14"/>
        <v>0</v>
      </c>
      <c r="G106" s="2"/>
      <c r="H106" s="2"/>
      <c r="I106" s="2">
        <v>0</v>
      </c>
    </row>
    <row r="107" spans="1:9" s="19" customFormat="1" ht="31.5">
      <c r="A107" s="56" t="s">
        <v>722</v>
      </c>
      <c r="B107" s="23" t="s">
        <v>120</v>
      </c>
      <c r="C107" s="32"/>
      <c r="D107" s="36"/>
      <c r="E107" s="36"/>
      <c r="F107" s="24">
        <f t="shared" si="3"/>
        <v>19899.599999999999</v>
      </c>
      <c r="G107" s="24"/>
      <c r="H107" s="24">
        <f>SUM(H108,H111)</f>
        <v>0</v>
      </c>
      <c r="I107" s="24">
        <f>SUM(I108,I111,I114)</f>
        <v>19899.599999999999</v>
      </c>
    </row>
    <row r="108" spans="1:9" s="43" customFormat="1" ht="15.75">
      <c r="A108" s="56" t="s">
        <v>84</v>
      </c>
      <c r="B108" s="23" t="s">
        <v>405</v>
      </c>
      <c r="C108" s="32"/>
      <c r="D108" s="36"/>
      <c r="E108" s="36"/>
      <c r="F108" s="24">
        <f t="shared" si="3"/>
        <v>11348.3</v>
      </c>
      <c r="G108" s="24"/>
      <c r="H108" s="24">
        <f>H109</f>
        <v>0</v>
      </c>
      <c r="I108" s="24">
        <f>I109</f>
        <v>11348.3</v>
      </c>
    </row>
    <row r="109" spans="1:9" s="19" customFormat="1" ht="15.75">
      <c r="A109" s="9" t="s">
        <v>230</v>
      </c>
      <c r="B109" s="22" t="s">
        <v>406</v>
      </c>
      <c r="C109" s="6"/>
      <c r="D109" s="7"/>
      <c r="E109" s="7"/>
      <c r="F109" s="2">
        <f t="shared" si="3"/>
        <v>11348.3</v>
      </c>
      <c r="G109" s="2"/>
      <c r="H109" s="2">
        <f>H110</f>
        <v>0</v>
      </c>
      <c r="I109" s="2">
        <f>I110</f>
        <v>11348.3</v>
      </c>
    </row>
    <row r="110" spans="1:9" s="19" customFormat="1" ht="31.5">
      <c r="A110" s="25" t="s">
        <v>452</v>
      </c>
      <c r="B110" s="22" t="s">
        <v>232</v>
      </c>
      <c r="C110" s="6">
        <v>200</v>
      </c>
      <c r="D110" s="7" t="s">
        <v>115</v>
      </c>
      <c r="E110" s="7" t="s">
        <v>118</v>
      </c>
      <c r="F110" s="2">
        <f t="shared" si="3"/>
        <v>11348.3</v>
      </c>
      <c r="G110" s="2"/>
      <c r="H110" s="2">
        <v>0</v>
      </c>
      <c r="I110" s="2">
        <v>11348.3</v>
      </c>
    </row>
    <row r="111" spans="1:9" s="43" customFormat="1" ht="15.75">
      <c r="A111" s="56" t="s">
        <v>85</v>
      </c>
      <c r="B111" s="23" t="s">
        <v>407</v>
      </c>
      <c r="C111" s="32"/>
      <c r="D111" s="36"/>
      <c r="E111" s="36"/>
      <c r="F111" s="24">
        <f t="shared" si="3"/>
        <v>6151.3</v>
      </c>
      <c r="G111" s="24"/>
      <c r="H111" s="24">
        <f>H112</f>
        <v>0</v>
      </c>
      <c r="I111" s="24">
        <f>I112</f>
        <v>6151.3</v>
      </c>
    </row>
    <row r="112" spans="1:9" s="19" customFormat="1" ht="15.75">
      <c r="A112" s="9" t="s">
        <v>235</v>
      </c>
      <c r="B112" s="22" t="s">
        <v>408</v>
      </c>
      <c r="C112" s="6"/>
      <c r="D112" s="7"/>
      <c r="E112" s="7"/>
      <c r="F112" s="2">
        <f t="shared" si="3"/>
        <v>6151.3</v>
      </c>
      <c r="G112" s="2"/>
      <c r="H112" s="2">
        <f>H113</f>
        <v>0</v>
      </c>
      <c r="I112" s="2">
        <f>I113</f>
        <v>6151.3</v>
      </c>
    </row>
    <row r="113" spans="1:9" s="19" customFormat="1" ht="31.5">
      <c r="A113" s="25" t="s">
        <v>453</v>
      </c>
      <c r="B113" s="22" t="s">
        <v>236</v>
      </c>
      <c r="C113" s="6">
        <v>200</v>
      </c>
      <c r="D113" s="7" t="s">
        <v>115</v>
      </c>
      <c r="E113" s="7" t="s">
        <v>121</v>
      </c>
      <c r="F113" s="2">
        <f t="shared" si="3"/>
        <v>6151.3</v>
      </c>
      <c r="G113" s="2"/>
      <c r="H113" s="2">
        <v>0</v>
      </c>
      <c r="I113" s="2">
        <v>6151.3</v>
      </c>
    </row>
    <row r="114" spans="1:9" s="19" customFormat="1" ht="15.75">
      <c r="A114" s="56" t="s">
        <v>167</v>
      </c>
      <c r="B114" s="23" t="s">
        <v>409</v>
      </c>
      <c r="C114" s="32"/>
      <c r="D114" s="36"/>
      <c r="E114" s="36"/>
      <c r="F114" s="24">
        <f t="shared" si="3"/>
        <v>2400</v>
      </c>
      <c r="G114" s="24">
        <f>G115</f>
        <v>0</v>
      </c>
      <c r="H114" s="24">
        <f>H115</f>
        <v>0</v>
      </c>
      <c r="I114" s="24">
        <f>SUM(I115,I118)</f>
        <v>2400</v>
      </c>
    </row>
    <row r="115" spans="1:9" s="19" customFormat="1" ht="15.75">
      <c r="A115" s="9" t="s">
        <v>242</v>
      </c>
      <c r="B115" s="22" t="s">
        <v>410</v>
      </c>
      <c r="C115" s="32"/>
      <c r="D115" s="36"/>
      <c r="E115" s="36"/>
      <c r="F115" s="2">
        <f t="shared" si="3"/>
        <v>900</v>
      </c>
      <c r="G115" s="2"/>
      <c r="H115" s="2">
        <f>H116</f>
        <v>0</v>
      </c>
      <c r="I115" s="2">
        <f>I116</f>
        <v>900</v>
      </c>
    </row>
    <row r="116" spans="1:9" s="19" customFormat="1" ht="31.5">
      <c r="A116" s="25" t="s">
        <v>454</v>
      </c>
      <c r="B116" s="22" t="s">
        <v>243</v>
      </c>
      <c r="C116" s="6">
        <v>200</v>
      </c>
      <c r="D116" s="7" t="s">
        <v>115</v>
      </c>
      <c r="E116" s="7" t="s">
        <v>118</v>
      </c>
      <c r="F116" s="2">
        <f t="shared" si="3"/>
        <v>900</v>
      </c>
      <c r="G116" s="2"/>
      <c r="H116" s="2">
        <v>0</v>
      </c>
      <c r="I116" s="2">
        <v>900</v>
      </c>
    </row>
    <row r="117" spans="1:9" s="19" customFormat="1" ht="15.75">
      <c r="A117" s="9" t="s">
        <v>723</v>
      </c>
      <c r="B117" s="22" t="s">
        <v>759</v>
      </c>
      <c r="C117" s="32"/>
      <c r="D117" s="36"/>
      <c r="E117" s="36"/>
      <c r="F117" s="2">
        <f t="shared" ref="F117:F118" si="17">G117+H117+I117</f>
        <v>1500</v>
      </c>
      <c r="G117" s="2"/>
      <c r="H117" s="2">
        <f>H118</f>
        <v>0</v>
      </c>
      <c r="I117" s="2">
        <f>I118</f>
        <v>1500</v>
      </c>
    </row>
    <row r="118" spans="1:9" s="19" customFormat="1" ht="31.5">
      <c r="A118" s="25" t="s">
        <v>760</v>
      </c>
      <c r="B118" s="22" t="s">
        <v>725</v>
      </c>
      <c r="C118" s="6">
        <v>200</v>
      </c>
      <c r="D118" s="7" t="s">
        <v>115</v>
      </c>
      <c r="E118" s="7" t="s">
        <v>118</v>
      </c>
      <c r="F118" s="2">
        <f t="shared" si="17"/>
        <v>1500</v>
      </c>
      <c r="G118" s="2"/>
      <c r="H118" s="2">
        <v>0</v>
      </c>
      <c r="I118" s="2">
        <v>1500</v>
      </c>
    </row>
    <row r="119" spans="1:9" s="19" customFormat="1" ht="31.5">
      <c r="A119" s="56" t="s">
        <v>726</v>
      </c>
      <c r="B119" s="23" t="s">
        <v>117</v>
      </c>
      <c r="C119" s="60"/>
      <c r="D119" s="61"/>
      <c r="E119" s="61"/>
      <c r="F119" s="24">
        <f>G119+H119+I119</f>
        <v>140490.1</v>
      </c>
      <c r="G119" s="24">
        <f>SUM(G120,G122,G124,G126,G128,G130,G132,G134,G136,G138,G140,G142,G144,G147,G150,G152,G154,G157)</f>
        <v>0</v>
      </c>
      <c r="H119" s="24">
        <f t="shared" ref="H119:I119" si="18">SUM(H120,H122,H124,H126,H128,H130,H132,H134,H136,H138,H140,H142,H144,H147,H150,H152,H154,H157)</f>
        <v>14690.7</v>
      </c>
      <c r="I119" s="24">
        <f t="shared" si="18"/>
        <v>125799.4</v>
      </c>
    </row>
    <row r="120" spans="1:9" s="19" customFormat="1" ht="15.75">
      <c r="A120" s="9" t="s">
        <v>245</v>
      </c>
      <c r="B120" s="22" t="s">
        <v>411</v>
      </c>
      <c r="C120" s="60"/>
      <c r="D120" s="61"/>
      <c r="E120" s="61"/>
      <c r="F120" s="2">
        <f t="shared" si="3"/>
        <v>25000</v>
      </c>
      <c r="G120" s="2"/>
      <c r="H120" s="2">
        <f>H121</f>
        <v>0</v>
      </c>
      <c r="I120" s="2">
        <f>I121</f>
        <v>25000</v>
      </c>
    </row>
    <row r="121" spans="1:9" s="19" customFormat="1" ht="31.5">
      <c r="A121" s="25" t="s">
        <v>455</v>
      </c>
      <c r="B121" s="22" t="s">
        <v>246</v>
      </c>
      <c r="C121" s="6">
        <v>200</v>
      </c>
      <c r="D121" s="7" t="s">
        <v>116</v>
      </c>
      <c r="E121" s="7" t="s">
        <v>112</v>
      </c>
      <c r="F121" s="2">
        <f t="shared" si="3"/>
        <v>25000</v>
      </c>
      <c r="G121" s="2"/>
      <c r="H121" s="2">
        <v>0</v>
      </c>
      <c r="I121" s="26">
        <v>25000</v>
      </c>
    </row>
    <row r="122" spans="1:9" s="19" customFormat="1" ht="15.75">
      <c r="A122" s="9" t="s">
        <v>238</v>
      </c>
      <c r="B122" s="22" t="s">
        <v>412</v>
      </c>
      <c r="C122" s="6"/>
      <c r="D122" s="7"/>
      <c r="E122" s="7"/>
      <c r="F122" s="2">
        <f t="shared" si="3"/>
        <v>13130</v>
      </c>
      <c r="G122" s="2"/>
      <c r="H122" s="2">
        <f>H123</f>
        <v>0</v>
      </c>
      <c r="I122" s="2">
        <f>I123</f>
        <v>13130</v>
      </c>
    </row>
    <row r="123" spans="1:9" s="19" customFormat="1" ht="47.25">
      <c r="A123" s="25" t="s">
        <v>456</v>
      </c>
      <c r="B123" s="22" t="s">
        <v>239</v>
      </c>
      <c r="C123" s="6">
        <v>200</v>
      </c>
      <c r="D123" s="7" t="s">
        <v>115</v>
      </c>
      <c r="E123" s="7" t="s">
        <v>121</v>
      </c>
      <c r="F123" s="2">
        <f t="shared" si="3"/>
        <v>13130</v>
      </c>
      <c r="G123" s="2"/>
      <c r="H123" s="59">
        <v>0</v>
      </c>
      <c r="I123" s="2">
        <v>13130</v>
      </c>
    </row>
    <row r="124" spans="1:9" s="19" customFormat="1" ht="15.75">
      <c r="A124" s="9" t="s">
        <v>257</v>
      </c>
      <c r="B124" s="22" t="s">
        <v>413</v>
      </c>
      <c r="C124" s="6"/>
      <c r="D124" s="7"/>
      <c r="E124" s="7"/>
      <c r="F124" s="2">
        <f t="shared" si="3"/>
        <v>3954.9</v>
      </c>
      <c r="G124" s="2"/>
      <c r="H124" s="2">
        <f>H125</f>
        <v>0</v>
      </c>
      <c r="I124" s="2">
        <f>I125</f>
        <v>3954.9</v>
      </c>
    </row>
    <row r="125" spans="1:9" s="19" customFormat="1" ht="31.5">
      <c r="A125" s="25" t="s">
        <v>457</v>
      </c>
      <c r="B125" s="22" t="s">
        <v>258</v>
      </c>
      <c r="C125" s="6">
        <v>200</v>
      </c>
      <c r="D125" s="7" t="s">
        <v>116</v>
      </c>
      <c r="E125" s="7" t="s">
        <v>114</v>
      </c>
      <c r="F125" s="2">
        <f t="shared" si="3"/>
        <v>3954.9</v>
      </c>
      <c r="G125" s="2"/>
      <c r="H125" s="2">
        <v>0</v>
      </c>
      <c r="I125" s="2">
        <v>3954.9</v>
      </c>
    </row>
    <row r="126" spans="1:9" s="19" customFormat="1" ht="15.75">
      <c r="A126" s="9" t="s">
        <v>260</v>
      </c>
      <c r="B126" s="22" t="s">
        <v>414</v>
      </c>
      <c r="C126" s="6"/>
      <c r="D126" s="7"/>
      <c r="E126" s="7"/>
      <c r="F126" s="2">
        <f t="shared" si="3"/>
        <v>296.5</v>
      </c>
      <c r="G126" s="2"/>
      <c r="H126" s="2">
        <f>H127</f>
        <v>0</v>
      </c>
      <c r="I126" s="2">
        <f>I127</f>
        <v>296.5</v>
      </c>
    </row>
    <row r="127" spans="1:9" s="19" customFormat="1" ht="31.5">
      <c r="A127" s="25" t="s">
        <v>458</v>
      </c>
      <c r="B127" s="22" t="s">
        <v>261</v>
      </c>
      <c r="C127" s="6">
        <v>200</v>
      </c>
      <c r="D127" s="7" t="s">
        <v>116</v>
      </c>
      <c r="E127" s="7" t="s">
        <v>114</v>
      </c>
      <c r="F127" s="2">
        <f t="shared" si="3"/>
        <v>296.5</v>
      </c>
      <c r="G127" s="2"/>
      <c r="H127" s="59">
        <v>0</v>
      </c>
      <c r="I127" s="2">
        <v>296.5</v>
      </c>
    </row>
    <row r="128" spans="1:9" s="19" customFormat="1" ht="15.75">
      <c r="A128" s="9" t="s">
        <v>263</v>
      </c>
      <c r="B128" s="22" t="s">
        <v>415</v>
      </c>
      <c r="C128" s="6"/>
      <c r="D128" s="7"/>
      <c r="E128" s="7"/>
      <c r="F128" s="2">
        <f t="shared" si="3"/>
        <v>668.1</v>
      </c>
      <c r="G128" s="2"/>
      <c r="H128" s="2">
        <f>H129</f>
        <v>0</v>
      </c>
      <c r="I128" s="2">
        <f>I129</f>
        <v>668.1</v>
      </c>
    </row>
    <row r="129" spans="1:9" s="19" customFormat="1" ht="31.5">
      <c r="A129" s="25" t="s">
        <v>459</v>
      </c>
      <c r="B129" s="22" t="s">
        <v>264</v>
      </c>
      <c r="C129" s="6">
        <v>200</v>
      </c>
      <c r="D129" s="7" t="s">
        <v>116</v>
      </c>
      <c r="E129" s="7" t="s">
        <v>114</v>
      </c>
      <c r="F129" s="2">
        <f t="shared" si="3"/>
        <v>668.1</v>
      </c>
      <c r="G129" s="2"/>
      <c r="H129" s="59">
        <v>0</v>
      </c>
      <c r="I129" s="2">
        <v>668.1</v>
      </c>
    </row>
    <row r="130" spans="1:9" s="19" customFormat="1" ht="15.75">
      <c r="A130" s="9" t="s">
        <v>266</v>
      </c>
      <c r="B130" s="22" t="s">
        <v>416</v>
      </c>
      <c r="C130" s="6"/>
      <c r="D130" s="7"/>
      <c r="E130" s="7"/>
      <c r="F130" s="2">
        <f t="shared" si="3"/>
        <v>4978.6000000000004</v>
      </c>
      <c r="G130" s="2"/>
      <c r="H130" s="2">
        <f>H131</f>
        <v>0</v>
      </c>
      <c r="I130" s="2">
        <f>I131</f>
        <v>4978.6000000000004</v>
      </c>
    </row>
    <row r="131" spans="1:9" s="19" customFormat="1" ht="31.5">
      <c r="A131" s="25" t="s">
        <v>460</v>
      </c>
      <c r="B131" s="22" t="s">
        <v>267</v>
      </c>
      <c r="C131" s="6">
        <v>200</v>
      </c>
      <c r="D131" s="7" t="s">
        <v>116</v>
      </c>
      <c r="E131" s="7" t="s">
        <v>114</v>
      </c>
      <c r="F131" s="2">
        <f t="shared" si="3"/>
        <v>4978.6000000000004</v>
      </c>
      <c r="G131" s="2"/>
      <c r="H131" s="59">
        <v>0</v>
      </c>
      <c r="I131" s="2">
        <v>4978.6000000000004</v>
      </c>
    </row>
    <row r="132" spans="1:9" s="19" customFormat="1" ht="15.75">
      <c r="A132" s="9" t="s">
        <v>269</v>
      </c>
      <c r="B132" s="22" t="s">
        <v>417</v>
      </c>
      <c r="C132" s="6"/>
      <c r="D132" s="7"/>
      <c r="E132" s="7"/>
      <c r="F132" s="2">
        <f t="shared" si="3"/>
        <v>4143.8999999999996</v>
      </c>
      <c r="G132" s="2"/>
      <c r="H132" s="2">
        <f>H133</f>
        <v>0</v>
      </c>
      <c r="I132" s="2">
        <f>I133</f>
        <v>4143.8999999999996</v>
      </c>
    </row>
    <row r="133" spans="1:9" s="19" customFormat="1" ht="31.5">
      <c r="A133" s="25" t="s">
        <v>461</v>
      </c>
      <c r="B133" s="22" t="s">
        <v>270</v>
      </c>
      <c r="C133" s="6">
        <v>200</v>
      </c>
      <c r="D133" s="7" t="s">
        <v>116</v>
      </c>
      <c r="E133" s="7" t="s">
        <v>114</v>
      </c>
      <c r="F133" s="2">
        <f t="shared" si="3"/>
        <v>4143.8999999999996</v>
      </c>
      <c r="G133" s="2"/>
      <c r="H133" s="2">
        <v>0</v>
      </c>
      <c r="I133" s="2">
        <v>4143.8999999999996</v>
      </c>
    </row>
    <row r="134" spans="1:9" s="19" customFormat="1" ht="31.5">
      <c r="A134" s="9" t="s">
        <v>579</v>
      </c>
      <c r="B134" s="22" t="s">
        <v>593</v>
      </c>
      <c r="C134" s="6"/>
      <c r="D134" s="7"/>
      <c r="E134" s="7"/>
      <c r="F134" s="2">
        <f t="shared" si="3"/>
        <v>956</v>
      </c>
      <c r="G134" s="2"/>
      <c r="H134" s="2">
        <f>H135</f>
        <v>956</v>
      </c>
      <c r="I134" s="2">
        <f>I135</f>
        <v>0</v>
      </c>
    </row>
    <row r="135" spans="1:9" s="19" customFormat="1" ht="47.25" hidden="1">
      <c r="A135" s="25" t="s">
        <v>594</v>
      </c>
      <c r="B135" s="22" t="s">
        <v>581</v>
      </c>
      <c r="C135" s="6">
        <v>200</v>
      </c>
      <c r="D135" s="7" t="s">
        <v>121</v>
      </c>
      <c r="E135" s="7" t="s">
        <v>117</v>
      </c>
      <c r="F135" s="2">
        <f t="shared" si="3"/>
        <v>956</v>
      </c>
      <c r="G135" s="2"/>
      <c r="H135" s="2">
        <v>956</v>
      </c>
      <c r="I135" s="2">
        <v>0</v>
      </c>
    </row>
    <row r="136" spans="1:9" s="19" customFormat="1" ht="31.5" hidden="1">
      <c r="A136" s="25" t="s">
        <v>485</v>
      </c>
      <c r="B136" s="22" t="s">
        <v>613</v>
      </c>
      <c r="C136" s="6"/>
      <c r="D136" s="7"/>
      <c r="E136" s="7"/>
      <c r="F136" s="2">
        <f t="shared" si="3"/>
        <v>0</v>
      </c>
      <c r="G136" s="2">
        <f>G137</f>
        <v>0</v>
      </c>
      <c r="H136" s="2">
        <f>H137</f>
        <v>0</v>
      </c>
      <c r="I136" s="2">
        <f>I137</f>
        <v>0</v>
      </c>
    </row>
    <row r="137" spans="1:9" s="19" customFormat="1" ht="47.25" hidden="1">
      <c r="A137" s="25" t="s">
        <v>614</v>
      </c>
      <c r="B137" s="22" t="s">
        <v>483</v>
      </c>
      <c r="C137" s="6">
        <v>200</v>
      </c>
      <c r="D137" s="7" t="s">
        <v>115</v>
      </c>
      <c r="E137" s="7" t="s">
        <v>121</v>
      </c>
      <c r="F137" s="2">
        <f t="shared" si="3"/>
        <v>0</v>
      </c>
      <c r="G137" s="2"/>
      <c r="H137" s="2"/>
      <c r="I137" s="2"/>
    </row>
    <row r="138" spans="1:9" s="19" customFormat="1" ht="31.5" hidden="1">
      <c r="A138" s="25" t="s">
        <v>615</v>
      </c>
      <c r="B138" s="22" t="s">
        <v>616</v>
      </c>
      <c r="C138" s="6"/>
      <c r="D138" s="7"/>
      <c r="E138" s="7"/>
      <c r="F138" s="2">
        <f t="shared" si="3"/>
        <v>0</v>
      </c>
      <c r="G138" s="2"/>
      <c r="H138" s="2"/>
      <c r="I138" s="2">
        <f>I139</f>
        <v>0</v>
      </c>
    </row>
    <row r="139" spans="1:9" s="19" customFormat="1" ht="31.5">
      <c r="A139" s="25" t="s">
        <v>617</v>
      </c>
      <c r="B139" s="22" t="s">
        <v>484</v>
      </c>
      <c r="C139" s="6">
        <v>200</v>
      </c>
      <c r="D139" s="7" t="s">
        <v>116</v>
      </c>
      <c r="E139" s="7" t="s">
        <v>113</v>
      </c>
      <c r="F139" s="2">
        <f t="shared" si="3"/>
        <v>0</v>
      </c>
      <c r="G139" s="2"/>
      <c r="H139" s="2"/>
      <c r="I139" s="26"/>
    </row>
    <row r="140" spans="1:9" s="19" customFormat="1" ht="31.5">
      <c r="A140" s="25" t="s">
        <v>486</v>
      </c>
      <c r="B140" s="22" t="s">
        <v>489</v>
      </c>
      <c r="C140" s="6"/>
      <c r="D140" s="7"/>
      <c r="E140" s="7"/>
      <c r="F140" s="2">
        <f t="shared" si="3"/>
        <v>7464</v>
      </c>
      <c r="G140" s="2">
        <f>G141</f>
        <v>0</v>
      </c>
      <c r="H140" s="2">
        <f>H141</f>
        <v>0</v>
      </c>
      <c r="I140" s="2">
        <f>I141</f>
        <v>7464</v>
      </c>
    </row>
    <row r="141" spans="1:9" s="19" customFormat="1" ht="31.5">
      <c r="A141" s="129" t="s">
        <v>620</v>
      </c>
      <c r="B141" s="22" t="s">
        <v>488</v>
      </c>
      <c r="C141" s="6">
        <v>200</v>
      </c>
      <c r="D141" s="7" t="s">
        <v>116</v>
      </c>
      <c r="E141" s="7" t="s">
        <v>112</v>
      </c>
      <c r="F141" s="2">
        <f t="shared" si="3"/>
        <v>7464</v>
      </c>
      <c r="G141" s="2"/>
      <c r="H141" s="2"/>
      <c r="I141" s="2">
        <v>7464</v>
      </c>
    </row>
    <row r="142" spans="1:9" s="19" customFormat="1" ht="31.5">
      <c r="A142" s="25" t="s">
        <v>582</v>
      </c>
      <c r="B142" s="22" t="s">
        <v>595</v>
      </c>
      <c r="C142" s="6"/>
      <c r="D142" s="7"/>
      <c r="E142" s="7"/>
      <c r="F142" s="2">
        <f t="shared" si="3"/>
        <v>15000</v>
      </c>
      <c r="G142" s="2">
        <f>G143</f>
        <v>0</v>
      </c>
      <c r="H142" s="2">
        <f>H143</f>
        <v>0</v>
      </c>
      <c r="I142" s="2">
        <f>I143</f>
        <v>15000</v>
      </c>
    </row>
    <row r="143" spans="1:9" s="19" customFormat="1" ht="31.5">
      <c r="A143" s="125" t="s">
        <v>596</v>
      </c>
      <c r="B143" s="22" t="s">
        <v>583</v>
      </c>
      <c r="C143" s="6">
        <v>200</v>
      </c>
      <c r="D143" s="7" t="s">
        <v>116</v>
      </c>
      <c r="E143" s="7" t="s">
        <v>112</v>
      </c>
      <c r="F143" s="2">
        <f t="shared" ref="F143:F155" si="19">G143+H143+I143</f>
        <v>15000</v>
      </c>
      <c r="G143" s="2"/>
      <c r="H143" s="2"/>
      <c r="I143" s="26">
        <v>15000</v>
      </c>
    </row>
    <row r="144" spans="1:9" s="48" customFormat="1" ht="15.75" hidden="1">
      <c r="A144" s="25" t="s">
        <v>618</v>
      </c>
      <c r="B144" s="22" t="s">
        <v>619</v>
      </c>
      <c r="C144" s="6"/>
      <c r="D144" s="7"/>
      <c r="E144" s="7"/>
      <c r="F144" s="2">
        <f t="shared" si="19"/>
        <v>0</v>
      </c>
      <c r="G144" s="2">
        <f t="shared" ref="G144:I144" si="20">SUM(G145:G146)</f>
        <v>0</v>
      </c>
      <c r="H144" s="2">
        <f t="shared" si="20"/>
        <v>0</v>
      </c>
      <c r="I144" s="2">
        <f t="shared" si="20"/>
        <v>0</v>
      </c>
    </row>
    <row r="145" spans="1:11" s="19" customFormat="1" ht="47.25" hidden="1">
      <c r="A145" s="25" t="s">
        <v>625</v>
      </c>
      <c r="B145" s="22" t="s">
        <v>565</v>
      </c>
      <c r="C145" s="6">
        <v>400</v>
      </c>
      <c r="D145" s="7" t="s">
        <v>116</v>
      </c>
      <c r="E145" s="7" t="s">
        <v>112</v>
      </c>
      <c r="F145" s="2">
        <f t="shared" si="19"/>
        <v>0</v>
      </c>
      <c r="G145" s="2"/>
      <c r="H145" s="2"/>
      <c r="I145" s="2"/>
    </row>
    <row r="146" spans="1:11" s="19" customFormat="1" ht="63" hidden="1">
      <c r="A146" s="25" t="s">
        <v>626</v>
      </c>
      <c r="B146" s="22" t="s">
        <v>566</v>
      </c>
      <c r="C146" s="6">
        <v>400</v>
      </c>
      <c r="D146" s="7" t="s">
        <v>116</v>
      </c>
      <c r="E146" s="7" t="s">
        <v>112</v>
      </c>
      <c r="F146" s="2">
        <f t="shared" si="19"/>
        <v>0</v>
      </c>
      <c r="G146" s="2"/>
      <c r="H146" s="2"/>
      <c r="I146" s="2"/>
    </row>
    <row r="147" spans="1:11" s="19" customFormat="1" ht="47.25" hidden="1">
      <c r="A147" s="18" t="s">
        <v>630</v>
      </c>
      <c r="B147" s="22" t="s">
        <v>647</v>
      </c>
      <c r="C147" s="6"/>
      <c r="D147" s="7"/>
      <c r="E147" s="7"/>
      <c r="F147" s="2">
        <f t="shared" si="19"/>
        <v>0</v>
      </c>
      <c r="G147" s="2">
        <f t="shared" ref="G147:I147" si="21">SUM(G148:G149)</f>
        <v>0</v>
      </c>
      <c r="H147" s="2">
        <f t="shared" si="21"/>
        <v>0</v>
      </c>
      <c r="I147" s="2">
        <f t="shared" si="21"/>
        <v>0</v>
      </c>
    </row>
    <row r="148" spans="1:11" s="19" customFormat="1" ht="63" hidden="1">
      <c r="A148" s="18" t="s">
        <v>652</v>
      </c>
      <c r="B148" s="22" t="s">
        <v>628</v>
      </c>
      <c r="C148" s="6">
        <v>200</v>
      </c>
      <c r="D148" s="7" t="s">
        <v>116</v>
      </c>
      <c r="E148" s="7" t="s">
        <v>112</v>
      </c>
      <c r="F148" s="2">
        <f t="shared" si="19"/>
        <v>0</v>
      </c>
      <c r="G148" s="2"/>
      <c r="H148" s="2"/>
      <c r="I148" s="2"/>
    </row>
    <row r="149" spans="1:11" s="19" customFormat="1" ht="63" hidden="1">
      <c r="A149" s="18" t="s">
        <v>653</v>
      </c>
      <c r="B149" s="22" t="s">
        <v>629</v>
      </c>
      <c r="C149" s="6">
        <v>200</v>
      </c>
      <c r="D149" s="7" t="s">
        <v>116</v>
      </c>
      <c r="E149" s="7" t="s">
        <v>112</v>
      </c>
      <c r="F149" s="2">
        <f t="shared" si="19"/>
        <v>0</v>
      </c>
      <c r="G149" s="2"/>
      <c r="H149" s="2"/>
      <c r="I149" s="2"/>
    </row>
    <row r="150" spans="1:11" s="19" customFormat="1" ht="31.5">
      <c r="A150" s="9" t="s">
        <v>728</v>
      </c>
      <c r="B150" s="22" t="s">
        <v>761</v>
      </c>
      <c r="C150" s="6"/>
      <c r="D150" s="7"/>
      <c r="E150" s="7"/>
      <c r="F150" s="2">
        <f t="shared" si="19"/>
        <v>23333.9</v>
      </c>
      <c r="G150" s="2">
        <f t="shared" ref="G150:I152" si="22">SUM(G151)</f>
        <v>0</v>
      </c>
      <c r="H150" s="2">
        <f t="shared" si="22"/>
        <v>0</v>
      </c>
      <c r="I150" s="2">
        <f t="shared" si="22"/>
        <v>23333.9</v>
      </c>
    </row>
    <row r="151" spans="1:11" s="19" customFormat="1" ht="47.25">
      <c r="A151" s="57" t="s">
        <v>763</v>
      </c>
      <c r="B151" s="22" t="s">
        <v>730</v>
      </c>
      <c r="C151" s="6">
        <v>200</v>
      </c>
      <c r="D151" s="7" t="s">
        <v>116</v>
      </c>
      <c r="E151" s="7" t="s">
        <v>114</v>
      </c>
      <c r="F151" s="2">
        <f t="shared" si="19"/>
        <v>23333.9</v>
      </c>
      <c r="G151" s="2"/>
      <c r="H151" s="2"/>
      <c r="I151" s="2">
        <v>23333.9</v>
      </c>
    </row>
    <row r="152" spans="1:11" s="19" customFormat="1" ht="31.5">
      <c r="A152" s="9" t="s">
        <v>733</v>
      </c>
      <c r="B152" s="22" t="s">
        <v>762</v>
      </c>
      <c r="C152" s="6"/>
      <c r="D152" s="7"/>
      <c r="E152" s="7"/>
      <c r="F152" s="2">
        <f t="shared" si="19"/>
        <v>27716</v>
      </c>
      <c r="G152" s="2">
        <f t="shared" si="22"/>
        <v>0</v>
      </c>
      <c r="H152" s="2">
        <f t="shared" si="22"/>
        <v>0</v>
      </c>
      <c r="I152" s="2">
        <f t="shared" si="22"/>
        <v>27716</v>
      </c>
    </row>
    <row r="153" spans="1:11" s="19" customFormat="1" ht="47.25">
      <c r="A153" s="57" t="s">
        <v>764</v>
      </c>
      <c r="B153" s="22" t="s">
        <v>731</v>
      </c>
      <c r="C153" s="6">
        <v>200</v>
      </c>
      <c r="D153" s="7" t="s">
        <v>116</v>
      </c>
      <c r="E153" s="7" t="s">
        <v>114</v>
      </c>
      <c r="F153" s="2">
        <f t="shared" si="19"/>
        <v>27716</v>
      </c>
      <c r="G153" s="2"/>
      <c r="H153" s="2"/>
      <c r="I153" s="2">
        <v>27716</v>
      </c>
      <c r="J153" s="197"/>
      <c r="K153" s="197"/>
    </row>
    <row r="154" spans="1:11" s="19" customFormat="1" ht="31.5">
      <c r="A154" s="57" t="s">
        <v>837</v>
      </c>
      <c r="B154" s="22" t="s">
        <v>894</v>
      </c>
      <c r="C154" s="6"/>
      <c r="D154" s="7"/>
      <c r="E154" s="7"/>
      <c r="F154" s="2">
        <f t="shared" si="19"/>
        <v>6077</v>
      </c>
      <c r="G154" s="2">
        <f>SUM(G155:G156)</f>
        <v>0</v>
      </c>
      <c r="H154" s="2">
        <f t="shared" ref="H154:I154" si="23">SUM(H155:H156)</f>
        <v>6000</v>
      </c>
      <c r="I154" s="2">
        <f t="shared" si="23"/>
        <v>77</v>
      </c>
      <c r="J154" s="198"/>
      <c r="K154" s="197"/>
    </row>
    <row r="155" spans="1:11" s="19" customFormat="1" ht="47.25">
      <c r="A155" s="129" t="s">
        <v>864</v>
      </c>
      <c r="B155" s="22" t="s">
        <v>839</v>
      </c>
      <c r="C155" s="6">
        <v>200</v>
      </c>
      <c r="D155" s="7" t="s">
        <v>116</v>
      </c>
      <c r="E155" s="7" t="s">
        <v>116</v>
      </c>
      <c r="F155" s="2">
        <f t="shared" si="19"/>
        <v>6000</v>
      </c>
      <c r="G155" s="2"/>
      <c r="H155" s="2">
        <v>6000</v>
      </c>
      <c r="I155" s="2"/>
      <c r="J155" s="197"/>
      <c r="K155" s="197"/>
    </row>
    <row r="156" spans="1:11" s="19" customFormat="1" ht="63">
      <c r="A156" s="129" t="s">
        <v>863</v>
      </c>
      <c r="B156" s="22" t="s">
        <v>839</v>
      </c>
      <c r="C156" s="6">
        <v>200</v>
      </c>
      <c r="D156" s="7" t="s">
        <v>116</v>
      </c>
      <c r="E156" s="7" t="s">
        <v>116</v>
      </c>
      <c r="F156" s="2">
        <f t="shared" ref="F156:F158" si="24">G156+H156+I156</f>
        <v>77</v>
      </c>
      <c r="G156" s="2"/>
      <c r="H156" s="2"/>
      <c r="I156" s="2">
        <v>77</v>
      </c>
    </row>
    <row r="157" spans="1:11" s="19" customFormat="1" ht="31.5">
      <c r="A157" s="78" t="s">
        <v>841</v>
      </c>
      <c r="B157" s="22" t="s">
        <v>895</v>
      </c>
      <c r="C157" s="6"/>
      <c r="D157" s="7"/>
      <c r="E157" s="7"/>
      <c r="F157" s="2">
        <f t="shared" si="24"/>
        <v>7771.2</v>
      </c>
      <c r="G157" s="2">
        <f>SUM(G158:G159)</f>
        <v>0</v>
      </c>
      <c r="H157" s="2">
        <f t="shared" ref="H157" si="25">SUM(H158:H159)</f>
        <v>7734.7</v>
      </c>
      <c r="I157" s="2">
        <f t="shared" ref="I157" si="26">SUM(I158:I159)</f>
        <v>36.5</v>
      </c>
      <c r="J157" s="198"/>
      <c r="K157" s="197"/>
    </row>
    <row r="158" spans="1:11" s="19" customFormat="1" ht="31.5">
      <c r="A158" s="78" t="s">
        <v>846</v>
      </c>
      <c r="B158" s="22" t="s">
        <v>843</v>
      </c>
      <c r="C158" s="6">
        <v>200</v>
      </c>
      <c r="D158" s="7" t="s">
        <v>116</v>
      </c>
      <c r="E158" s="7" t="s">
        <v>116</v>
      </c>
      <c r="F158" s="2">
        <f t="shared" si="24"/>
        <v>7734.7</v>
      </c>
      <c r="G158" s="2"/>
      <c r="H158" s="2">
        <v>7734.7</v>
      </c>
      <c r="I158" s="2"/>
      <c r="J158" s="197"/>
      <c r="K158" s="197"/>
    </row>
    <row r="159" spans="1:11" s="19" customFormat="1" ht="47.25">
      <c r="A159" s="78" t="s">
        <v>845</v>
      </c>
      <c r="B159" s="22" t="s">
        <v>844</v>
      </c>
      <c r="C159" s="6">
        <v>200</v>
      </c>
      <c r="D159" s="7" t="s">
        <v>116</v>
      </c>
      <c r="E159" s="7" t="s">
        <v>116</v>
      </c>
      <c r="F159" s="2">
        <f t="shared" ref="F159" si="27">G159+H159+I159</f>
        <v>36.5</v>
      </c>
      <c r="G159" s="2"/>
      <c r="H159" s="2"/>
      <c r="I159" s="2">
        <v>36.5</v>
      </c>
    </row>
    <row r="160" spans="1:11" s="19" customFormat="1" ht="31.5">
      <c r="A160" s="56" t="s">
        <v>738</v>
      </c>
      <c r="B160" s="23" t="s">
        <v>118</v>
      </c>
      <c r="C160" s="6"/>
      <c r="D160" s="7"/>
      <c r="E160" s="7"/>
      <c r="F160" s="24">
        <f>G160+H160+I160</f>
        <v>47514.400000000001</v>
      </c>
      <c r="G160" s="24">
        <f>G165</f>
        <v>0</v>
      </c>
      <c r="H160" s="24">
        <f>H165+H161+H169</f>
        <v>47007.4</v>
      </c>
      <c r="I160" s="24">
        <f>I165+I161+I169</f>
        <v>507</v>
      </c>
    </row>
    <row r="161" spans="1:9" s="19" customFormat="1" ht="31.5">
      <c r="A161" s="21" t="s">
        <v>287</v>
      </c>
      <c r="B161" s="23" t="s">
        <v>648</v>
      </c>
      <c r="C161" s="6"/>
      <c r="D161" s="7"/>
      <c r="E161" s="7"/>
      <c r="F161" s="24">
        <f t="shared" ref="F161:F162" si="28">G161+H161+I161</f>
        <v>10809</v>
      </c>
      <c r="G161" s="24">
        <f t="shared" ref="G161:I161" si="29">G162</f>
        <v>0</v>
      </c>
      <c r="H161" s="24">
        <f t="shared" si="29"/>
        <v>10669.1</v>
      </c>
      <c r="I161" s="24">
        <f t="shared" si="29"/>
        <v>139.9</v>
      </c>
    </row>
    <row r="162" spans="1:9" s="19" customFormat="1" ht="31.5">
      <c r="A162" s="39" t="s">
        <v>584</v>
      </c>
      <c r="B162" s="58" t="s">
        <v>649</v>
      </c>
      <c r="C162" s="6"/>
      <c r="D162" s="7"/>
      <c r="E162" s="7"/>
      <c r="F162" s="2">
        <f t="shared" si="28"/>
        <v>10809</v>
      </c>
      <c r="G162" s="2">
        <f>SUBTOTAL(9,G163:G164)</f>
        <v>0</v>
      </c>
      <c r="H162" s="2">
        <f>SUBTOTAL(9,H163:H164)</f>
        <v>10669.1</v>
      </c>
      <c r="I162" s="2">
        <f>SUBTOTAL(9,I163:I164)</f>
        <v>139.9</v>
      </c>
    </row>
    <row r="163" spans="1:9" s="19" customFormat="1" ht="31.5">
      <c r="A163" s="18" t="s">
        <v>765</v>
      </c>
      <c r="B163" s="58" t="s">
        <v>739</v>
      </c>
      <c r="C163" s="6">
        <v>800</v>
      </c>
      <c r="D163" s="7" t="s">
        <v>115</v>
      </c>
      <c r="E163" s="7" t="s">
        <v>2</v>
      </c>
      <c r="F163" s="2">
        <f>G163+H163+I163</f>
        <v>10669.1</v>
      </c>
      <c r="G163" s="2"/>
      <c r="H163" s="2">
        <v>10669.1</v>
      </c>
      <c r="I163" s="2"/>
    </row>
    <row r="164" spans="1:9" s="48" customFormat="1" ht="31.5">
      <c r="A164" s="18" t="s">
        <v>766</v>
      </c>
      <c r="B164" s="58" t="s">
        <v>767</v>
      </c>
      <c r="C164" s="6">
        <v>800</v>
      </c>
      <c r="D164" s="7" t="s">
        <v>115</v>
      </c>
      <c r="E164" s="7" t="s">
        <v>2</v>
      </c>
      <c r="F164" s="2">
        <f>G164+H164+I164</f>
        <v>139.9</v>
      </c>
      <c r="G164" s="2"/>
      <c r="H164" s="2"/>
      <c r="I164" s="2">
        <v>139.9</v>
      </c>
    </row>
    <row r="165" spans="1:9" s="48" customFormat="1" ht="45" customHeight="1">
      <c r="A165" s="21" t="s">
        <v>562</v>
      </c>
      <c r="B165" s="63" t="s">
        <v>418</v>
      </c>
      <c r="C165" s="32"/>
      <c r="D165" s="36"/>
      <c r="E165" s="36"/>
      <c r="F165" s="24">
        <f t="shared" ref="F165:F267" si="30">G165+H165+I165</f>
        <v>36545.4</v>
      </c>
      <c r="G165" s="24">
        <f t="shared" ref="G165:I165" si="31">G166</f>
        <v>0</v>
      </c>
      <c r="H165" s="24">
        <f t="shared" si="31"/>
        <v>36179.9</v>
      </c>
      <c r="I165" s="24">
        <f t="shared" si="31"/>
        <v>365.5</v>
      </c>
    </row>
    <row r="166" spans="1:9" s="19" customFormat="1" ht="47.25">
      <c r="A166" s="9" t="s">
        <v>564</v>
      </c>
      <c r="B166" s="58" t="s">
        <v>419</v>
      </c>
      <c r="C166" s="32"/>
      <c r="D166" s="36"/>
      <c r="E166" s="36"/>
      <c r="F166" s="2">
        <f t="shared" si="30"/>
        <v>36545.4</v>
      </c>
      <c r="G166" s="2">
        <f>SUBTOTAL(9,G167:G168)</f>
        <v>0</v>
      </c>
      <c r="H166" s="2">
        <f>SUBTOTAL(9,H167:H168)</f>
        <v>36179.9</v>
      </c>
      <c r="I166" s="2">
        <f>SUBTOTAL(9,I167:I168)</f>
        <v>365.5</v>
      </c>
    </row>
    <row r="167" spans="1:9" s="19" customFormat="1" ht="31.5">
      <c r="A167" s="31" t="s">
        <v>768</v>
      </c>
      <c r="B167" s="58" t="s">
        <v>740</v>
      </c>
      <c r="C167" s="6">
        <v>800</v>
      </c>
      <c r="D167" s="7" t="s">
        <v>115</v>
      </c>
      <c r="E167" s="7">
        <v>12</v>
      </c>
      <c r="F167" s="2">
        <f t="shared" si="30"/>
        <v>36179.9</v>
      </c>
      <c r="G167" s="2"/>
      <c r="H167" s="2">
        <v>36179.9</v>
      </c>
      <c r="I167" s="2">
        <v>0</v>
      </c>
    </row>
    <row r="168" spans="1:9" s="19" customFormat="1" ht="31.5">
      <c r="A168" s="31" t="s">
        <v>769</v>
      </c>
      <c r="B168" s="58" t="s">
        <v>770</v>
      </c>
      <c r="C168" s="6">
        <v>800</v>
      </c>
      <c r="D168" s="7" t="s">
        <v>115</v>
      </c>
      <c r="E168" s="7" t="s">
        <v>2</v>
      </c>
      <c r="F168" s="2">
        <f t="shared" si="30"/>
        <v>365.5</v>
      </c>
      <c r="G168" s="2"/>
      <c r="H168" s="2"/>
      <c r="I168" s="2">
        <v>365.5</v>
      </c>
    </row>
    <row r="169" spans="1:9" s="19" customFormat="1" ht="15.75">
      <c r="A169" s="21" t="s">
        <v>491</v>
      </c>
      <c r="B169" s="21" t="s">
        <v>650</v>
      </c>
      <c r="C169" s="6"/>
      <c r="D169" s="7"/>
      <c r="E169" s="7"/>
      <c r="F169" s="24">
        <f t="shared" ref="F169:F170" si="32">G169+H169+I169</f>
        <v>160</v>
      </c>
      <c r="G169" s="24">
        <f t="shared" ref="G169:I169" si="33">G170</f>
        <v>0</v>
      </c>
      <c r="H169" s="24">
        <f t="shared" si="33"/>
        <v>158.4</v>
      </c>
      <c r="I169" s="24">
        <f t="shared" si="33"/>
        <v>1.6</v>
      </c>
    </row>
    <row r="170" spans="1:9" s="19" customFormat="1" ht="31.5">
      <c r="A170" s="39" t="s">
        <v>492</v>
      </c>
      <c r="B170" s="58" t="s">
        <v>651</v>
      </c>
      <c r="C170" s="6"/>
      <c r="D170" s="7"/>
      <c r="E170" s="7"/>
      <c r="F170" s="2">
        <f t="shared" si="32"/>
        <v>160</v>
      </c>
      <c r="G170" s="2">
        <f>SUBTOTAL(9,G171:G172)</f>
        <v>0</v>
      </c>
      <c r="H170" s="2">
        <f>SUBTOTAL(9,H171:H172)</f>
        <v>158.4</v>
      </c>
      <c r="I170" s="2">
        <f>SUBTOTAL(9,I171:I172)</f>
        <v>1.6</v>
      </c>
    </row>
    <row r="171" spans="1:9" s="19" customFormat="1" ht="31.5">
      <c r="A171" s="39" t="s">
        <v>771</v>
      </c>
      <c r="B171" s="58" t="s">
        <v>742</v>
      </c>
      <c r="C171" s="6">
        <v>800</v>
      </c>
      <c r="D171" s="7" t="s">
        <v>115</v>
      </c>
      <c r="E171" s="7" t="s">
        <v>2</v>
      </c>
      <c r="F171" s="2"/>
      <c r="G171" s="2"/>
      <c r="H171" s="2">
        <v>158.4</v>
      </c>
      <c r="I171" s="2"/>
    </row>
    <row r="172" spans="1:9" s="19" customFormat="1" ht="31.5">
      <c r="A172" s="39" t="s">
        <v>772</v>
      </c>
      <c r="B172" s="58" t="s">
        <v>743</v>
      </c>
      <c r="C172" s="6">
        <v>800</v>
      </c>
      <c r="D172" s="7" t="s">
        <v>115</v>
      </c>
      <c r="E172" s="7" t="s">
        <v>2</v>
      </c>
      <c r="F172" s="2"/>
      <c r="G172" s="2"/>
      <c r="H172" s="2"/>
      <c r="I172" s="2">
        <v>1.6</v>
      </c>
    </row>
    <row r="173" spans="1:9" s="48" customFormat="1" ht="31.5">
      <c r="A173" s="21" t="s">
        <v>693</v>
      </c>
      <c r="B173" s="23" t="s">
        <v>121</v>
      </c>
      <c r="C173" s="6"/>
      <c r="D173" s="7"/>
      <c r="E173" s="7"/>
      <c r="F173" s="24">
        <f t="shared" si="30"/>
        <v>3450</v>
      </c>
      <c r="G173" s="24">
        <f t="shared" ref="G173:H173" si="34">SUM(G174,G181)</f>
        <v>0</v>
      </c>
      <c r="H173" s="24">
        <f t="shared" si="34"/>
        <v>0</v>
      </c>
      <c r="I173" s="24">
        <f>SUM(I174,I181)</f>
        <v>3450</v>
      </c>
    </row>
    <row r="174" spans="1:9" s="48" customFormat="1" ht="31.5">
      <c r="A174" s="21" t="s">
        <v>702</v>
      </c>
      <c r="B174" s="63" t="s">
        <v>773</v>
      </c>
      <c r="C174" s="32"/>
      <c r="D174" s="36"/>
      <c r="E174" s="36"/>
      <c r="F174" s="24">
        <f t="shared" si="30"/>
        <v>1925</v>
      </c>
      <c r="G174" s="24">
        <f t="shared" ref="G174:H174" si="35">SUM(G175,G177,G179)</f>
        <v>0</v>
      </c>
      <c r="H174" s="24">
        <f t="shared" si="35"/>
        <v>0</v>
      </c>
      <c r="I174" s="24">
        <f>SUM(I175,I177,I179)</f>
        <v>1925</v>
      </c>
    </row>
    <row r="175" spans="1:9" s="19" customFormat="1" ht="31.5">
      <c r="A175" s="18" t="s">
        <v>704</v>
      </c>
      <c r="B175" s="22" t="s">
        <v>774</v>
      </c>
      <c r="C175" s="6"/>
      <c r="D175" s="7"/>
      <c r="E175" s="7"/>
      <c r="F175" s="2">
        <f t="shared" si="30"/>
        <v>1500</v>
      </c>
      <c r="G175" s="2">
        <f t="shared" ref="G175:H175" si="36">SUM(G176)</f>
        <v>0</v>
      </c>
      <c r="H175" s="2">
        <f t="shared" si="36"/>
        <v>0</v>
      </c>
      <c r="I175" s="2">
        <f>SUM(I176)</f>
        <v>1500</v>
      </c>
    </row>
    <row r="176" spans="1:9" s="48" customFormat="1" ht="31.5">
      <c r="A176" s="31" t="s">
        <v>777</v>
      </c>
      <c r="B176" s="22" t="s">
        <v>706</v>
      </c>
      <c r="C176" s="6">
        <v>800</v>
      </c>
      <c r="D176" s="7" t="s">
        <v>114</v>
      </c>
      <c r="E176" s="7" t="s">
        <v>4</v>
      </c>
      <c r="F176" s="2">
        <f t="shared" si="30"/>
        <v>1500</v>
      </c>
      <c r="G176" s="2"/>
      <c r="H176" s="2">
        <v>0</v>
      </c>
      <c r="I176" s="2">
        <v>1500</v>
      </c>
    </row>
    <row r="177" spans="1:9" s="19" customFormat="1" ht="31.5">
      <c r="A177" s="18" t="s">
        <v>707</v>
      </c>
      <c r="B177" s="22" t="s">
        <v>775</v>
      </c>
      <c r="C177" s="6"/>
      <c r="D177" s="7"/>
      <c r="E177" s="7"/>
      <c r="F177" s="2">
        <f t="shared" si="30"/>
        <v>400</v>
      </c>
      <c r="G177" s="2">
        <f t="shared" ref="G177:H177" si="37">SUM(G178)</f>
        <v>0</v>
      </c>
      <c r="H177" s="2">
        <f t="shared" si="37"/>
        <v>0</v>
      </c>
      <c r="I177" s="2">
        <f>SUM(I178)</f>
        <v>400</v>
      </c>
    </row>
    <row r="178" spans="1:9" s="48" customFormat="1" ht="47.25">
      <c r="A178" s="31" t="s">
        <v>776</v>
      </c>
      <c r="B178" s="22" t="s">
        <v>709</v>
      </c>
      <c r="C178" s="6">
        <v>200</v>
      </c>
      <c r="D178" s="7" t="s">
        <v>114</v>
      </c>
      <c r="E178" s="7" t="s">
        <v>4</v>
      </c>
      <c r="F178" s="2">
        <f t="shared" si="30"/>
        <v>400</v>
      </c>
      <c r="G178" s="2"/>
      <c r="H178" s="2">
        <v>0</v>
      </c>
      <c r="I178" s="2">
        <v>400</v>
      </c>
    </row>
    <row r="179" spans="1:9" s="19" customFormat="1" ht="31.5">
      <c r="A179" s="18" t="s">
        <v>710</v>
      </c>
      <c r="B179" s="22" t="s">
        <v>778</v>
      </c>
      <c r="C179" s="6"/>
      <c r="D179" s="7"/>
      <c r="E179" s="7"/>
      <c r="F179" s="2">
        <f t="shared" ref="F179:F180" si="38">G179+H179+I179</f>
        <v>25</v>
      </c>
      <c r="G179" s="2">
        <f t="shared" ref="G179" si="39">SUM(G180)</f>
        <v>0</v>
      </c>
      <c r="H179" s="2">
        <f t="shared" ref="H179" si="40">SUM(H180)</f>
        <v>0</v>
      </c>
      <c r="I179" s="2">
        <f>SUM(I180)</f>
        <v>25</v>
      </c>
    </row>
    <row r="180" spans="1:9" s="48" customFormat="1" ht="47.25">
      <c r="A180" s="31" t="s">
        <v>779</v>
      </c>
      <c r="B180" s="22" t="s">
        <v>712</v>
      </c>
      <c r="C180" s="6">
        <v>200</v>
      </c>
      <c r="D180" s="7" t="s">
        <v>114</v>
      </c>
      <c r="E180" s="7" t="s">
        <v>4</v>
      </c>
      <c r="F180" s="2">
        <f t="shared" si="38"/>
        <v>25</v>
      </c>
      <c r="G180" s="2"/>
      <c r="H180" s="2">
        <v>0</v>
      </c>
      <c r="I180" s="2">
        <v>25</v>
      </c>
    </row>
    <row r="181" spans="1:9" s="48" customFormat="1" ht="48.75" customHeight="1">
      <c r="A181" s="21" t="s">
        <v>694</v>
      </c>
      <c r="B181" s="63" t="s">
        <v>780</v>
      </c>
      <c r="C181" s="32"/>
      <c r="D181" s="36"/>
      <c r="E181" s="36"/>
      <c r="F181" s="24">
        <f t="shared" ref="F181:F189" si="41">G181+H181+I181</f>
        <v>1525</v>
      </c>
      <c r="G181" s="24">
        <f t="shared" ref="G181" si="42">SUM(G182,G184)</f>
        <v>0</v>
      </c>
      <c r="H181" s="24">
        <f t="shared" ref="H181" si="43">SUM(H182,H184)</f>
        <v>0</v>
      </c>
      <c r="I181" s="24">
        <f>SUM(I182,I184)</f>
        <v>1525</v>
      </c>
    </row>
    <row r="182" spans="1:9" s="19" customFormat="1" ht="63">
      <c r="A182" s="18" t="s">
        <v>696</v>
      </c>
      <c r="B182" s="22" t="s">
        <v>781</v>
      </c>
      <c r="C182" s="6"/>
      <c r="D182" s="7"/>
      <c r="E182" s="7"/>
      <c r="F182" s="2">
        <f t="shared" si="41"/>
        <v>1500</v>
      </c>
      <c r="G182" s="2">
        <f t="shared" ref="G182" si="44">SUM(G183)</f>
        <v>0</v>
      </c>
      <c r="H182" s="2">
        <f t="shared" ref="H182" si="45">SUM(H183)</f>
        <v>0</v>
      </c>
      <c r="I182" s="2">
        <f>SUM(I183)</f>
        <v>1500</v>
      </c>
    </row>
    <row r="183" spans="1:9" s="48" customFormat="1" ht="63">
      <c r="A183" s="31" t="s">
        <v>783</v>
      </c>
      <c r="B183" s="22" t="s">
        <v>782</v>
      </c>
      <c r="C183" s="6">
        <v>200</v>
      </c>
      <c r="D183" s="7" t="s">
        <v>114</v>
      </c>
      <c r="E183" s="7" t="s">
        <v>121</v>
      </c>
      <c r="F183" s="2">
        <f t="shared" si="41"/>
        <v>1500</v>
      </c>
      <c r="G183" s="2"/>
      <c r="H183" s="2">
        <v>0</v>
      </c>
      <c r="I183" s="2">
        <v>1500</v>
      </c>
    </row>
    <row r="184" spans="1:9" s="19" customFormat="1" ht="31.5">
      <c r="A184" s="18" t="s">
        <v>699</v>
      </c>
      <c r="B184" s="22" t="s">
        <v>784</v>
      </c>
      <c r="C184" s="6"/>
      <c r="D184" s="7"/>
      <c r="E184" s="7"/>
      <c r="F184" s="2">
        <f t="shared" si="41"/>
        <v>25</v>
      </c>
      <c r="G184" s="2">
        <f t="shared" ref="G184" si="46">SUM(G185)</f>
        <v>0</v>
      </c>
      <c r="H184" s="2">
        <f t="shared" ref="H184" si="47">SUM(H185)</f>
        <v>0</v>
      </c>
      <c r="I184" s="2">
        <f>SUM(I185)</f>
        <v>25</v>
      </c>
    </row>
    <row r="185" spans="1:9" s="19" customFormat="1" ht="47.25">
      <c r="A185" s="31" t="s">
        <v>788</v>
      </c>
      <c r="B185" s="22" t="s">
        <v>785</v>
      </c>
      <c r="C185" s="6">
        <v>200</v>
      </c>
      <c r="D185" s="7" t="s">
        <v>114</v>
      </c>
      <c r="E185" s="7" t="s">
        <v>121</v>
      </c>
      <c r="F185" s="2">
        <f t="shared" si="41"/>
        <v>25</v>
      </c>
      <c r="G185" s="2"/>
      <c r="H185" s="2">
        <v>0</v>
      </c>
      <c r="I185" s="2">
        <v>25</v>
      </c>
    </row>
    <row r="186" spans="1:9" s="48" customFormat="1" ht="47.25">
      <c r="A186" s="21" t="s">
        <v>714</v>
      </c>
      <c r="B186" s="23" t="s">
        <v>4</v>
      </c>
      <c r="C186" s="6"/>
      <c r="D186" s="7"/>
      <c r="E186" s="7"/>
      <c r="F186" s="24">
        <f t="shared" si="41"/>
        <v>100</v>
      </c>
      <c r="G186" s="24">
        <f t="shared" ref="G186:H187" si="48">SUM(G187)</f>
        <v>0</v>
      </c>
      <c r="H186" s="24">
        <f t="shared" si="48"/>
        <v>0</v>
      </c>
      <c r="I186" s="24">
        <f>SUM(I187)</f>
        <v>100</v>
      </c>
    </row>
    <row r="187" spans="1:9" s="48" customFormat="1" ht="31.5">
      <c r="A187" s="21" t="s">
        <v>717</v>
      </c>
      <c r="B187" s="63" t="s">
        <v>787</v>
      </c>
      <c r="C187" s="32"/>
      <c r="D187" s="36"/>
      <c r="E187" s="36"/>
      <c r="F187" s="24">
        <f t="shared" si="41"/>
        <v>100</v>
      </c>
      <c r="G187" s="24">
        <f t="shared" si="48"/>
        <v>0</v>
      </c>
      <c r="H187" s="24">
        <f t="shared" si="48"/>
        <v>0</v>
      </c>
      <c r="I187" s="24">
        <f>SUM(I188)</f>
        <v>100</v>
      </c>
    </row>
    <row r="188" spans="1:9" s="19" customFormat="1" ht="31.5">
      <c r="A188" s="18" t="s">
        <v>719</v>
      </c>
      <c r="B188" s="22" t="s">
        <v>786</v>
      </c>
      <c r="C188" s="6"/>
      <c r="D188" s="7"/>
      <c r="E188" s="7"/>
      <c r="F188" s="2">
        <f t="shared" si="41"/>
        <v>100</v>
      </c>
      <c r="G188" s="2">
        <f t="shared" ref="G188" si="49">SUM(G189)</f>
        <v>0</v>
      </c>
      <c r="H188" s="2">
        <f t="shared" ref="H188" si="50">SUM(H189)</f>
        <v>0</v>
      </c>
      <c r="I188" s="2">
        <f>SUM(I189)</f>
        <v>100</v>
      </c>
    </row>
    <row r="189" spans="1:9" s="48" customFormat="1" ht="78.75">
      <c r="A189" s="31" t="s">
        <v>789</v>
      </c>
      <c r="B189" s="22" t="s">
        <v>721</v>
      </c>
      <c r="C189" s="6">
        <v>200</v>
      </c>
      <c r="D189" s="7" t="s">
        <v>114</v>
      </c>
      <c r="E189" s="7" t="s">
        <v>715</v>
      </c>
      <c r="F189" s="2">
        <f t="shared" si="41"/>
        <v>100</v>
      </c>
      <c r="G189" s="2"/>
      <c r="H189" s="2">
        <v>0</v>
      </c>
      <c r="I189" s="2">
        <v>100</v>
      </c>
    </row>
    <row r="190" spans="1:9" s="19" customFormat="1" ht="15.75">
      <c r="A190" s="62" t="s">
        <v>444</v>
      </c>
      <c r="B190" s="23"/>
      <c r="C190" s="32"/>
      <c r="D190" s="36"/>
      <c r="E190" s="36"/>
      <c r="F190" s="24">
        <f t="shared" si="30"/>
        <v>266399.39999999997</v>
      </c>
      <c r="G190" s="24">
        <f>G191+G211+G242+G261+G264+G268</f>
        <v>2656.7000000000003</v>
      </c>
      <c r="H190" s="24">
        <f>H191+H211+H242+H261+H264+H268</f>
        <v>11980.4</v>
      </c>
      <c r="I190" s="24">
        <f>I191+I211+I242+I261+I264+I268</f>
        <v>251762.3</v>
      </c>
    </row>
    <row r="191" spans="1:9" s="48" customFormat="1" ht="31.5">
      <c r="A191" s="56" t="s">
        <v>203</v>
      </c>
      <c r="B191" s="23" t="s">
        <v>420</v>
      </c>
      <c r="C191" s="6"/>
      <c r="D191" s="7"/>
      <c r="E191" s="7"/>
      <c r="F191" s="24">
        <f t="shared" si="30"/>
        <v>98190.399999999994</v>
      </c>
      <c r="G191" s="24">
        <f>G192+G196</f>
        <v>2646.8</v>
      </c>
      <c r="H191" s="24">
        <f>H192+H196</f>
        <v>375.20000000000005</v>
      </c>
      <c r="I191" s="24">
        <f>I192+I196</f>
        <v>95168.4</v>
      </c>
    </row>
    <row r="192" spans="1:9" s="19" customFormat="1" ht="15.75">
      <c r="A192" s="21" t="s">
        <v>209</v>
      </c>
      <c r="B192" s="63" t="s">
        <v>421</v>
      </c>
      <c r="C192" s="32"/>
      <c r="D192" s="36"/>
      <c r="E192" s="36"/>
      <c r="F192" s="24">
        <f t="shared" si="30"/>
        <v>5077.5</v>
      </c>
      <c r="G192" s="24">
        <f>G193+G195</f>
        <v>0</v>
      </c>
      <c r="H192" s="24">
        <f>H193+H195</f>
        <v>0</v>
      </c>
      <c r="I192" s="24">
        <f>I193+I195+I194</f>
        <v>5077.5</v>
      </c>
    </row>
    <row r="193" spans="1:12" ht="63">
      <c r="A193" s="31" t="s">
        <v>597</v>
      </c>
      <c r="B193" s="58" t="s">
        <v>205</v>
      </c>
      <c r="C193" s="6">
        <v>100</v>
      </c>
      <c r="D193" s="7" t="s">
        <v>112</v>
      </c>
      <c r="E193" s="7" t="s">
        <v>113</v>
      </c>
      <c r="F193" s="2">
        <f t="shared" si="30"/>
        <v>4877.5</v>
      </c>
      <c r="G193" s="2"/>
      <c r="H193" s="2">
        <v>0</v>
      </c>
      <c r="I193" s="26">
        <v>4877.5</v>
      </c>
      <c r="J193" s="19"/>
      <c r="K193" s="19"/>
      <c r="L193" s="19"/>
    </row>
    <row r="194" spans="1:12" ht="63">
      <c r="A194" s="31" t="s">
        <v>597</v>
      </c>
      <c r="B194" s="58" t="s">
        <v>205</v>
      </c>
      <c r="C194" s="6">
        <v>200</v>
      </c>
      <c r="D194" s="7" t="s">
        <v>112</v>
      </c>
      <c r="E194" s="7" t="s">
        <v>113</v>
      </c>
      <c r="F194" s="2"/>
      <c r="G194" s="2"/>
      <c r="H194" s="2"/>
      <c r="I194" s="2">
        <v>50</v>
      </c>
      <c r="J194" s="19"/>
      <c r="K194" s="19"/>
      <c r="L194" s="19"/>
    </row>
    <row r="195" spans="1:12" s="20" customFormat="1" ht="63">
      <c r="A195" s="31" t="s">
        <v>598</v>
      </c>
      <c r="B195" s="58" t="s">
        <v>206</v>
      </c>
      <c r="C195" s="6">
        <v>100</v>
      </c>
      <c r="D195" s="7" t="s">
        <v>112</v>
      </c>
      <c r="E195" s="7" t="s">
        <v>113</v>
      </c>
      <c r="F195" s="2">
        <f t="shared" si="30"/>
        <v>150</v>
      </c>
      <c r="G195" s="2"/>
      <c r="H195" s="2">
        <v>0</v>
      </c>
      <c r="I195" s="2">
        <v>150</v>
      </c>
      <c r="J195" s="48"/>
      <c r="K195" s="48"/>
      <c r="L195" s="48"/>
    </row>
    <row r="196" spans="1:12" ht="15.75">
      <c r="A196" s="21" t="s">
        <v>210</v>
      </c>
      <c r="B196" s="63" t="s">
        <v>422</v>
      </c>
      <c r="C196" s="32"/>
      <c r="D196" s="36"/>
      <c r="E196" s="36"/>
      <c r="F196" s="24">
        <f t="shared" si="30"/>
        <v>93112.9</v>
      </c>
      <c r="G196" s="24">
        <f>SUBTOTAL(9,G197:G210)</f>
        <v>2646.8</v>
      </c>
      <c r="H196" s="24">
        <f>SUBTOTAL(9,H197:H210)</f>
        <v>375.20000000000005</v>
      </c>
      <c r="I196" s="24">
        <f>SUBTOTAL(9,I197:I210)</f>
        <v>90090.9</v>
      </c>
      <c r="J196" s="19"/>
      <c r="K196" s="19"/>
      <c r="L196" s="19"/>
    </row>
    <row r="197" spans="1:12" ht="63">
      <c r="A197" s="31" t="s">
        <v>599</v>
      </c>
      <c r="B197" s="58" t="s">
        <v>212</v>
      </c>
      <c r="C197" s="6">
        <v>100</v>
      </c>
      <c r="D197" s="7" t="s">
        <v>112</v>
      </c>
      <c r="E197" s="7" t="s">
        <v>115</v>
      </c>
      <c r="F197" s="2">
        <f t="shared" si="30"/>
        <v>43931.1</v>
      </c>
      <c r="G197" s="2"/>
      <c r="H197" s="2">
        <v>0</v>
      </c>
      <c r="I197" s="26">
        <v>43931.1</v>
      </c>
      <c r="J197" s="19"/>
      <c r="K197" s="19"/>
      <c r="L197" s="19"/>
    </row>
    <row r="198" spans="1:12" ht="47.25">
      <c r="A198" s="31" t="s">
        <v>463</v>
      </c>
      <c r="B198" s="58" t="s">
        <v>212</v>
      </c>
      <c r="C198" s="6">
        <v>200</v>
      </c>
      <c r="D198" s="7" t="s">
        <v>112</v>
      </c>
      <c r="E198" s="7" t="s">
        <v>115</v>
      </c>
      <c r="F198" s="2">
        <f t="shared" si="30"/>
        <v>22115.3</v>
      </c>
      <c r="G198" s="2"/>
      <c r="H198" s="2">
        <v>0</v>
      </c>
      <c r="I198" s="2">
        <v>22115.3</v>
      </c>
      <c r="J198" s="19"/>
      <c r="K198" s="19"/>
      <c r="L198" s="19"/>
    </row>
    <row r="199" spans="1:12" ht="31.5">
      <c r="A199" s="31" t="s">
        <v>428</v>
      </c>
      <c r="B199" s="58" t="s">
        <v>212</v>
      </c>
      <c r="C199" s="6">
        <v>800</v>
      </c>
      <c r="D199" s="7" t="s">
        <v>112</v>
      </c>
      <c r="E199" s="7" t="s">
        <v>115</v>
      </c>
      <c r="F199" s="2">
        <f t="shared" si="30"/>
        <v>995.2</v>
      </c>
      <c r="G199" s="2"/>
      <c r="H199" s="2">
        <v>0</v>
      </c>
      <c r="I199" s="2">
        <v>995.2</v>
      </c>
      <c r="J199" s="19"/>
      <c r="K199" s="19"/>
      <c r="L199" s="19"/>
    </row>
    <row r="200" spans="1:12" s="19" customFormat="1" ht="94.5">
      <c r="A200" s="31" t="s">
        <v>600</v>
      </c>
      <c r="B200" s="58" t="s">
        <v>207</v>
      </c>
      <c r="C200" s="6">
        <v>100</v>
      </c>
      <c r="D200" s="7" t="s">
        <v>112</v>
      </c>
      <c r="E200" s="7" t="s">
        <v>115</v>
      </c>
      <c r="F200" s="2">
        <f t="shared" si="30"/>
        <v>15656.1</v>
      </c>
      <c r="G200" s="2"/>
      <c r="H200" s="2">
        <v>0</v>
      </c>
      <c r="I200" s="2">
        <v>15656.1</v>
      </c>
    </row>
    <row r="201" spans="1:12" ht="63">
      <c r="A201" s="31" t="s">
        <v>621</v>
      </c>
      <c r="B201" s="58" t="s">
        <v>207</v>
      </c>
      <c r="C201" s="6">
        <v>200</v>
      </c>
      <c r="D201" s="7" t="s">
        <v>112</v>
      </c>
      <c r="E201" s="7" t="s">
        <v>115</v>
      </c>
      <c r="F201" s="2">
        <f t="shared" si="30"/>
        <v>400</v>
      </c>
      <c r="G201" s="2"/>
      <c r="H201" s="2"/>
      <c r="I201" s="2">
        <v>400</v>
      </c>
      <c r="J201" s="19"/>
      <c r="K201" s="19"/>
      <c r="L201" s="19"/>
    </row>
    <row r="202" spans="1:12" ht="63">
      <c r="A202" s="31" t="s">
        <v>601</v>
      </c>
      <c r="B202" s="58" t="s">
        <v>208</v>
      </c>
      <c r="C202" s="6">
        <v>100</v>
      </c>
      <c r="D202" s="7" t="s">
        <v>112</v>
      </c>
      <c r="E202" s="7" t="s">
        <v>115</v>
      </c>
      <c r="F202" s="2">
        <f t="shared" si="30"/>
        <v>765.9</v>
      </c>
      <c r="G202" s="2"/>
      <c r="H202" s="2">
        <v>0</v>
      </c>
      <c r="I202" s="2">
        <v>765.9</v>
      </c>
      <c r="J202" s="19"/>
      <c r="K202" s="19"/>
      <c r="L202" s="19"/>
    </row>
    <row r="203" spans="1:12" ht="47.25">
      <c r="A203" s="31" t="s">
        <v>462</v>
      </c>
      <c r="B203" s="58" t="s">
        <v>222</v>
      </c>
      <c r="C203" s="6">
        <v>200</v>
      </c>
      <c r="D203" s="7" t="s">
        <v>112</v>
      </c>
      <c r="E203" s="7" t="s">
        <v>3</v>
      </c>
      <c r="F203" s="2">
        <f t="shared" si="30"/>
        <v>690</v>
      </c>
      <c r="G203" s="2"/>
      <c r="H203" s="2">
        <v>0</v>
      </c>
      <c r="I203" s="2">
        <v>690</v>
      </c>
      <c r="J203" s="19"/>
      <c r="K203" s="19"/>
      <c r="L203" s="19"/>
    </row>
    <row r="204" spans="1:12" ht="47.25">
      <c r="A204" s="31" t="s">
        <v>462</v>
      </c>
      <c r="B204" s="58" t="s">
        <v>222</v>
      </c>
      <c r="C204" s="6">
        <v>800</v>
      </c>
      <c r="D204" s="7" t="s">
        <v>112</v>
      </c>
      <c r="E204" s="7" t="s">
        <v>3</v>
      </c>
      <c r="F204" s="2">
        <f t="shared" ref="F204" si="51">G204+H204+I204</f>
        <v>310</v>
      </c>
      <c r="G204" s="2"/>
      <c r="H204" s="2">
        <v>0</v>
      </c>
      <c r="I204" s="2">
        <v>310</v>
      </c>
      <c r="J204" s="19"/>
      <c r="K204" s="19"/>
      <c r="L204" s="19"/>
    </row>
    <row r="205" spans="1:12" ht="63">
      <c r="A205" s="31" t="s">
        <v>598</v>
      </c>
      <c r="B205" s="58" t="s">
        <v>213</v>
      </c>
      <c r="C205" s="6">
        <v>100</v>
      </c>
      <c r="D205" s="7" t="s">
        <v>112</v>
      </c>
      <c r="E205" s="7" t="s">
        <v>115</v>
      </c>
      <c r="F205" s="2">
        <f t="shared" si="30"/>
        <v>3550</v>
      </c>
      <c r="G205" s="2"/>
      <c r="H205" s="2">
        <v>0</v>
      </c>
      <c r="I205" s="2">
        <v>3550</v>
      </c>
      <c r="J205" s="19"/>
      <c r="K205" s="19"/>
      <c r="L205" s="19"/>
    </row>
    <row r="206" spans="1:12" ht="47.25" customHeight="1">
      <c r="A206" s="31" t="s">
        <v>602</v>
      </c>
      <c r="B206" s="58" t="s">
        <v>365</v>
      </c>
      <c r="C206" s="6">
        <v>100</v>
      </c>
      <c r="D206" s="7" t="s">
        <v>112</v>
      </c>
      <c r="E206" s="7" t="s">
        <v>115</v>
      </c>
      <c r="F206" s="2">
        <f t="shared" si="30"/>
        <v>252.8</v>
      </c>
      <c r="G206" s="2"/>
      <c r="H206" s="2">
        <v>252.8</v>
      </c>
      <c r="I206" s="2">
        <v>0</v>
      </c>
      <c r="J206" s="19"/>
      <c r="K206" s="19"/>
      <c r="L206" s="19"/>
    </row>
    <row r="207" spans="1:12" ht="63">
      <c r="A207" s="31" t="s">
        <v>425</v>
      </c>
      <c r="B207" s="58" t="s">
        <v>366</v>
      </c>
      <c r="C207" s="6">
        <v>100</v>
      </c>
      <c r="D207" s="7" t="s">
        <v>112</v>
      </c>
      <c r="E207" s="7" t="s">
        <v>115</v>
      </c>
      <c r="F207" s="2">
        <f t="shared" si="30"/>
        <v>122.4</v>
      </c>
      <c r="G207" s="2"/>
      <c r="H207" s="2">
        <v>122.4</v>
      </c>
      <c r="I207" s="2">
        <v>0</v>
      </c>
      <c r="J207" s="19"/>
      <c r="K207" s="19"/>
      <c r="L207" s="19"/>
    </row>
    <row r="208" spans="1:12" ht="110.25">
      <c r="A208" s="31" t="s">
        <v>603</v>
      </c>
      <c r="B208" s="58" t="s">
        <v>367</v>
      </c>
      <c r="C208" s="6">
        <v>100</v>
      </c>
      <c r="D208" s="7" t="s">
        <v>114</v>
      </c>
      <c r="E208" s="7" t="s">
        <v>115</v>
      </c>
      <c r="F208" s="2">
        <f t="shared" si="30"/>
        <v>1873.5</v>
      </c>
      <c r="G208" s="26">
        <v>1873.5</v>
      </c>
      <c r="H208" s="2"/>
      <c r="I208" s="2"/>
      <c r="J208" s="19"/>
      <c r="K208" s="19"/>
      <c r="L208" s="19"/>
    </row>
    <row r="209" spans="1:12" ht="78.75">
      <c r="A209" s="31" t="s">
        <v>791</v>
      </c>
      <c r="B209" s="58" t="s">
        <v>367</v>
      </c>
      <c r="C209" s="6">
        <v>200</v>
      </c>
      <c r="D209" s="7" t="s">
        <v>114</v>
      </c>
      <c r="E209" s="7" t="s">
        <v>115</v>
      </c>
      <c r="F209" s="2">
        <f t="shared" si="30"/>
        <v>773.3</v>
      </c>
      <c r="G209" s="26">
        <v>773.3</v>
      </c>
      <c r="H209" s="2"/>
      <c r="I209" s="2"/>
      <c r="J209" s="19"/>
      <c r="K209" s="19"/>
      <c r="L209" s="19"/>
    </row>
    <row r="210" spans="1:12" ht="63">
      <c r="A210" s="9" t="s">
        <v>510</v>
      </c>
      <c r="B210" s="58" t="s">
        <v>509</v>
      </c>
      <c r="C210" s="6">
        <v>100</v>
      </c>
      <c r="D210" s="7" t="s">
        <v>114</v>
      </c>
      <c r="E210" s="7" t="s">
        <v>121</v>
      </c>
      <c r="F210" s="2">
        <f t="shared" si="30"/>
        <v>1677.3</v>
      </c>
      <c r="G210" s="2"/>
      <c r="H210" s="2"/>
      <c r="I210" s="2">
        <v>1677.3</v>
      </c>
      <c r="J210" s="19"/>
      <c r="K210" s="19"/>
      <c r="L210" s="19"/>
    </row>
    <row r="211" spans="1:12" s="20" customFormat="1" ht="31.5">
      <c r="A211" s="56" t="s">
        <v>216</v>
      </c>
      <c r="B211" s="23" t="s">
        <v>426</v>
      </c>
      <c r="C211" s="6"/>
      <c r="D211" s="7"/>
      <c r="E211" s="7"/>
      <c r="F211" s="24">
        <f t="shared" si="30"/>
        <v>128268.70000000001</v>
      </c>
      <c r="G211" s="24">
        <f>G212+G228</f>
        <v>0</v>
      </c>
      <c r="H211" s="24">
        <f>H212+H228</f>
        <v>1664.1</v>
      </c>
      <c r="I211" s="24">
        <f>I212+I228</f>
        <v>126604.6</v>
      </c>
      <c r="J211" s="48"/>
      <c r="K211" s="48"/>
      <c r="L211" s="48"/>
    </row>
    <row r="212" spans="1:12" ht="31.5">
      <c r="A212" s="21" t="s">
        <v>217</v>
      </c>
      <c r="B212" s="63" t="s">
        <v>427</v>
      </c>
      <c r="C212" s="32"/>
      <c r="D212" s="36"/>
      <c r="E212" s="36"/>
      <c r="F212" s="24">
        <f t="shared" si="30"/>
        <v>79205.700000000012</v>
      </c>
      <c r="G212" s="24">
        <f>SUBTOTAL(9,G213:G227)</f>
        <v>0</v>
      </c>
      <c r="H212" s="24">
        <f>SUBTOTAL(9,H213:H227)</f>
        <v>1664.1</v>
      </c>
      <c r="I212" s="24">
        <f>SUBTOTAL(9,I213:I227)</f>
        <v>77541.600000000006</v>
      </c>
      <c r="J212" s="19"/>
      <c r="K212" s="19"/>
      <c r="L212" s="19"/>
    </row>
    <row r="213" spans="1:12" ht="63">
      <c r="A213" s="31" t="s">
        <v>599</v>
      </c>
      <c r="B213" s="58" t="s">
        <v>274</v>
      </c>
      <c r="C213" s="6">
        <v>100</v>
      </c>
      <c r="D213" s="7" t="s">
        <v>112</v>
      </c>
      <c r="E213" s="7" t="s">
        <v>120</v>
      </c>
      <c r="F213" s="2">
        <f t="shared" si="30"/>
        <v>24631</v>
      </c>
      <c r="G213" s="2"/>
      <c r="H213" s="2">
        <v>0</v>
      </c>
      <c r="I213" s="26">
        <v>24631</v>
      </c>
      <c r="J213" s="19"/>
      <c r="K213" s="19"/>
      <c r="L213" s="19"/>
    </row>
    <row r="214" spans="1:12" ht="63">
      <c r="A214" s="31" t="s">
        <v>423</v>
      </c>
      <c r="B214" s="58" t="s">
        <v>274</v>
      </c>
      <c r="C214" s="6">
        <v>100</v>
      </c>
      <c r="D214" s="7" t="s">
        <v>4</v>
      </c>
      <c r="E214" s="7" t="s">
        <v>120</v>
      </c>
      <c r="F214" s="2">
        <f t="shared" si="30"/>
        <v>12143</v>
      </c>
      <c r="G214" s="2"/>
      <c r="H214" s="2">
        <v>0</v>
      </c>
      <c r="I214" s="26">
        <v>12143</v>
      </c>
      <c r="J214" s="19"/>
      <c r="K214" s="19"/>
      <c r="L214" s="19"/>
    </row>
    <row r="215" spans="1:12" ht="47.25">
      <c r="A215" s="31" t="s">
        <v>463</v>
      </c>
      <c r="B215" s="58" t="s">
        <v>274</v>
      </c>
      <c r="C215" s="6">
        <v>200</v>
      </c>
      <c r="D215" s="7" t="s">
        <v>112</v>
      </c>
      <c r="E215" s="7" t="s">
        <v>120</v>
      </c>
      <c r="F215" s="2">
        <f t="shared" si="30"/>
        <v>10850.4</v>
      </c>
      <c r="G215" s="2"/>
      <c r="H215" s="2">
        <v>0</v>
      </c>
      <c r="I215" s="2">
        <v>10850.4</v>
      </c>
      <c r="J215" s="19"/>
      <c r="K215" s="19"/>
      <c r="L215" s="19"/>
    </row>
    <row r="216" spans="1:12" ht="47.25">
      <c r="A216" s="31" t="s">
        <v>463</v>
      </c>
      <c r="B216" s="58" t="s">
        <v>274</v>
      </c>
      <c r="C216" s="6">
        <v>200</v>
      </c>
      <c r="D216" s="7" t="s">
        <v>4</v>
      </c>
      <c r="E216" s="7" t="s">
        <v>120</v>
      </c>
      <c r="F216" s="2">
        <f t="shared" si="30"/>
        <v>564.20000000000005</v>
      </c>
      <c r="G216" s="2"/>
      <c r="H216" s="2">
        <v>0</v>
      </c>
      <c r="I216" s="59">
        <v>564.20000000000005</v>
      </c>
      <c r="J216" s="19"/>
      <c r="K216" s="19"/>
      <c r="L216" s="19"/>
    </row>
    <row r="217" spans="1:12" ht="31.5">
      <c r="A217" s="31" t="s">
        <v>428</v>
      </c>
      <c r="B217" s="58" t="s">
        <v>274</v>
      </c>
      <c r="C217" s="6">
        <v>800</v>
      </c>
      <c r="D217" s="7" t="s">
        <v>112</v>
      </c>
      <c r="E217" s="7" t="s">
        <v>120</v>
      </c>
      <c r="F217" s="2">
        <f t="shared" si="30"/>
        <v>160.4</v>
      </c>
      <c r="G217" s="2"/>
      <c r="H217" s="2">
        <v>0</v>
      </c>
      <c r="I217" s="2">
        <v>160.4</v>
      </c>
      <c r="J217" s="19"/>
      <c r="K217" s="19"/>
      <c r="L217" s="19"/>
    </row>
    <row r="218" spans="1:12" ht="94.5">
      <c r="A218" s="31" t="s">
        <v>600</v>
      </c>
      <c r="B218" s="58" t="s">
        <v>275</v>
      </c>
      <c r="C218" s="6">
        <v>100</v>
      </c>
      <c r="D218" s="7" t="s">
        <v>112</v>
      </c>
      <c r="E218" s="7" t="s">
        <v>120</v>
      </c>
      <c r="F218" s="2">
        <f t="shared" si="30"/>
        <v>2692.2</v>
      </c>
      <c r="G218" s="2"/>
      <c r="H218" s="2">
        <v>0</v>
      </c>
      <c r="I218" s="2">
        <v>2692.2</v>
      </c>
      <c r="J218" s="19"/>
      <c r="K218" s="19"/>
      <c r="L218" s="19"/>
    </row>
    <row r="219" spans="1:12" s="19" customFormat="1" ht="94.5">
      <c r="A219" s="31" t="s">
        <v>424</v>
      </c>
      <c r="B219" s="58" t="s">
        <v>275</v>
      </c>
      <c r="C219" s="6">
        <v>100</v>
      </c>
      <c r="D219" s="7" t="s">
        <v>4</v>
      </c>
      <c r="E219" s="7" t="s">
        <v>120</v>
      </c>
      <c r="F219" s="2">
        <f t="shared" si="30"/>
        <v>2559.5</v>
      </c>
      <c r="G219" s="2"/>
      <c r="H219" s="2">
        <v>0</v>
      </c>
      <c r="I219" s="2">
        <v>2559.5</v>
      </c>
    </row>
    <row r="220" spans="1:12" s="19" customFormat="1" ht="63">
      <c r="A220" s="31" t="s">
        <v>621</v>
      </c>
      <c r="B220" s="58" t="s">
        <v>275</v>
      </c>
      <c r="C220" s="6">
        <v>200</v>
      </c>
      <c r="D220" s="7" t="s">
        <v>112</v>
      </c>
      <c r="E220" s="7" t="s">
        <v>120</v>
      </c>
      <c r="F220" s="2">
        <f t="shared" si="30"/>
        <v>275.39999999999998</v>
      </c>
      <c r="G220" s="2"/>
      <c r="H220" s="2"/>
      <c r="I220" s="2">
        <v>275.39999999999998</v>
      </c>
    </row>
    <row r="221" spans="1:12" ht="63">
      <c r="A221" s="31" t="s">
        <v>621</v>
      </c>
      <c r="B221" s="58" t="s">
        <v>275</v>
      </c>
      <c r="C221" s="6">
        <v>200</v>
      </c>
      <c r="D221" s="7" t="s">
        <v>4</v>
      </c>
      <c r="E221" s="7" t="s">
        <v>120</v>
      </c>
      <c r="F221" s="2">
        <f t="shared" si="30"/>
        <v>400</v>
      </c>
      <c r="G221" s="2"/>
      <c r="H221" s="2"/>
      <c r="I221" s="2">
        <v>400</v>
      </c>
      <c r="J221" s="19"/>
      <c r="K221" s="19"/>
      <c r="L221" s="19"/>
    </row>
    <row r="222" spans="1:12" ht="63">
      <c r="A222" s="31" t="s">
        <v>598</v>
      </c>
      <c r="B222" s="58" t="s">
        <v>276</v>
      </c>
      <c r="C222" s="6">
        <v>100</v>
      </c>
      <c r="D222" s="7" t="s">
        <v>112</v>
      </c>
      <c r="E222" s="7" t="s">
        <v>120</v>
      </c>
      <c r="F222" s="2">
        <f t="shared" si="30"/>
        <v>1835</v>
      </c>
      <c r="G222" s="2"/>
      <c r="H222" s="2">
        <v>0</v>
      </c>
      <c r="I222" s="2">
        <v>1835</v>
      </c>
      <c r="J222" s="19"/>
      <c r="K222" s="19"/>
      <c r="L222" s="19"/>
    </row>
    <row r="223" spans="1:12" ht="63">
      <c r="A223" s="31" t="s">
        <v>598</v>
      </c>
      <c r="B223" s="58" t="s">
        <v>276</v>
      </c>
      <c r="C223" s="6">
        <v>100</v>
      </c>
      <c r="D223" s="7" t="s">
        <v>4</v>
      </c>
      <c r="E223" s="7" t="s">
        <v>120</v>
      </c>
      <c r="F223" s="2">
        <f t="shared" si="30"/>
        <v>600</v>
      </c>
      <c r="G223" s="2"/>
      <c r="H223" s="2">
        <v>0</v>
      </c>
      <c r="I223" s="2">
        <v>600</v>
      </c>
      <c r="J223" s="19"/>
      <c r="K223" s="19"/>
      <c r="L223" s="19"/>
    </row>
    <row r="224" spans="1:12" ht="15.75">
      <c r="A224" s="31" t="s">
        <v>536</v>
      </c>
      <c r="B224" s="57" t="s">
        <v>277</v>
      </c>
      <c r="C224" s="6">
        <v>800</v>
      </c>
      <c r="D224" s="7" t="s">
        <v>112</v>
      </c>
      <c r="E224" s="7" t="s">
        <v>363</v>
      </c>
      <c r="F224" s="2">
        <f t="shared" si="30"/>
        <v>2801</v>
      </c>
      <c r="G224" s="2"/>
      <c r="H224" s="2">
        <v>0</v>
      </c>
      <c r="I224" s="2">
        <v>2801</v>
      </c>
      <c r="J224" s="19"/>
      <c r="K224" s="19"/>
      <c r="L224" s="19"/>
    </row>
    <row r="225" spans="1:12" ht="31.5">
      <c r="A225" s="31" t="s">
        <v>464</v>
      </c>
      <c r="B225" s="57" t="s">
        <v>223</v>
      </c>
      <c r="C225" s="6">
        <v>200</v>
      </c>
      <c r="D225" s="7" t="s">
        <v>112</v>
      </c>
      <c r="E225" s="7" t="s">
        <v>3</v>
      </c>
      <c r="F225" s="2">
        <f t="shared" si="30"/>
        <v>18029.5</v>
      </c>
      <c r="G225" s="2"/>
      <c r="H225" s="2">
        <v>0</v>
      </c>
      <c r="I225" s="2">
        <v>18029.5</v>
      </c>
      <c r="J225" s="19"/>
      <c r="K225" s="19"/>
      <c r="L225" s="19"/>
    </row>
    <row r="226" spans="1:12" ht="63">
      <c r="A226" s="31" t="s">
        <v>604</v>
      </c>
      <c r="B226" s="58" t="s">
        <v>291</v>
      </c>
      <c r="C226" s="6">
        <v>100</v>
      </c>
      <c r="D226" s="7" t="s">
        <v>112</v>
      </c>
      <c r="E226" s="7" t="s">
        <v>115</v>
      </c>
      <c r="F226" s="2">
        <f t="shared" si="30"/>
        <v>1652.1</v>
      </c>
      <c r="G226" s="2"/>
      <c r="H226" s="2">
        <v>1652.1</v>
      </c>
      <c r="I226" s="2"/>
      <c r="J226" s="19"/>
      <c r="K226" s="19"/>
      <c r="L226" s="19"/>
    </row>
    <row r="227" spans="1:12" s="20" customFormat="1" ht="31.5">
      <c r="A227" s="31" t="s">
        <v>465</v>
      </c>
      <c r="B227" s="58" t="s">
        <v>291</v>
      </c>
      <c r="C227" s="6">
        <v>200</v>
      </c>
      <c r="D227" s="7" t="s">
        <v>112</v>
      </c>
      <c r="E227" s="7" t="s">
        <v>115</v>
      </c>
      <c r="F227" s="2">
        <f t="shared" si="30"/>
        <v>12</v>
      </c>
      <c r="G227" s="2"/>
      <c r="H227" s="2">
        <v>12</v>
      </c>
      <c r="I227" s="2"/>
      <c r="J227" s="48"/>
      <c r="K227" s="48"/>
      <c r="L227" s="48"/>
    </row>
    <row r="228" spans="1:12" s="20" customFormat="1" ht="15.75">
      <c r="A228" s="21" t="s">
        <v>324</v>
      </c>
      <c r="B228" s="63" t="s">
        <v>429</v>
      </c>
      <c r="C228" s="32"/>
      <c r="D228" s="36"/>
      <c r="E228" s="36"/>
      <c r="F228" s="24">
        <f t="shared" si="30"/>
        <v>49063</v>
      </c>
      <c r="G228" s="24">
        <f>SUBTOTAL(9,G229:G241)</f>
        <v>0</v>
      </c>
      <c r="H228" s="24">
        <f>SUBTOTAL(9,H229:H241)</f>
        <v>0</v>
      </c>
      <c r="I228" s="24">
        <f>SUBTOTAL(9,I229:I241)</f>
        <v>49063</v>
      </c>
      <c r="J228" s="48"/>
      <c r="K228" s="48"/>
      <c r="L228" s="48"/>
    </row>
    <row r="229" spans="1:12" s="19" customFormat="1" ht="63">
      <c r="A229" s="57" t="s">
        <v>790</v>
      </c>
      <c r="B229" s="58" t="s">
        <v>478</v>
      </c>
      <c r="C229" s="6">
        <v>100</v>
      </c>
      <c r="D229" s="7" t="s">
        <v>112</v>
      </c>
      <c r="E229" s="7" t="s">
        <v>3</v>
      </c>
      <c r="F229" s="2">
        <f t="shared" ref="F229" si="52">G229+H229+I229</f>
        <v>1900</v>
      </c>
      <c r="G229" s="24"/>
      <c r="H229" s="24"/>
      <c r="I229" s="2">
        <v>1900</v>
      </c>
    </row>
    <row r="230" spans="1:12" s="19" customFormat="1" ht="63">
      <c r="A230" s="57" t="s">
        <v>790</v>
      </c>
      <c r="B230" s="58" t="s">
        <v>478</v>
      </c>
      <c r="C230" s="6">
        <v>100</v>
      </c>
      <c r="D230" s="7" t="s">
        <v>114</v>
      </c>
      <c r="E230" s="7" t="s">
        <v>121</v>
      </c>
      <c r="F230" s="2">
        <f t="shared" ref="F230" si="53">G230+H230+I230</f>
        <v>331.4</v>
      </c>
      <c r="G230" s="24"/>
      <c r="H230" s="24"/>
      <c r="I230" s="2">
        <v>331.4</v>
      </c>
    </row>
    <row r="231" spans="1:12" ht="63" hidden="1">
      <c r="A231" s="18" t="s">
        <v>627</v>
      </c>
      <c r="B231" s="58" t="s">
        <v>567</v>
      </c>
      <c r="C231" s="6">
        <v>100</v>
      </c>
      <c r="D231" s="7" t="s">
        <v>4</v>
      </c>
      <c r="E231" s="7" t="s">
        <v>120</v>
      </c>
      <c r="F231" s="2">
        <f t="shared" si="30"/>
        <v>0</v>
      </c>
      <c r="G231" s="24"/>
      <c r="H231" s="24"/>
      <c r="I231" s="2"/>
      <c r="J231" s="19"/>
      <c r="K231" s="19"/>
      <c r="L231" s="19"/>
    </row>
    <row r="232" spans="1:12" ht="63">
      <c r="A232" s="40" t="s">
        <v>510</v>
      </c>
      <c r="B232" s="6" t="s">
        <v>917</v>
      </c>
      <c r="C232" s="6">
        <v>100</v>
      </c>
      <c r="D232" s="7" t="s">
        <v>114</v>
      </c>
      <c r="E232" s="7" t="s">
        <v>121</v>
      </c>
      <c r="F232" s="2">
        <f t="shared" ref="F232" si="54">G232+H232+I232</f>
        <v>4555.3999999999996</v>
      </c>
      <c r="G232" s="2"/>
      <c r="H232" s="2">
        <v>0</v>
      </c>
      <c r="I232" s="2">
        <v>4555.3999999999996</v>
      </c>
      <c r="J232" s="19"/>
      <c r="K232" s="19"/>
      <c r="L232" s="19"/>
    </row>
    <row r="233" spans="1:12" ht="78.75">
      <c r="A233" s="31" t="s">
        <v>605</v>
      </c>
      <c r="B233" s="58" t="s">
        <v>325</v>
      </c>
      <c r="C233" s="6">
        <v>100</v>
      </c>
      <c r="D233" s="7" t="s">
        <v>112</v>
      </c>
      <c r="E233" s="7" t="s">
        <v>3</v>
      </c>
      <c r="F233" s="2">
        <f t="shared" si="30"/>
        <v>10854.9</v>
      </c>
      <c r="G233" s="2"/>
      <c r="H233" s="2">
        <v>0</v>
      </c>
      <c r="I233" s="2">
        <v>10854.9</v>
      </c>
      <c r="J233" s="19"/>
      <c r="K233" s="19"/>
      <c r="L233" s="19"/>
    </row>
    <row r="234" spans="1:12" ht="78.75">
      <c r="A234" s="31" t="s">
        <v>605</v>
      </c>
      <c r="B234" s="58" t="s">
        <v>325</v>
      </c>
      <c r="C234" s="6">
        <v>100</v>
      </c>
      <c r="D234" s="7" t="s">
        <v>4</v>
      </c>
      <c r="E234" s="7" t="s">
        <v>120</v>
      </c>
      <c r="F234" s="2">
        <f t="shared" ref="F234" si="55">G234+H234+I234</f>
        <v>10792.5</v>
      </c>
      <c r="G234" s="2"/>
      <c r="H234" s="2">
        <v>0</v>
      </c>
      <c r="I234" s="2">
        <v>10792.5</v>
      </c>
      <c r="J234" s="19"/>
      <c r="K234" s="19"/>
      <c r="L234" s="19"/>
    </row>
    <row r="235" spans="1:12" ht="47.25" hidden="1">
      <c r="A235" s="31" t="s">
        <v>466</v>
      </c>
      <c r="B235" s="58" t="s">
        <v>325</v>
      </c>
      <c r="C235" s="6">
        <v>200</v>
      </c>
      <c r="D235" s="7" t="s">
        <v>112</v>
      </c>
      <c r="E235" s="7" t="s">
        <v>3</v>
      </c>
      <c r="F235" s="2">
        <f t="shared" si="30"/>
        <v>0</v>
      </c>
      <c r="G235" s="2"/>
      <c r="H235" s="2">
        <v>0</v>
      </c>
      <c r="I235" s="2">
        <v>0</v>
      </c>
      <c r="J235" s="19"/>
      <c r="K235" s="19"/>
      <c r="L235" s="19"/>
    </row>
    <row r="236" spans="1:12" ht="47.25">
      <c r="A236" s="31" t="s">
        <v>466</v>
      </c>
      <c r="B236" s="58" t="s">
        <v>325</v>
      </c>
      <c r="C236" s="6">
        <v>200</v>
      </c>
      <c r="D236" s="7" t="s">
        <v>4</v>
      </c>
      <c r="E236" s="7" t="s">
        <v>120</v>
      </c>
      <c r="F236" s="2">
        <f t="shared" ref="F236" si="56">G236+H236+I236</f>
        <v>5639.9</v>
      </c>
      <c r="G236" s="2"/>
      <c r="H236" s="2">
        <v>0</v>
      </c>
      <c r="I236" s="2">
        <v>5639.9</v>
      </c>
      <c r="J236" s="19"/>
      <c r="K236" s="19"/>
      <c r="L236" s="19"/>
    </row>
    <row r="237" spans="1:12" ht="31.5">
      <c r="A237" s="31" t="s">
        <v>430</v>
      </c>
      <c r="B237" s="58" t="s">
        <v>325</v>
      </c>
      <c r="C237" s="6">
        <v>800</v>
      </c>
      <c r="D237" s="7" t="s">
        <v>112</v>
      </c>
      <c r="E237" s="7" t="s">
        <v>3</v>
      </c>
      <c r="F237" s="2">
        <f t="shared" si="30"/>
        <v>262.39999999999998</v>
      </c>
      <c r="G237" s="2"/>
      <c r="H237" s="2">
        <v>0</v>
      </c>
      <c r="I237" s="2">
        <v>262.39999999999998</v>
      </c>
      <c r="J237" s="19"/>
      <c r="K237" s="19"/>
      <c r="L237" s="19"/>
    </row>
    <row r="238" spans="1:12" ht="31.5">
      <c r="A238" s="31" t="s">
        <v>430</v>
      </c>
      <c r="B238" s="58" t="s">
        <v>325</v>
      </c>
      <c r="C238" s="6">
        <v>800</v>
      </c>
      <c r="D238" s="7" t="s">
        <v>4</v>
      </c>
      <c r="E238" s="7" t="s">
        <v>120</v>
      </c>
      <c r="F238" s="2">
        <f t="shared" ref="F238:F239" si="57">G238+H238+I238</f>
        <v>2.1</v>
      </c>
      <c r="G238" s="2"/>
      <c r="H238" s="2">
        <v>0</v>
      </c>
      <c r="I238" s="2">
        <v>2.1</v>
      </c>
      <c r="J238" s="19"/>
      <c r="K238" s="19"/>
      <c r="L238" s="19"/>
    </row>
    <row r="239" spans="1:12" ht="78.75">
      <c r="A239" s="37" t="s">
        <v>828</v>
      </c>
      <c r="B239" s="58" t="s">
        <v>896</v>
      </c>
      <c r="C239" s="6">
        <v>100</v>
      </c>
      <c r="D239" s="7" t="s">
        <v>112</v>
      </c>
      <c r="E239" s="7" t="s">
        <v>3</v>
      </c>
      <c r="F239" s="2">
        <f t="shared" si="57"/>
        <v>12717.5</v>
      </c>
      <c r="G239" s="2"/>
      <c r="H239" s="2">
        <v>0</v>
      </c>
      <c r="I239" s="26">
        <v>12717.5</v>
      </c>
      <c r="J239" s="19"/>
      <c r="K239" s="19"/>
      <c r="L239" s="19"/>
    </row>
    <row r="240" spans="1:12" ht="47.25" hidden="1">
      <c r="A240" s="37" t="s">
        <v>829</v>
      </c>
      <c r="B240" s="58" t="s">
        <v>896</v>
      </c>
      <c r="C240" s="6">
        <v>200</v>
      </c>
      <c r="D240" s="7" t="s">
        <v>112</v>
      </c>
      <c r="E240" s="7" t="s">
        <v>3</v>
      </c>
      <c r="F240" s="2">
        <f t="shared" ref="F240" si="58">G240+H240+I240</f>
        <v>0</v>
      </c>
      <c r="G240" s="2"/>
      <c r="H240" s="2">
        <v>0</v>
      </c>
      <c r="I240" s="2"/>
      <c r="J240" s="19"/>
      <c r="K240" s="19"/>
      <c r="L240" s="19"/>
    </row>
    <row r="241" spans="1:12" ht="63">
      <c r="A241" s="18" t="s">
        <v>806</v>
      </c>
      <c r="B241" s="58" t="s">
        <v>897</v>
      </c>
      <c r="C241" s="6">
        <v>100</v>
      </c>
      <c r="D241" s="7" t="s">
        <v>112</v>
      </c>
      <c r="E241" s="7" t="s">
        <v>3</v>
      </c>
      <c r="F241" s="2">
        <f t="shared" ref="F241" si="59">G241+H241+I241</f>
        <v>2006.9</v>
      </c>
      <c r="G241" s="2"/>
      <c r="H241" s="2">
        <v>0</v>
      </c>
      <c r="I241" s="2">
        <v>2006.9</v>
      </c>
      <c r="J241" s="19"/>
      <c r="K241" s="19"/>
      <c r="L241" s="19"/>
    </row>
    <row r="242" spans="1:12" s="20" customFormat="1" ht="15.75">
      <c r="A242" s="56" t="s">
        <v>219</v>
      </c>
      <c r="B242" s="23" t="s">
        <v>431</v>
      </c>
      <c r="C242" s="6"/>
      <c r="D242" s="7"/>
      <c r="E242" s="7"/>
      <c r="F242" s="24">
        <f t="shared" si="30"/>
        <v>33886</v>
      </c>
      <c r="G242" s="24">
        <f>G243+G259</f>
        <v>9.9</v>
      </c>
      <c r="H242" s="24">
        <f>H243+H259</f>
        <v>9941.1</v>
      </c>
      <c r="I242" s="24">
        <f>I243+I259</f>
        <v>23935</v>
      </c>
      <c r="J242" s="48"/>
      <c r="K242" s="48"/>
      <c r="L242" s="48"/>
    </row>
    <row r="243" spans="1:12" s="20" customFormat="1" ht="15.75">
      <c r="A243" s="21" t="s">
        <v>221</v>
      </c>
      <c r="B243" s="63" t="s">
        <v>432</v>
      </c>
      <c r="C243" s="32"/>
      <c r="D243" s="36"/>
      <c r="E243" s="36"/>
      <c r="F243" s="24">
        <f t="shared" si="30"/>
        <v>23686</v>
      </c>
      <c r="G243" s="24">
        <f>SUBTOTAL(9,G244:G258)</f>
        <v>9.9</v>
      </c>
      <c r="H243" s="24">
        <f>SUBTOTAL(9,H244:H258)</f>
        <v>9941.1</v>
      </c>
      <c r="I243" s="24">
        <f>SUBTOTAL(9,I244:I258)</f>
        <v>13735</v>
      </c>
      <c r="J243" s="48"/>
      <c r="K243" s="48"/>
      <c r="L243" s="48"/>
    </row>
    <row r="244" spans="1:12" s="48" customFormat="1" ht="31.5">
      <c r="A244" s="31" t="s">
        <v>622</v>
      </c>
      <c r="B244" s="58" t="s">
        <v>692</v>
      </c>
      <c r="C244" s="6">
        <v>200</v>
      </c>
      <c r="D244" s="7" t="s">
        <v>112</v>
      </c>
      <c r="E244" s="7" t="s">
        <v>3</v>
      </c>
      <c r="F244" s="2">
        <f t="shared" si="30"/>
        <v>58</v>
      </c>
      <c r="G244" s="2"/>
      <c r="H244" s="2"/>
      <c r="I244" s="2">
        <v>58</v>
      </c>
    </row>
    <row r="245" spans="1:12" s="19" customFormat="1" ht="31.5" hidden="1">
      <c r="A245" s="31" t="s">
        <v>623</v>
      </c>
      <c r="B245" s="58" t="s">
        <v>692</v>
      </c>
      <c r="C245" s="6">
        <v>200</v>
      </c>
      <c r="D245" s="7" t="s">
        <v>114</v>
      </c>
      <c r="E245" s="7" t="s">
        <v>121</v>
      </c>
      <c r="F245" s="2">
        <f>G245+H245+I245</f>
        <v>0</v>
      </c>
      <c r="G245" s="2"/>
      <c r="H245" s="2"/>
      <c r="I245" s="2"/>
    </row>
    <row r="246" spans="1:12" s="48" customFormat="1" ht="31.5">
      <c r="A246" s="31" t="s">
        <v>622</v>
      </c>
      <c r="B246" s="58" t="s">
        <v>692</v>
      </c>
      <c r="C246" s="6">
        <v>300</v>
      </c>
      <c r="D246" s="7" t="s">
        <v>112</v>
      </c>
      <c r="E246" s="7" t="s">
        <v>3</v>
      </c>
      <c r="F246" s="2">
        <f t="shared" si="30"/>
        <v>700</v>
      </c>
      <c r="G246" s="2"/>
      <c r="H246" s="2"/>
      <c r="I246" s="2">
        <v>700</v>
      </c>
    </row>
    <row r="247" spans="1:12" s="48" customFormat="1" ht="31.5">
      <c r="A247" s="31" t="s">
        <v>622</v>
      </c>
      <c r="B247" s="58" t="s">
        <v>692</v>
      </c>
      <c r="C247" s="6">
        <v>300</v>
      </c>
      <c r="D247" s="7" t="s">
        <v>4</v>
      </c>
      <c r="E247" s="7" t="s">
        <v>114</v>
      </c>
      <c r="F247" s="2">
        <f t="shared" si="30"/>
        <v>2000</v>
      </c>
      <c r="G247" s="2"/>
      <c r="H247" s="2"/>
      <c r="I247" s="2">
        <v>2000</v>
      </c>
    </row>
    <row r="248" spans="1:12" s="19" customFormat="1" ht="47.25" hidden="1">
      <c r="A248" s="31" t="s">
        <v>624</v>
      </c>
      <c r="B248" s="58" t="s">
        <v>692</v>
      </c>
      <c r="C248" s="6">
        <v>600</v>
      </c>
      <c r="D248" s="7" t="s">
        <v>117</v>
      </c>
      <c r="E248" s="7" t="s">
        <v>114</v>
      </c>
      <c r="F248" s="2">
        <f>G248+H248+I248</f>
        <v>0</v>
      </c>
      <c r="G248" s="2"/>
      <c r="H248" s="2"/>
      <c r="I248" s="2"/>
    </row>
    <row r="249" spans="1:12" s="48" customFormat="1" ht="47.25">
      <c r="A249" s="31" t="s">
        <v>624</v>
      </c>
      <c r="B249" s="58" t="s">
        <v>692</v>
      </c>
      <c r="C249" s="6">
        <v>600</v>
      </c>
      <c r="D249" s="7" t="s">
        <v>118</v>
      </c>
      <c r="E249" s="7" t="s">
        <v>112</v>
      </c>
      <c r="F249" s="2">
        <f>G249+H249+I249</f>
        <v>211.3</v>
      </c>
      <c r="G249" s="2"/>
      <c r="H249" s="2"/>
      <c r="I249" s="2">
        <v>211.3</v>
      </c>
    </row>
    <row r="250" spans="1:12" s="19" customFormat="1" ht="47.25">
      <c r="A250" s="31" t="s">
        <v>624</v>
      </c>
      <c r="B250" s="58" t="s">
        <v>692</v>
      </c>
      <c r="C250" s="6">
        <v>600</v>
      </c>
      <c r="D250" s="7" t="s">
        <v>363</v>
      </c>
      <c r="E250" s="7" t="s">
        <v>113</v>
      </c>
      <c r="F250" s="2">
        <f t="shared" ref="F250" si="60">G250+H250+I250</f>
        <v>677.8</v>
      </c>
      <c r="G250" s="2"/>
      <c r="H250" s="2"/>
      <c r="I250" s="2">
        <v>677.8</v>
      </c>
    </row>
    <row r="251" spans="1:12" s="20" customFormat="1" ht="31.5">
      <c r="A251" s="31" t="s">
        <v>433</v>
      </c>
      <c r="B251" s="58" t="s">
        <v>692</v>
      </c>
      <c r="C251" s="6">
        <v>800</v>
      </c>
      <c r="D251" s="7" t="s">
        <v>112</v>
      </c>
      <c r="E251" s="7" t="s">
        <v>363</v>
      </c>
      <c r="F251" s="2">
        <f>G251+H251+I251</f>
        <v>5201.6000000000004</v>
      </c>
      <c r="G251" s="2"/>
      <c r="H251" s="2"/>
      <c r="I251" s="2">
        <v>5201.6000000000004</v>
      </c>
      <c r="J251" s="48"/>
      <c r="K251" s="48"/>
      <c r="L251" s="48"/>
    </row>
    <row r="252" spans="1:12" s="19" customFormat="1" ht="31.5">
      <c r="A252" s="31" t="s">
        <v>433</v>
      </c>
      <c r="B252" s="58" t="s">
        <v>692</v>
      </c>
      <c r="C252" s="6">
        <v>800</v>
      </c>
      <c r="D252" s="7" t="s">
        <v>115</v>
      </c>
      <c r="E252" s="7" t="s">
        <v>2</v>
      </c>
      <c r="F252" s="2">
        <f t="shared" ref="F252" si="61">G252+H252+I252</f>
        <v>151.30000000000001</v>
      </c>
      <c r="G252" s="2"/>
      <c r="H252" s="2"/>
      <c r="I252" s="2">
        <v>151.30000000000001</v>
      </c>
    </row>
    <row r="253" spans="1:12" s="19" customFormat="1" ht="63">
      <c r="A253" s="40" t="s">
        <v>606</v>
      </c>
      <c r="B253" s="22" t="s">
        <v>578</v>
      </c>
      <c r="C253" s="6">
        <v>200</v>
      </c>
      <c r="D253" s="7" t="s">
        <v>112</v>
      </c>
      <c r="E253" s="7" t="s">
        <v>116</v>
      </c>
      <c r="F253" s="2">
        <f t="shared" si="30"/>
        <v>9.9</v>
      </c>
      <c r="G253" s="2">
        <v>9.9</v>
      </c>
      <c r="H253" s="2"/>
      <c r="I253" s="2"/>
    </row>
    <row r="254" spans="1:12" s="19" customFormat="1" ht="15.75">
      <c r="A254" s="18" t="s">
        <v>821</v>
      </c>
      <c r="B254" s="58" t="s">
        <v>820</v>
      </c>
      <c r="C254" s="6">
        <v>800</v>
      </c>
      <c r="D254" s="7" t="s">
        <v>112</v>
      </c>
      <c r="E254" s="7" t="s">
        <v>3</v>
      </c>
      <c r="F254" s="2">
        <f>G254+H254+I254</f>
        <v>3669.7</v>
      </c>
      <c r="G254" s="2"/>
      <c r="H254" s="2"/>
      <c r="I254" s="26">
        <v>3669.7</v>
      </c>
    </row>
    <row r="255" spans="1:12" s="19" customFormat="1" ht="15.75">
      <c r="A255" s="18" t="s">
        <v>821</v>
      </c>
      <c r="B255" s="58" t="s">
        <v>820</v>
      </c>
      <c r="C255" s="6">
        <v>800</v>
      </c>
      <c r="D255" s="7" t="s">
        <v>115</v>
      </c>
      <c r="E255" s="7" t="s">
        <v>2</v>
      </c>
      <c r="F255" s="2">
        <f>G255+H255+I255</f>
        <v>1059.0999999999995</v>
      </c>
      <c r="G255" s="2"/>
      <c r="H255" s="2"/>
      <c r="I255" s="26">
        <v>1059.0999999999995</v>
      </c>
    </row>
    <row r="256" spans="1:12" s="19" customFormat="1" ht="31.5">
      <c r="A256" s="18" t="s">
        <v>792</v>
      </c>
      <c r="B256" s="58" t="s">
        <v>744</v>
      </c>
      <c r="C256" s="6">
        <v>800</v>
      </c>
      <c r="D256" s="7" t="s">
        <v>115</v>
      </c>
      <c r="E256" s="7" t="s">
        <v>2</v>
      </c>
      <c r="F256" s="2">
        <f>G256+H256+I256</f>
        <v>3472</v>
      </c>
      <c r="G256" s="2"/>
      <c r="H256" s="2">
        <v>3472</v>
      </c>
      <c r="I256" s="2"/>
    </row>
    <row r="257" spans="1:12" s="19" customFormat="1" ht="47.25">
      <c r="A257" s="40" t="s">
        <v>793</v>
      </c>
      <c r="B257" s="9" t="s">
        <v>745</v>
      </c>
      <c r="C257" s="6">
        <v>800</v>
      </c>
      <c r="D257" s="7" t="s">
        <v>115</v>
      </c>
      <c r="E257" s="7" t="s">
        <v>2</v>
      </c>
      <c r="F257" s="2">
        <f t="shared" si="30"/>
        <v>6.2</v>
      </c>
      <c r="G257" s="2"/>
      <c r="H257" s="2"/>
      <c r="I257" s="2">
        <v>6.2</v>
      </c>
    </row>
    <row r="258" spans="1:12" s="20" customFormat="1" ht="63">
      <c r="A258" s="40" t="s">
        <v>654</v>
      </c>
      <c r="B258" s="9" t="s">
        <v>555</v>
      </c>
      <c r="C258" s="6">
        <v>400</v>
      </c>
      <c r="D258" s="7" t="s">
        <v>4</v>
      </c>
      <c r="E258" s="7" t="s">
        <v>120</v>
      </c>
      <c r="F258" s="2">
        <f t="shared" ref="F258" si="62">G258+H258+I258</f>
        <v>6469.1</v>
      </c>
      <c r="G258" s="2"/>
      <c r="H258" s="2">
        <v>6469.1</v>
      </c>
      <c r="I258" s="2"/>
      <c r="J258" s="48"/>
      <c r="K258" s="48"/>
      <c r="L258" s="48"/>
    </row>
    <row r="259" spans="1:12" ht="15.75">
      <c r="A259" s="38" t="s">
        <v>437</v>
      </c>
      <c r="B259" s="23" t="s">
        <v>434</v>
      </c>
      <c r="C259" s="32"/>
      <c r="D259" s="36"/>
      <c r="E259" s="36"/>
      <c r="F259" s="24">
        <f t="shared" si="30"/>
        <v>10200</v>
      </c>
      <c r="G259" s="24">
        <f>G260</f>
        <v>0</v>
      </c>
      <c r="H259" s="24">
        <f>H260</f>
        <v>0</v>
      </c>
      <c r="I259" s="24">
        <f>I260</f>
        <v>10200</v>
      </c>
      <c r="J259" s="19"/>
      <c r="K259" s="19"/>
      <c r="L259" s="19"/>
    </row>
    <row r="260" spans="1:12" ht="31.5">
      <c r="A260" s="40" t="s">
        <v>435</v>
      </c>
      <c r="B260" s="22" t="s">
        <v>286</v>
      </c>
      <c r="C260" s="6">
        <v>300</v>
      </c>
      <c r="D260" s="7" t="s">
        <v>4</v>
      </c>
      <c r="E260" s="7" t="s">
        <v>112</v>
      </c>
      <c r="F260" s="2">
        <f t="shared" si="30"/>
        <v>10200</v>
      </c>
      <c r="G260" s="2"/>
      <c r="H260" s="2"/>
      <c r="I260" s="2">
        <v>10200</v>
      </c>
      <c r="J260" s="19"/>
      <c r="K260" s="19"/>
      <c r="L260" s="19"/>
    </row>
    <row r="261" spans="1:12" s="20" customFormat="1" ht="15.75">
      <c r="A261" s="104" t="s">
        <v>334</v>
      </c>
      <c r="B261" s="23" t="s">
        <v>438</v>
      </c>
      <c r="C261" s="6"/>
      <c r="D261" s="7"/>
      <c r="E261" s="7"/>
      <c r="F261" s="24">
        <f t="shared" si="30"/>
        <v>50</v>
      </c>
      <c r="G261" s="24">
        <f>G262+G275</f>
        <v>0</v>
      </c>
      <c r="H261" s="24">
        <f>H262+H275</f>
        <v>0</v>
      </c>
      <c r="I261" s="24">
        <f>I262+I275</f>
        <v>50</v>
      </c>
      <c r="J261" s="48"/>
      <c r="K261" s="48"/>
      <c r="L261" s="48"/>
    </row>
    <row r="262" spans="1:12" ht="15.75">
      <c r="A262" s="38" t="s">
        <v>335</v>
      </c>
      <c r="B262" s="23" t="s">
        <v>439</v>
      </c>
      <c r="C262" s="32"/>
      <c r="D262" s="36"/>
      <c r="E262" s="36"/>
      <c r="F262" s="24">
        <f t="shared" si="30"/>
        <v>50</v>
      </c>
      <c r="G262" s="24">
        <f>SUBTOTAL(9,G263:G263)</f>
        <v>0</v>
      </c>
      <c r="H262" s="24">
        <f>SUBTOTAL(9,H263:H263)</f>
        <v>0</v>
      </c>
      <c r="I262" s="24">
        <f>SUBTOTAL(9,I263:I263)</f>
        <v>50</v>
      </c>
      <c r="J262" s="19"/>
      <c r="K262" s="19"/>
      <c r="L262" s="19"/>
    </row>
    <row r="263" spans="1:12" ht="63">
      <c r="A263" s="40" t="s">
        <v>607</v>
      </c>
      <c r="B263" s="22" t="s">
        <v>336</v>
      </c>
      <c r="C263" s="6">
        <v>100</v>
      </c>
      <c r="D263" s="7" t="s">
        <v>112</v>
      </c>
      <c r="E263" s="7" t="s">
        <v>114</v>
      </c>
      <c r="F263" s="2">
        <f t="shared" si="30"/>
        <v>50</v>
      </c>
      <c r="G263" s="2"/>
      <c r="H263" s="2">
        <v>0</v>
      </c>
      <c r="I263" s="2">
        <v>50</v>
      </c>
      <c r="J263" s="19"/>
      <c r="K263" s="19"/>
      <c r="L263" s="19"/>
    </row>
    <row r="264" spans="1:12" s="20" customFormat="1" ht="15.75">
      <c r="A264" s="56" t="s">
        <v>337</v>
      </c>
      <c r="B264" s="23" t="s">
        <v>440</v>
      </c>
      <c r="C264" s="6"/>
      <c r="D264" s="7"/>
      <c r="E264" s="7"/>
      <c r="F264" s="24">
        <f t="shared" si="30"/>
        <v>3674.3</v>
      </c>
      <c r="G264" s="24">
        <f t="shared" ref="G264:H264" si="63">G265</f>
        <v>0</v>
      </c>
      <c r="H264" s="24">
        <f t="shared" si="63"/>
        <v>0</v>
      </c>
      <c r="I264" s="24">
        <f>I265</f>
        <v>3674.3</v>
      </c>
      <c r="J264" s="48"/>
      <c r="K264" s="48"/>
      <c r="L264" s="48"/>
    </row>
    <row r="265" spans="1:12" ht="31.5">
      <c r="A265" s="21" t="s">
        <v>338</v>
      </c>
      <c r="B265" s="63" t="s">
        <v>441</v>
      </c>
      <c r="C265" s="32"/>
      <c r="D265" s="36"/>
      <c r="E265" s="36"/>
      <c r="F265" s="24">
        <f t="shared" si="30"/>
        <v>3674.3</v>
      </c>
      <c r="G265" s="24"/>
      <c r="H265" s="24">
        <f>SUBTOTAL(9,H266:H267)</f>
        <v>0</v>
      </c>
      <c r="I265" s="24">
        <f>SUBTOTAL(9,I266:I267)</f>
        <v>3674.3</v>
      </c>
      <c r="J265" s="19"/>
      <c r="K265" s="19"/>
      <c r="L265" s="19"/>
    </row>
    <row r="266" spans="1:12" ht="63">
      <c r="A266" s="31" t="s">
        <v>608</v>
      </c>
      <c r="B266" s="58" t="s">
        <v>341</v>
      </c>
      <c r="C266" s="6">
        <v>100</v>
      </c>
      <c r="D266" s="7" t="s">
        <v>112</v>
      </c>
      <c r="E266" s="7" t="s">
        <v>117</v>
      </c>
      <c r="F266" s="2">
        <f t="shared" si="30"/>
        <v>3574.3</v>
      </c>
      <c r="G266" s="2"/>
      <c r="H266" s="2">
        <v>0</v>
      </c>
      <c r="I266" s="26">
        <v>3574.3</v>
      </c>
      <c r="J266" s="19"/>
      <c r="K266" s="19"/>
      <c r="L266" s="19"/>
    </row>
    <row r="267" spans="1:12" ht="63">
      <c r="A267" s="31" t="s">
        <v>598</v>
      </c>
      <c r="B267" s="58" t="s">
        <v>342</v>
      </c>
      <c r="C267" s="6">
        <v>100</v>
      </c>
      <c r="D267" s="7" t="s">
        <v>112</v>
      </c>
      <c r="E267" s="7" t="s">
        <v>117</v>
      </c>
      <c r="F267" s="2">
        <f t="shared" si="30"/>
        <v>100</v>
      </c>
      <c r="G267" s="2"/>
      <c r="H267" s="2">
        <v>0</v>
      </c>
      <c r="I267" s="2">
        <v>100</v>
      </c>
      <c r="J267" s="19"/>
      <c r="K267" s="19"/>
      <c r="L267" s="19"/>
    </row>
    <row r="268" spans="1:12" s="20" customFormat="1" ht="15.75">
      <c r="A268" s="56" t="s">
        <v>346</v>
      </c>
      <c r="B268" s="23" t="s">
        <v>442</v>
      </c>
      <c r="C268" s="6"/>
      <c r="D268" s="7"/>
      <c r="E268" s="7"/>
      <c r="F268" s="24">
        <f t="shared" ref="F268:F271" si="64">G268+H268+I268</f>
        <v>2330</v>
      </c>
      <c r="G268" s="24"/>
      <c r="H268" s="24">
        <f>H269+H288</f>
        <v>0</v>
      </c>
      <c r="I268" s="24">
        <f>I269+I288</f>
        <v>2330</v>
      </c>
      <c r="J268" s="48"/>
      <c r="K268" s="48"/>
      <c r="L268" s="48"/>
    </row>
    <row r="269" spans="1:12" ht="31.5">
      <c r="A269" s="21" t="s">
        <v>345</v>
      </c>
      <c r="B269" s="63" t="s">
        <v>443</v>
      </c>
      <c r="C269" s="32"/>
      <c r="D269" s="36"/>
      <c r="E269" s="36"/>
      <c r="F269" s="24">
        <f t="shared" si="64"/>
        <v>2330</v>
      </c>
      <c r="G269" s="24"/>
      <c r="H269" s="24">
        <f>SUBTOTAL(9,H270:H271)</f>
        <v>0</v>
      </c>
      <c r="I269" s="24">
        <f>SUBTOTAL(9,I270:I271)</f>
        <v>2330</v>
      </c>
      <c r="J269" s="19"/>
      <c r="K269" s="19"/>
      <c r="L269" s="19"/>
    </row>
    <row r="270" spans="1:12" ht="63">
      <c r="A270" s="31" t="s">
        <v>599</v>
      </c>
      <c r="B270" s="58" t="s">
        <v>347</v>
      </c>
      <c r="C270" s="6">
        <v>100</v>
      </c>
      <c r="D270" s="7" t="s">
        <v>112</v>
      </c>
      <c r="E270" s="7" t="s">
        <v>120</v>
      </c>
      <c r="F270" s="2">
        <f t="shared" si="64"/>
        <v>2195</v>
      </c>
      <c r="G270" s="2"/>
      <c r="H270" s="2">
        <v>0</v>
      </c>
      <c r="I270" s="26">
        <v>2195</v>
      </c>
      <c r="J270" s="19"/>
      <c r="K270" s="19"/>
      <c r="L270" s="19"/>
    </row>
    <row r="271" spans="1:12" ht="47.25">
      <c r="A271" s="31" t="s">
        <v>463</v>
      </c>
      <c r="B271" s="58" t="s">
        <v>347</v>
      </c>
      <c r="C271" s="6">
        <v>200</v>
      </c>
      <c r="D271" s="7" t="s">
        <v>112</v>
      </c>
      <c r="E271" s="7" t="s">
        <v>120</v>
      </c>
      <c r="F271" s="2">
        <f t="shared" si="64"/>
        <v>135</v>
      </c>
      <c r="G271" s="2"/>
      <c r="H271" s="2">
        <v>0</v>
      </c>
      <c r="I271" s="2">
        <v>135</v>
      </c>
      <c r="J271" s="19"/>
      <c r="K271" s="19"/>
      <c r="L271" s="19"/>
    </row>
    <row r="272" spans="1:12">
      <c r="A272" s="19"/>
      <c r="B272" s="134"/>
      <c r="C272" s="134"/>
      <c r="D272" s="134"/>
      <c r="E272" s="134"/>
      <c r="F272" s="54"/>
      <c r="G272" s="54"/>
      <c r="H272" s="54"/>
      <c r="I272" s="289" t="s">
        <v>825</v>
      </c>
      <c r="J272" s="19"/>
      <c r="K272" s="19"/>
      <c r="L272" s="19"/>
    </row>
    <row r="273" spans="1:12">
      <c r="A273" s="19"/>
      <c r="B273" s="134"/>
      <c r="C273" s="134"/>
      <c r="D273" s="134"/>
      <c r="E273" s="134"/>
      <c r="F273" s="54"/>
      <c r="G273" s="54"/>
      <c r="H273" s="54"/>
      <c r="I273" s="54"/>
      <c r="J273" s="19"/>
      <c r="K273" s="19"/>
      <c r="L273" s="19"/>
    </row>
    <row r="274" spans="1:12">
      <c r="A274" s="19"/>
      <c r="B274" s="134"/>
      <c r="C274" s="134"/>
      <c r="D274" s="134"/>
      <c r="E274" s="134"/>
      <c r="F274" s="290"/>
      <c r="G274" s="290"/>
      <c r="H274" s="290"/>
      <c r="I274" s="290"/>
      <c r="J274" s="19"/>
      <c r="K274" s="19"/>
      <c r="L274" s="19"/>
    </row>
    <row r="275" spans="1:12">
      <c r="A275" s="19"/>
      <c r="B275" s="134"/>
      <c r="C275" s="134"/>
      <c r="D275" s="134"/>
      <c r="E275" s="134"/>
      <c r="F275" s="54"/>
      <c r="G275" s="54"/>
      <c r="H275" s="54"/>
      <c r="I275" s="54"/>
      <c r="J275" s="19"/>
      <c r="K275" s="19"/>
      <c r="L275" s="19"/>
    </row>
    <row r="276" spans="1:12">
      <c r="F276" s="126"/>
      <c r="G276" s="126"/>
      <c r="H276" s="126"/>
      <c r="I276" s="126"/>
    </row>
  </sheetData>
  <autoFilter ref="A16:I271"/>
  <mergeCells count="1">
    <mergeCell ref="A13:I13"/>
  </mergeCells>
  <pageMargins left="0.31496062992125984" right="0.31496062992125984" top="0.51181102362204722" bottom="0.23622047244094491" header="0.27559055118110237" footer="0.19685039370078741"/>
  <pageSetup paperSize="9" scale="78" fitToHeight="18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>
      <selection activeCell="E28" sqref="E28"/>
    </sheetView>
  </sheetViews>
  <sheetFormatPr defaultRowHeight="15"/>
  <cols>
    <col min="1" max="1" width="30.28515625" customWidth="1"/>
    <col min="2" max="2" width="17.42578125" customWidth="1"/>
    <col min="3" max="3" width="15.42578125" customWidth="1"/>
    <col min="4" max="4" width="13" customWidth="1"/>
    <col min="5" max="5" width="20" customWidth="1"/>
    <col min="257" max="257" width="30.28515625" customWidth="1"/>
    <col min="258" max="258" width="17.42578125" customWidth="1"/>
    <col min="259" max="259" width="15.42578125" customWidth="1"/>
    <col min="260" max="260" width="13" customWidth="1"/>
    <col min="261" max="261" width="20" customWidth="1"/>
    <col min="513" max="513" width="30.28515625" customWidth="1"/>
    <col min="514" max="514" width="17.42578125" customWidth="1"/>
    <col min="515" max="515" width="15.42578125" customWidth="1"/>
    <col min="516" max="516" width="13" customWidth="1"/>
    <col min="517" max="517" width="20" customWidth="1"/>
    <col min="769" max="769" width="30.28515625" customWidth="1"/>
    <col min="770" max="770" width="17.42578125" customWidth="1"/>
    <col min="771" max="771" width="15.42578125" customWidth="1"/>
    <col min="772" max="772" width="13" customWidth="1"/>
    <col min="773" max="773" width="20" customWidth="1"/>
    <col min="1025" max="1025" width="30.28515625" customWidth="1"/>
    <col min="1026" max="1026" width="17.42578125" customWidth="1"/>
    <col min="1027" max="1027" width="15.42578125" customWidth="1"/>
    <col min="1028" max="1028" width="13" customWidth="1"/>
    <col min="1029" max="1029" width="20" customWidth="1"/>
    <col min="1281" max="1281" width="30.28515625" customWidth="1"/>
    <col min="1282" max="1282" width="17.42578125" customWidth="1"/>
    <col min="1283" max="1283" width="15.42578125" customWidth="1"/>
    <col min="1284" max="1284" width="13" customWidth="1"/>
    <col min="1285" max="1285" width="20" customWidth="1"/>
    <col min="1537" max="1537" width="30.28515625" customWidth="1"/>
    <col min="1538" max="1538" width="17.42578125" customWidth="1"/>
    <col min="1539" max="1539" width="15.42578125" customWidth="1"/>
    <col min="1540" max="1540" width="13" customWidth="1"/>
    <col min="1541" max="1541" width="20" customWidth="1"/>
    <col min="1793" max="1793" width="30.28515625" customWidth="1"/>
    <col min="1794" max="1794" width="17.42578125" customWidth="1"/>
    <col min="1795" max="1795" width="15.42578125" customWidth="1"/>
    <col min="1796" max="1796" width="13" customWidth="1"/>
    <col min="1797" max="1797" width="20" customWidth="1"/>
    <col min="2049" max="2049" width="30.28515625" customWidth="1"/>
    <col min="2050" max="2050" width="17.42578125" customWidth="1"/>
    <col min="2051" max="2051" width="15.42578125" customWidth="1"/>
    <col min="2052" max="2052" width="13" customWidth="1"/>
    <col min="2053" max="2053" width="20" customWidth="1"/>
    <col min="2305" max="2305" width="30.28515625" customWidth="1"/>
    <col min="2306" max="2306" width="17.42578125" customWidth="1"/>
    <col min="2307" max="2307" width="15.42578125" customWidth="1"/>
    <col min="2308" max="2308" width="13" customWidth="1"/>
    <col min="2309" max="2309" width="20" customWidth="1"/>
    <col min="2561" max="2561" width="30.28515625" customWidth="1"/>
    <col min="2562" max="2562" width="17.42578125" customWidth="1"/>
    <col min="2563" max="2563" width="15.42578125" customWidth="1"/>
    <col min="2564" max="2564" width="13" customWidth="1"/>
    <col min="2565" max="2565" width="20" customWidth="1"/>
    <col min="2817" max="2817" width="30.28515625" customWidth="1"/>
    <col min="2818" max="2818" width="17.42578125" customWidth="1"/>
    <col min="2819" max="2819" width="15.42578125" customWidth="1"/>
    <col min="2820" max="2820" width="13" customWidth="1"/>
    <col min="2821" max="2821" width="20" customWidth="1"/>
    <col min="3073" max="3073" width="30.28515625" customWidth="1"/>
    <col min="3074" max="3074" width="17.42578125" customWidth="1"/>
    <col min="3075" max="3075" width="15.42578125" customWidth="1"/>
    <col min="3076" max="3076" width="13" customWidth="1"/>
    <col min="3077" max="3077" width="20" customWidth="1"/>
    <col min="3329" max="3329" width="30.28515625" customWidth="1"/>
    <col min="3330" max="3330" width="17.42578125" customWidth="1"/>
    <col min="3331" max="3331" width="15.42578125" customWidth="1"/>
    <col min="3332" max="3332" width="13" customWidth="1"/>
    <col min="3333" max="3333" width="20" customWidth="1"/>
    <col min="3585" max="3585" width="30.28515625" customWidth="1"/>
    <col min="3586" max="3586" width="17.42578125" customWidth="1"/>
    <col min="3587" max="3587" width="15.42578125" customWidth="1"/>
    <col min="3588" max="3588" width="13" customWidth="1"/>
    <col min="3589" max="3589" width="20" customWidth="1"/>
    <col min="3841" max="3841" width="30.28515625" customWidth="1"/>
    <col min="3842" max="3842" width="17.42578125" customWidth="1"/>
    <col min="3843" max="3843" width="15.42578125" customWidth="1"/>
    <col min="3844" max="3844" width="13" customWidth="1"/>
    <col min="3845" max="3845" width="20" customWidth="1"/>
    <col min="4097" max="4097" width="30.28515625" customWidth="1"/>
    <col min="4098" max="4098" width="17.42578125" customWidth="1"/>
    <col min="4099" max="4099" width="15.42578125" customWidth="1"/>
    <col min="4100" max="4100" width="13" customWidth="1"/>
    <col min="4101" max="4101" width="20" customWidth="1"/>
    <col min="4353" max="4353" width="30.28515625" customWidth="1"/>
    <col min="4354" max="4354" width="17.42578125" customWidth="1"/>
    <col min="4355" max="4355" width="15.42578125" customWidth="1"/>
    <col min="4356" max="4356" width="13" customWidth="1"/>
    <col min="4357" max="4357" width="20" customWidth="1"/>
    <col min="4609" max="4609" width="30.28515625" customWidth="1"/>
    <col min="4610" max="4610" width="17.42578125" customWidth="1"/>
    <col min="4611" max="4611" width="15.42578125" customWidth="1"/>
    <col min="4612" max="4612" width="13" customWidth="1"/>
    <col min="4613" max="4613" width="20" customWidth="1"/>
    <col min="4865" max="4865" width="30.28515625" customWidth="1"/>
    <col min="4866" max="4866" width="17.42578125" customWidth="1"/>
    <col min="4867" max="4867" width="15.42578125" customWidth="1"/>
    <col min="4868" max="4868" width="13" customWidth="1"/>
    <col min="4869" max="4869" width="20" customWidth="1"/>
    <col min="5121" max="5121" width="30.28515625" customWidth="1"/>
    <col min="5122" max="5122" width="17.42578125" customWidth="1"/>
    <col min="5123" max="5123" width="15.42578125" customWidth="1"/>
    <col min="5124" max="5124" width="13" customWidth="1"/>
    <col min="5125" max="5125" width="20" customWidth="1"/>
    <col min="5377" max="5377" width="30.28515625" customWidth="1"/>
    <col min="5378" max="5378" width="17.42578125" customWidth="1"/>
    <col min="5379" max="5379" width="15.42578125" customWidth="1"/>
    <col min="5380" max="5380" width="13" customWidth="1"/>
    <col min="5381" max="5381" width="20" customWidth="1"/>
    <col min="5633" max="5633" width="30.28515625" customWidth="1"/>
    <col min="5634" max="5634" width="17.42578125" customWidth="1"/>
    <col min="5635" max="5635" width="15.42578125" customWidth="1"/>
    <col min="5636" max="5636" width="13" customWidth="1"/>
    <col min="5637" max="5637" width="20" customWidth="1"/>
    <col min="5889" max="5889" width="30.28515625" customWidth="1"/>
    <col min="5890" max="5890" width="17.42578125" customWidth="1"/>
    <col min="5891" max="5891" width="15.42578125" customWidth="1"/>
    <col min="5892" max="5892" width="13" customWidth="1"/>
    <col min="5893" max="5893" width="20" customWidth="1"/>
    <col min="6145" max="6145" width="30.28515625" customWidth="1"/>
    <col min="6146" max="6146" width="17.42578125" customWidth="1"/>
    <col min="6147" max="6147" width="15.42578125" customWidth="1"/>
    <col min="6148" max="6148" width="13" customWidth="1"/>
    <col min="6149" max="6149" width="20" customWidth="1"/>
    <col min="6401" max="6401" width="30.28515625" customWidth="1"/>
    <col min="6402" max="6402" width="17.42578125" customWidth="1"/>
    <col min="6403" max="6403" width="15.42578125" customWidth="1"/>
    <col min="6404" max="6404" width="13" customWidth="1"/>
    <col min="6405" max="6405" width="20" customWidth="1"/>
    <col min="6657" max="6657" width="30.28515625" customWidth="1"/>
    <col min="6658" max="6658" width="17.42578125" customWidth="1"/>
    <col min="6659" max="6659" width="15.42578125" customWidth="1"/>
    <col min="6660" max="6660" width="13" customWidth="1"/>
    <col min="6661" max="6661" width="20" customWidth="1"/>
    <col min="6913" max="6913" width="30.28515625" customWidth="1"/>
    <col min="6914" max="6914" width="17.42578125" customWidth="1"/>
    <col min="6915" max="6915" width="15.42578125" customWidth="1"/>
    <col min="6916" max="6916" width="13" customWidth="1"/>
    <col min="6917" max="6917" width="20" customWidth="1"/>
    <col min="7169" max="7169" width="30.28515625" customWidth="1"/>
    <col min="7170" max="7170" width="17.42578125" customWidth="1"/>
    <col min="7171" max="7171" width="15.42578125" customWidth="1"/>
    <col min="7172" max="7172" width="13" customWidth="1"/>
    <col min="7173" max="7173" width="20" customWidth="1"/>
    <col min="7425" max="7425" width="30.28515625" customWidth="1"/>
    <col min="7426" max="7426" width="17.42578125" customWidth="1"/>
    <col min="7427" max="7427" width="15.42578125" customWidth="1"/>
    <col min="7428" max="7428" width="13" customWidth="1"/>
    <col min="7429" max="7429" width="20" customWidth="1"/>
    <col min="7681" max="7681" width="30.28515625" customWidth="1"/>
    <col min="7682" max="7682" width="17.42578125" customWidth="1"/>
    <col min="7683" max="7683" width="15.42578125" customWidth="1"/>
    <col min="7684" max="7684" width="13" customWidth="1"/>
    <col min="7685" max="7685" width="20" customWidth="1"/>
    <col min="7937" max="7937" width="30.28515625" customWidth="1"/>
    <col min="7938" max="7938" width="17.42578125" customWidth="1"/>
    <col min="7939" max="7939" width="15.42578125" customWidth="1"/>
    <col min="7940" max="7940" width="13" customWidth="1"/>
    <col min="7941" max="7941" width="20" customWidth="1"/>
    <col min="8193" max="8193" width="30.28515625" customWidth="1"/>
    <col min="8194" max="8194" width="17.42578125" customWidth="1"/>
    <col min="8195" max="8195" width="15.42578125" customWidth="1"/>
    <col min="8196" max="8196" width="13" customWidth="1"/>
    <col min="8197" max="8197" width="20" customWidth="1"/>
    <col min="8449" max="8449" width="30.28515625" customWidth="1"/>
    <col min="8450" max="8450" width="17.42578125" customWidth="1"/>
    <col min="8451" max="8451" width="15.42578125" customWidth="1"/>
    <col min="8452" max="8452" width="13" customWidth="1"/>
    <col min="8453" max="8453" width="20" customWidth="1"/>
    <col min="8705" max="8705" width="30.28515625" customWidth="1"/>
    <col min="8706" max="8706" width="17.42578125" customWidth="1"/>
    <col min="8707" max="8707" width="15.42578125" customWidth="1"/>
    <col min="8708" max="8708" width="13" customWidth="1"/>
    <col min="8709" max="8709" width="20" customWidth="1"/>
    <col min="8961" max="8961" width="30.28515625" customWidth="1"/>
    <col min="8962" max="8962" width="17.42578125" customWidth="1"/>
    <col min="8963" max="8963" width="15.42578125" customWidth="1"/>
    <col min="8964" max="8964" width="13" customWidth="1"/>
    <col min="8965" max="8965" width="20" customWidth="1"/>
    <col min="9217" max="9217" width="30.28515625" customWidth="1"/>
    <col min="9218" max="9218" width="17.42578125" customWidth="1"/>
    <col min="9219" max="9219" width="15.42578125" customWidth="1"/>
    <col min="9220" max="9220" width="13" customWidth="1"/>
    <col min="9221" max="9221" width="20" customWidth="1"/>
    <col min="9473" max="9473" width="30.28515625" customWidth="1"/>
    <col min="9474" max="9474" width="17.42578125" customWidth="1"/>
    <col min="9475" max="9475" width="15.42578125" customWidth="1"/>
    <col min="9476" max="9476" width="13" customWidth="1"/>
    <col min="9477" max="9477" width="20" customWidth="1"/>
    <col min="9729" max="9729" width="30.28515625" customWidth="1"/>
    <col min="9730" max="9730" width="17.42578125" customWidth="1"/>
    <col min="9731" max="9731" width="15.42578125" customWidth="1"/>
    <col min="9732" max="9732" width="13" customWidth="1"/>
    <col min="9733" max="9733" width="20" customWidth="1"/>
    <col min="9985" max="9985" width="30.28515625" customWidth="1"/>
    <col min="9986" max="9986" width="17.42578125" customWidth="1"/>
    <col min="9987" max="9987" width="15.42578125" customWidth="1"/>
    <col min="9988" max="9988" width="13" customWidth="1"/>
    <col min="9989" max="9989" width="20" customWidth="1"/>
    <col min="10241" max="10241" width="30.28515625" customWidth="1"/>
    <col min="10242" max="10242" width="17.42578125" customWidth="1"/>
    <col min="10243" max="10243" width="15.42578125" customWidth="1"/>
    <col min="10244" max="10244" width="13" customWidth="1"/>
    <col min="10245" max="10245" width="20" customWidth="1"/>
    <col min="10497" max="10497" width="30.28515625" customWidth="1"/>
    <col min="10498" max="10498" width="17.42578125" customWidth="1"/>
    <col min="10499" max="10499" width="15.42578125" customWidth="1"/>
    <col min="10500" max="10500" width="13" customWidth="1"/>
    <col min="10501" max="10501" width="20" customWidth="1"/>
    <col min="10753" max="10753" width="30.28515625" customWidth="1"/>
    <col min="10754" max="10754" width="17.42578125" customWidth="1"/>
    <col min="10755" max="10755" width="15.42578125" customWidth="1"/>
    <col min="10756" max="10756" width="13" customWidth="1"/>
    <col min="10757" max="10757" width="20" customWidth="1"/>
    <col min="11009" max="11009" width="30.28515625" customWidth="1"/>
    <col min="11010" max="11010" width="17.42578125" customWidth="1"/>
    <col min="11011" max="11011" width="15.42578125" customWidth="1"/>
    <col min="11012" max="11012" width="13" customWidth="1"/>
    <col min="11013" max="11013" width="20" customWidth="1"/>
    <col min="11265" max="11265" width="30.28515625" customWidth="1"/>
    <col min="11266" max="11266" width="17.42578125" customWidth="1"/>
    <col min="11267" max="11267" width="15.42578125" customWidth="1"/>
    <col min="11268" max="11268" width="13" customWidth="1"/>
    <col min="11269" max="11269" width="20" customWidth="1"/>
    <col min="11521" max="11521" width="30.28515625" customWidth="1"/>
    <col min="11522" max="11522" width="17.42578125" customWidth="1"/>
    <col min="11523" max="11523" width="15.42578125" customWidth="1"/>
    <col min="11524" max="11524" width="13" customWidth="1"/>
    <col min="11525" max="11525" width="20" customWidth="1"/>
    <col min="11777" max="11777" width="30.28515625" customWidth="1"/>
    <col min="11778" max="11778" width="17.42578125" customWidth="1"/>
    <col min="11779" max="11779" width="15.42578125" customWidth="1"/>
    <col min="11780" max="11780" width="13" customWidth="1"/>
    <col min="11781" max="11781" width="20" customWidth="1"/>
    <col min="12033" max="12033" width="30.28515625" customWidth="1"/>
    <col min="12034" max="12034" width="17.42578125" customWidth="1"/>
    <col min="12035" max="12035" width="15.42578125" customWidth="1"/>
    <col min="12036" max="12036" width="13" customWidth="1"/>
    <col min="12037" max="12037" width="20" customWidth="1"/>
    <col min="12289" max="12289" width="30.28515625" customWidth="1"/>
    <col min="12290" max="12290" width="17.42578125" customWidth="1"/>
    <col min="12291" max="12291" width="15.42578125" customWidth="1"/>
    <col min="12292" max="12292" width="13" customWidth="1"/>
    <col min="12293" max="12293" width="20" customWidth="1"/>
    <col min="12545" max="12545" width="30.28515625" customWidth="1"/>
    <col min="12546" max="12546" width="17.42578125" customWidth="1"/>
    <col min="12547" max="12547" width="15.42578125" customWidth="1"/>
    <col min="12548" max="12548" width="13" customWidth="1"/>
    <col min="12549" max="12549" width="20" customWidth="1"/>
    <col min="12801" max="12801" width="30.28515625" customWidth="1"/>
    <col min="12802" max="12802" width="17.42578125" customWidth="1"/>
    <col min="12803" max="12803" width="15.42578125" customWidth="1"/>
    <col min="12804" max="12804" width="13" customWidth="1"/>
    <col min="12805" max="12805" width="20" customWidth="1"/>
    <col min="13057" max="13057" width="30.28515625" customWidth="1"/>
    <col min="13058" max="13058" width="17.42578125" customWidth="1"/>
    <col min="13059" max="13059" width="15.42578125" customWidth="1"/>
    <col min="13060" max="13060" width="13" customWidth="1"/>
    <col min="13061" max="13061" width="20" customWidth="1"/>
    <col min="13313" max="13313" width="30.28515625" customWidth="1"/>
    <col min="13314" max="13314" width="17.42578125" customWidth="1"/>
    <col min="13315" max="13315" width="15.42578125" customWidth="1"/>
    <col min="13316" max="13316" width="13" customWidth="1"/>
    <col min="13317" max="13317" width="20" customWidth="1"/>
    <col min="13569" max="13569" width="30.28515625" customWidth="1"/>
    <col min="13570" max="13570" width="17.42578125" customWidth="1"/>
    <col min="13571" max="13571" width="15.42578125" customWidth="1"/>
    <col min="13572" max="13572" width="13" customWidth="1"/>
    <col min="13573" max="13573" width="20" customWidth="1"/>
    <col min="13825" max="13825" width="30.28515625" customWidth="1"/>
    <col min="13826" max="13826" width="17.42578125" customWidth="1"/>
    <col min="13827" max="13827" width="15.42578125" customWidth="1"/>
    <col min="13828" max="13828" width="13" customWidth="1"/>
    <col min="13829" max="13829" width="20" customWidth="1"/>
    <col min="14081" max="14081" width="30.28515625" customWidth="1"/>
    <col min="14082" max="14082" width="17.42578125" customWidth="1"/>
    <col min="14083" max="14083" width="15.42578125" customWidth="1"/>
    <col min="14084" max="14084" width="13" customWidth="1"/>
    <col min="14085" max="14085" width="20" customWidth="1"/>
    <col min="14337" max="14337" width="30.28515625" customWidth="1"/>
    <col min="14338" max="14338" width="17.42578125" customWidth="1"/>
    <col min="14339" max="14339" width="15.42578125" customWidth="1"/>
    <col min="14340" max="14340" width="13" customWidth="1"/>
    <col min="14341" max="14341" width="20" customWidth="1"/>
    <col min="14593" max="14593" width="30.28515625" customWidth="1"/>
    <col min="14594" max="14594" width="17.42578125" customWidth="1"/>
    <col min="14595" max="14595" width="15.42578125" customWidth="1"/>
    <col min="14596" max="14596" width="13" customWidth="1"/>
    <col min="14597" max="14597" width="20" customWidth="1"/>
    <col min="14849" max="14849" width="30.28515625" customWidth="1"/>
    <col min="14850" max="14850" width="17.42578125" customWidth="1"/>
    <col min="14851" max="14851" width="15.42578125" customWidth="1"/>
    <col min="14852" max="14852" width="13" customWidth="1"/>
    <col min="14853" max="14853" width="20" customWidth="1"/>
    <col min="15105" max="15105" width="30.28515625" customWidth="1"/>
    <col min="15106" max="15106" width="17.42578125" customWidth="1"/>
    <col min="15107" max="15107" width="15.42578125" customWidth="1"/>
    <col min="15108" max="15108" width="13" customWidth="1"/>
    <col min="15109" max="15109" width="20" customWidth="1"/>
    <col min="15361" max="15361" width="30.28515625" customWidth="1"/>
    <col min="15362" max="15362" width="17.42578125" customWidth="1"/>
    <col min="15363" max="15363" width="15.42578125" customWidth="1"/>
    <col min="15364" max="15364" width="13" customWidth="1"/>
    <col min="15365" max="15365" width="20" customWidth="1"/>
    <col min="15617" max="15617" width="30.28515625" customWidth="1"/>
    <col min="15618" max="15618" width="17.42578125" customWidth="1"/>
    <col min="15619" max="15619" width="15.42578125" customWidth="1"/>
    <col min="15620" max="15620" width="13" customWidth="1"/>
    <col min="15621" max="15621" width="20" customWidth="1"/>
    <col min="15873" max="15873" width="30.28515625" customWidth="1"/>
    <col min="15874" max="15874" width="17.42578125" customWidth="1"/>
    <col min="15875" max="15875" width="15.42578125" customWidth="1"/>
    <col min="15876" max="15876" width="13" customWidth="1"/>
    <col min="15877" max="15877" width="20" customWidth="1"/>
    <col min="16129" max="16129" width="30.28515625" customWidth="1"/>
    <col min="16130" max="16130" width="17.42578125" customWidth="1"/>
    <col min="16131" max="16131" width="15.42578125" customWidth="1"/>
    <col min="16132" max="16132" width="13" customWidth="1"/>
    <col min="16133" max="16133" width="20" customWidth="1"/>
  </cols>
  <sheetData>
    <row r="1" spans="1:5" ht="15.75">
      <c r="E1" s="201" t="s">
        <v>911</v>
      </c>
    </row>
    <row r="2" spans="1:5" ht="15.75">
      <c r="E2" s="202" t="s">
        <v>5</v>
      </c>
    </row>
    <row r="3" spans="1:5" ht="15.75">
      <c r="E3" s="202" t="s">
        <v>482</v>
      </c>
    </row>
    <row r="4" spans="1:5" ht="15.75">
      <c r="E4" s="201" t="s">
        <v>919</v>
      </c>
    </row>
    <row r="6" spans="1:5" ht="15.75">
      <c r="E6" s="105" t="s">
        <v>913</v>
      </c>
    </row>
    <row r="7" spans="1:5" ht="15.75">
      <c r="E7" s="106" t="s">
        <v>5</v>
      </c>
    </row>
    <row r="8" spans="1:5" ht="15.75">
      <c r="E8" s="106" t="s">
        <v>482</v>
      </c>
    </row>
    <row r="9" spans="1:5" ht="15.75">
      <c r="E9" s="107" t="s">
        <v>822</v>
      </c>
    </row>
    <row r="10" spans="1:5" ht="15.75">
      <c r="E10" s="106"/>
    </row>
    <row r="12" spans="1:5" ht="37.5" customHeight="1">
      <c r="A12" s="297" t="s">
        <v>750</v>
      </c>
      <c r="B12" s="297"/>
      <c r="C12" s="297"/>
      <c r="D12" s="297"/>
      <c r="E12" s="297"/>
    </row>
    <row r="13" spans="1:5">
      <c r="A13" s="158"/>
      <c r="B13" s="159"/>
      <c r="C13" s="159"/>
      <c r="D13" s="159"/>
      <c r="E13" s="159"/>
    </row>
    <row r="14" spans="1:5">
      <c r="A14" s="160"/>
      <c r="B14" s="161"/>
      <c r="C14" s="161"/>
      <c r="D14" s="161"/>
      <c r="E14" s="162" t="s">
        <v>0</v>
      </c>
    </row>
    <row r="15" spans="1:5" ht="69.75" customHeight="1">
      <c r="A15" s="163" t="s">
        <v>664</v>
      </c>
      <c r="B15" s="163" t="s">
        <v>751</v>
      </c>
      <c r="C15" s="163" t="s">
        <v>752</v>
      </c>
      <c r="D15" s="163" t="s">
        <v>753</v>
      </c>
      <c r="E15" s="163" t="s">
        <v>754</v>
      </c>
    </row>
    <row r="16" spans="1:5" ht="15.75">
      <c r="A16" s="298" t="s">
        <v>801</v>
      </c>
      <c r="B16" s="298"/>
      <c r="C16" s="298"/>
      <c r="D16" s="298"/>
      <c r="E16" s="298"/>
    </row>
    <row r="17" spans="1:5" ht="15.75" customHeight="1">
      <c r="A17" s="164" t="s">
        <v>665</v>
      </c>
      <c r="B17" s="165">
        <f>SUM(B18)</f>
        <v>15000</v>
      </c>
      <c r="C17" s="165">
        <f>SUM(C18)</f>
        <v>0</v>
      </c>
      <c r="D17" s="165">
        <f>SUM(D18)</f>
        <v>0</v>
      </c>
      <c r="E17" s="165">
        <f>SUM(E18)</f>
        <v>15000</v>
      </c>
    </row>
    <row r="18" spans="1:5" ht="63">
      <c r="A18" s="164" t="s">
        <v>666</v>
      </c>
      <c r="B18" s="165">
        <v>15000</v>
      </c>
      <c r="C18" s="165">
        <v>0</v>
      </c>
      <c r="D18" s="165">
        <v>0</v>
      </c>
      <c r="E18" s="165">
        <v>15000</v>
      </c>
    </row>
    <row r="19" spans="1:5" ht="15.75">
      <c r="A19" s="299" t="s">
        <v>755</v>
      </c>
      <c r="B19" s="299"/>
      <c r="C19" s="299"/>
      <c r="D19" s="299"/>
      <c r="E19" s="299"/>
    </row>
    <row r="20" spans="1:5" ht="15" customHeight="1">
      <c r="A20" s="164" t="s">
        <v>665</v>
      </c>
      <c r="B20" s="165">
        <f>SUM(B21)</f>
        <v>0</v>
      </c>
      <c r="C20" s="165">
        <f>SUM(C21)</f>
        <v>0</v>
      </c>
      <c r="D20" s="165">
        <f>SUM(D21)</f>
        <v>0</v>
      </c>
      <c r="E20" s="165">
        <f>SUM(E21)</f>
        <v>0</v>
      </c>
    </row>
    <row r="21" spans="1:5" ht="63">
      <c r="A21" s="164" t="s">
        <v>667</v>
      </c>
      <c r="B21" s="165">
        <v>0</v>
      </c>
      <c r="C21" s="165">
        <v>0</v>
      </c>
      <c r="D21" s="166">
        <v>0</v>
      </c>
      <c r="E21" s="165">
        <v>0</v>
      </c>
    </row>
    <row r="22" spans="1:5" ht="31.5">
      <c r="A22" s="167" t="s">
        <v>668</v>
      </c>
      <c r="B22" s="168">
        <f>SUM(B17,B20)</f>
        <v>15000</v>
      </c>
      <c r="C22" s="168">
        <f>SUM(C17,C20)</f>
        <v>0</v>
      </c>
      <c r="D22" s="168">
        <f>SUM(D17,D20)</f>
        <v>0</v>
      </c>
      <c r="E22" s="168">
        <f>SUM(E17,E20)</f>
        <v>15000</v>
      </c>
    </row>
    <row r="23" spans="1:5">
      <c r="E23" s="200" t="s">
        <v>825</v>
      </c>
    </row>
  </sheetData>
  <mergeCells count="3">
    <mergeCell ref="A12:E12"/>
    <mergeCell ref="A16:E16"/>
    <mergeCell ref="A19:E19"/>
  </mergeCells>
  <pageMargins left="0.70866141732283472" right="0.39370078740157483" top="0.47244094488188981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>
      <selection activeCell="G17" sqref="G17"/>
    </sheetView>
  </sheetViews>
  <sheetFormatPr defaultRowHeight="15"/>
  <cols>
    <col min="1" max="1" width="29.7109375" customWidth="1"/>
    <col min="2" max="2" width="56" customWidth="1"/>
    <col min="3" max="3" width="15" customWidth="1"/>
    <col min="7" max="7" width="10.42578125" bestFit="1" customWidth="1"/>
    <col min="257" max="257" width="29.7109375" customWidth="1"/>
    <col min="258" max="258" width="56" customWidth="1"/>
    <col min="259" max="259" width="13.7109375" customWidth="1"/>
    <col min="263" max="263" width="10.42578125" bestFit="1" customWidth="1"/>
    <col min="513" max="513" width="29.7109375" customWidth="1"/>
    <col min="514" max="514" width="56" customWidth="1"/>
    <col min="515" max="515" width="13.7109375" customWidth="1"/>
    <col min="519" max="519" width="10.42578125" bestFit="1" customWidth="1"/>
    <col min="769" max="769" width="29.7109375" customWidth="1"/>
    <col min="770" max="770" width="56" customWidth="1"/>
    <col min="771" max="771" width="13.7109375" customWidth="1"/>
    <col min="775" max="775" width="10.42578125" bestFit="1" customWidth="1"/>
    <col min="1025" max="1025" width="29.7109375" customWidth="1"/>
    <col min="1026" max="1026" width="56" customWidth="1"/>
    <col min="1027" max="1027" width="13.7109375" customWidth="1"/>
    <col min="1031" max="1031" width="10.42578125" bestFit="1" customWidth="1"/>
    <col min="1281" max="1281" width="29.7109375" customWidth="1"/>
    <col min="1282" max="1282" width="56" customWidth="1"/>
    <col min="1283" max="1283" width="13.7109375" customWidth="1"/>
    <col min="1287" max="1287" width="10.42578125" bestFit="1" customWidth="1"/>
    <col min="1537" max="1537" width="29.7109375" customWidth="1"/>
    <col min="1538" max="1538" width="56" customWidth="1"/>
    <col min="1539" max="1539" width="13.7109375" customWidth="1"/>
    <col min="1543" max="1543" width="10.42578125" bestFit="1" customWidth="1"/>
    <col min="1793" max="1793" width="29.7109375" customWidth="1"/>
    <col min="1794" max="1794" width="56" customWidth="1"/>
    <col min="1795" max="1795" width="13.7109375" customWidth="1"/>
    <col min="1799" max="1799" width="10.42578125" bestFit="1" customWidth="1"/>
    <col min="2049" max="2049" width="29.7109375" customWidth="1"/>
    <col min="2050" max="2050" width="56" customWidth="1"/>
    <col min="2051" max="2051" width="13.7109375" customWidth="1"/>
    <col min="2055" max="2055" width="10.42578125" bestFit="1" customWidth="1"/>
    <col min="2305" max="2305" width="29.7109375" customWidth="1"/>
    <col min="2306" max="2306" width="56" customWidth="1"/>
    <col min="2307" max="2307" width="13.7109375" customWidth="1"/>
    <col min="2311" max="2311" width="10.42578125" bestFit="1" customWidth="1"/>
    <col min="2561" max="2561" width="29.7109375" customWidth="1"/>
    <col min="2562" max="2562" width="56" customWidth="1"/>
    <col min="2563" max="2563" width="13.7109375" customWidth="1"/>
    <col min="2567" max="2567" width="10.42578125" bestFit="1" customWidth="1"/>
    <col min="2817" max="2817" width="29.7109375" customWidth="1"/>
    <col min="2818" max="2818" width="56" customWidth="1"/>
    <col min="2819" max="2819" width="13.7109375" customWidth="1"/>
    <col min="2823" max="2823" width="10.42578125" bestFit="1" customWidth="1"/>
    <col min="3073" max="3073" width="29.7109375" customWidth="1"/>
    <col min="3074" max="3074" width="56" customWidth="1"/>
    <col min="3075" max="3075" width="13.7109375" customWidth="1"/>
    <col min="3079" max="3079" width="10.42578125" bestFit="1" customWidth="1"/>
    <col min="3329" max="3329" width="29.7109375" customWidth="1"/>
    <col min="3330" max="3330" width="56" customWidth="1"/>
    <col min="3331" max="3331" width="13.7109375" customWidth="1"/>
    <col min="3335" max="3335" width="10.42578125" bestFit="1" customWidth="1"/>
    <col min="3585" max="3585" width="29.7109375" customWidth="1"/>
    <col min="3586" max="3586" width="56" customWidth="1"/>
    <col min="3587" max="3587" width="13.7109375" customWidth="1"/>
    <col min="3591" max="3591" width="10.42578125" bestFit="1" customWidth="1"/>
    <col min="3841" max="3841" width="29.7109375" customWidth="1"/>
    <col min="3842" max="3842" width="56" customWidth="1"/>
    <col min="3843" max="3843" width="13.7109375" customWidth="1"/>
    <col min="3847" max="3847" width="10.42578125" bestFit="1" customWidth="1"/>
    <col min="4097" max="4097" width="29.7109375" customWidth="1"/>
    <col min="4098" max="4098" width="56" customWidth="1"/>
    <col min="4099" max="4099" width="13.7109375" customWidth="1"/>
    <col min="4103" max="4103" width="10.42578125" bestFit="1" customWidth="1"/>
    <col min="4353" max="4353" width="29.7109375" customWidth="1"/>
    <col min="4354" max="4354" width="56" customWidth="1"/>
    <col min="4355" max="4355" width="13.7109375" customWidth="1"/>
    <col min="4359" max="4359" width="10.42578125" bestFit="1" customWidth="1"/>
    <col min="4609" max="4609" width="29.7109375" customWidth="1"/>
    <col min="4610" max="4610" width="56" customWidth="1"/>
    <col min="4611" max="4611" width="13.7109375" customWidth="1"/>
    <col min="4615" max="4615" width="10.42578125" bestFit="1" customWidth="1"/>
    <col min="4865" max="4865" width="29.7109375" customWidth="1"/>
    <col min="4866" max="4866" width="56" customWidth="1"/>
    <col min="4867" max="4867" width="13.7109375" customWidth="1"/>
    <col min="4871" max="4871" width="10.42578125" bestFit="1" customWidth="1"/>
    <col min="5121" max="5121" width="29.7109375" customWidth="1"/>
    <col min="5122" max="5122" width="56" customWidth="1"/>
    <col min="5123" max="5123" width="13.7109375" customWidth="1"/>
    <col min="5127" max="5127" width="10.42578125" bestFit="1" customWidth="1"/>
    <col min="5377" max="5377" width="29.7109375" customWidth="1"/>
    <col min="5378" max="5378" width="56" customWidth="1"/>
    <col min="5379" max="5379" width="13.7109375" customWidth="1"/>
    <col min="5383" max="5383" width="10.42578125" bestFit="1" customWidth="1"/>
    <col min="5633" max="5633" width="29.7109375" customWidth="1"/>
    <col min="5634" max="5634" width="56" customWidth="1"/>
    <col min="5635" max="5635" width="13.7109375" customWidth="1"/>
    <col min="5639" max="5639" width="10.42578125" bestFit="1" customWidth="1"/>
    <col min="5889" max="5889" width="29.7109375" customWidth="1"/>
    <col min="5890" max="5890" width="56" customWidth="1"/>
    <col min="5891" max="5891" width="13.7109375" customWidth="1"/>
    <col min="5895" max="5895" width="10.42578125" bestFit="1" customWidth="1"/>
    <col min="6145" max="6145" width="29.7109375" customWidth="1"/>
    <col min="6146" max="6146" width="56" customWidth="1"/>
    <col min="6147" max="6147" width="13.7109375" customWidth="1"/>
    <col min="6151" max="6151" width="10.42578125" bestFit="1" customWidth="1"/>
    <col min="6401" max="6401" width="29.7109375" customWidth="1"/>
    <col min="6402" max="6402" width="56" customWidth="1"/>
    <col min="6403" max="6403" width="13.7109375" customWidth="1"/>
    <col min="6407" max="6407" width="10.42578125" bestFit="1" customWidth="1"/>
    <col min="6657" max="6657" width="29.7109375" customWidth="1"/>
    <col min="6658" max="6658" width="56" customWidth="1"/>
    <col min="6659" max="6659" width="13.7109375" customWidth="1"/>
    <col min="6663" max="6663" width="10.42578125" bestFit="1" customWidth="1"/>
    <col min="6913" max="6913" width="29.7109375" customWidth="1"/>
    <col min="6914" max="6914" width="56" customWidth="1"/>
    <col min="6915" max="6915" width="13.7109375" customWidth="1"/>
    <col min="6919" max="6919" width="10.42578125" bestFit="1" customWidth="1"/>
    <col min="7169" max="7169" width="29.7109375" customWidth="1"/>
    <col min="7170" max="7170" width="56" customWidth="1"/>
    <col min="7171" max="7171" width="13.7109375" customWidth="1"/>
    <col min="7175" max="7175" width="10.42578125" bestFit="1" customWidth="1"/>
    <col min="7425" max="7425" width="29.7109375" customWidth="1"/>
    <col min="7426" max="7426" width="56" customWidth="1"/>
    <col min="7427" max="7427" width="13.7109375" customWidth="1"/>
    <col min="7431" max="7431" width="10.42578125" bestFit="1" customWidth="1"/>
    <col min="7681" max="7681" width="29.7109375" customWidth="1"/>
    <col min="7682" max="7682" width="56" customWidth="1"/>
    <col min="7683" max="7683" width="13.7109375" customWidth="1"/>
    <col min="7687" max="7687" width="10.42578125" bestFit="1" customWidth="1"/>
    <col min="7937" max="7937" width="29.7109375" customWidth="1"/>
    <col min="7938" max="7938" width="56" customWidth="1"/>
    <col min="7939" max="7939" width="13.7109375" customWidth="1"/>
    <col min="7943" max="7943" width="10.42578125" bestFit="1" customWidth="1"/>
    <col min="8193" max="8193" width="29.7109375" customWidth="1"/>
    <col min="8194" max="8194" width="56" customWidth="1"/>
    <col min="8195" max="8195" width="13.7109375" customWidth="1"/>
    <col min="8199" max="8199" width="10.42578125" bestFit="1" customWidth="1"/>
    <col min="8449" max="8449" width="29.7109375" customWidth="1"/>
    <col min="8450" max="8450" width="56" customWidth="1"/>
    <col min="8451" max="8451" width="13.7109375" customWidth="1"/>
    <col min="8455" max="8455" width="10.42578125" bestFit="1" customWidth="1"/>
    <col min="8705" max="8705" width="29.7109375" customWidth="1"/>
    <col min="8706" max="8706" width="56" customWidth="1"/>
    <col min="8707" max="8707" width="13.7109375" customWidth="1"/>
    <col min="8711" max="8711" width="10.42578125" bestFit="1" customWidth="1"/>
    <col min="8961" max="8961" width="29.7109375" customWidth="1"/>
    <col min="8962" max="8962" width="56" customWidth="1"/>
    <col min="8963" max="8963" width="13.7109375" customWidth="1"/>
    <col min="8967" max="8967" width="10.42578125" bestFit="1" customWidth="1"/>
    <col min="9217" max="9217" width="29.7109375" customWidth="1"/>
    <col min="9218" max="9218" width="56" customWidth="1"/>
    <col min="9219" max="9219" width="13.7109375" customWidth="1"/>
    <col min="9223" max="9223" width="10.42578125" bestFit="1" customWidth="1"/>
    <col min="9473" max="9473" width="29.7109375" customWidth="1"/>
    <col min="9474" max="9474" width="56" customWidth="1"/>
    <col min="9475" max="9475" width="13.7109375" customWidth="1"/>
    <col min="9479" max="9479" width="10.42578125" bestFit="1" customWidth="1"/>
    <col min="9729" max="9729" width="29.7109375" customWidth="1"/>
    <col min="9730" max="9730" width="56" customWidth="1"/>
    <col min="9731" max="9731" width="13.7109375" customWidth="1"/>
    <col min="9735" max="9735" width="10.42578125" bestFit="1" customWidth="1"/>
    <col min="9985" max="9985" width="29.7109375" customWidth="1"/>
    <col min="9986" max="9986" width="56" customWidth="1"/>
    <col min="9987" max="9987" width="13.7109375" customWidth="1"/>
    <col min="9991" max="9991" width="10.42578125" bestFit="1" customWidth="1"/>
    <col min="10241" max="10241" width="29.7109375" customWidth="1"/>
    <col min="10242" max="10242" width="56" customWidth="1"/>
    <col min="10243" max="10243" width="13.7109375" customWidth="1"/>
    <col min="10247" max="10247" width="10.42578125" bestFit="1" customWidth="1"/>
    <col min="10497" max="10497" width="29.7109375" customWidth="1"/>
    <col min="10498" max="10498" width="56" customWidth="1"/>
    <col min="10499" max="10499" width="13.7109375" customWidth="1"/>
    <col min="10503" max="10503" width="10.42578125" bestFit="1" customWidth="1"/>
    <col min="10753" max="10753" width="29.7109375" customWidth="1"/>
    <col min="10754" max="10754" width="56" customWidth="1"/>
    <col min="10755" max="10755" width="13.7109375" customWidth="1"/>
    <col min="10759" max="10759" width="10.42578125" bestFit="1" customWidth="1"/>
    <col min="11009" max="11009" width="29.7109375" customWidth="1"/>
    <col min="11010" max="11010" width="56" customWidth="1"/>
    <col min="11011" max="11011" width="13.7109375" customWidth="1"/>
    <col min="11015" max="11015" width="10.42578125" bestFit="1" customWidth="1"/>
    <col min="11265" max="11265" width="29.7109375" customWidth="1"/>
    <col min="11266" max="11266" width="56" customWidth="1"/>
    <col min="11267" max="11267" width="13.7109375" customWidth="1"/>
    <col min="11271" max="11271" width="10.42578125" bestFit="1" customWidth="1"/>
    <col min="11521" max="11521" width="29.7109375" customWidth="1"/>
    <col min="11522" max="11522" width="56" customWidth="1"/>
    <col min="11523" max="11523" width="13.7109375" customWidth="1"/>
    <col min="11527" max="11527" width="10.42578125" bestFit="1" customWidth="1"/>
    <col min="11777" max="11777" width="29.7109375" customWidth="1"/>
    <col min="11778" max="11778" width="56" customWidth="1"/>
    <col min="11779" max="11779" width="13.7109375" customWidth="1"/>
    <col min="11783" max="11783" width="10.42578125" bestFit="1" customWidth="1"/>
    <col min="12033" max="12033" width="29.7109375" customWidth="1"/>
    <col min="12034" max="12034" width="56" customWidth="1"/>
    <col min="12035" max="12035" width="13.7109375" customWidth="1"/>
    <col min="12039" max="12039" width="10.42578125" bestFit="1" customWidth="1"/>
    <col min="12289" max="12289" width="29.7109375" customWidth="1"/>
    <col min="12290" max="12290" width="56" customWidth="1"/>
    <col min="12291" max="12291" width="13.7109375" customWidth="1"/>
    <col min="12295" max="12295" width="10.42578125" bestFit="1" customWidth="1"/>
    <col min="12545" max="12545" width="29.7109375" customWidth="1"/>
    <col min="12546" max="12546" width="56" customWidth="1"/>
    <col min="12547" max="12547" width="13.7109375" customWidth="1"/>
    <col min="12551" max="12551" width="10.42578125" bestFit="1" customWidth="1"/>
    <col min="12801" max="12801" width="29.7109375" customWidth="1"/>
    <col min="12802" max="12802" width="56" customWidth="1"/>
    <col min="12803" max="12803" width="13.7109375" customWidth="1"/>
    <col min="12807" max="12807" width="10.42578125" bestFit="1" customWidth="1"/>
    <col min="13057" max="13057" width="29.7109375" customWidth="1"/>
    <col min="13058" max="13058" width="56" customWidth="1"/>
    <col min="13059" max="13059" width="13.7109375" customWidth="1"/>
    <col min="13063" max="13063" width="10.42578125" bestFit="1" customWidth="1"/>
    <col min="13313" max="13313" width="29.7109375" customWidth="1"/>
    <col min="13314" max="13314" width="56" customWidth="1"/>
    <col min="13315" max="13315" width="13.7109375" customWidth="1"/>
    <col min="13319" max="13319" width="10.42578125" bestFit="1" customWidth="1"/>
    <col min="13569" max="13569" width="29.7109375" customWidth="1"/>
    <col min="13570" max="13570" width="56" customWidth="1"/>
    <col min="13571" max="13571" width="13.7109375" customWidth="1"/>
    <col min="13575" max="13575" width="10.42578125" bestFit="1" customWidth="1"/>
    <col min="13825" max="13825" width="29.7109375" customWidth="1"/>
    <col min="13826" max="13826" width="56" customWidth="1"/>
    <col min="13827" max="13827" width="13.7109375" customWidth="1"/>
    <col min="13831" max="13831" width="10.42578125" bestFit="1" customWidth="1"/>
    <col min="14081" max="14081" width="29.7109375" customWidth="1"/>
    <col min="14082" max="14082" width="56" customWidth="1"/>
    <col min="14083" max="14083" width="13.7109375" customWidth="1"/>
    <col min="14087" max="14087" width="10.42578125" bestFit="1" customWidth="1"/>
    <col min="14337" max="14337" width="29.7109375" customWidth="1"/>
    <col min="14338" max="14338" width="56" customWidth="1"/>
    <col min="14339" max="14339" width="13.7109375" customWidth="1"/>
    <col min="14343" max="14343" width="10.42578125" bestFit="1" customWidth="1"/>
    <col min="14593" max="14593" width="29.7109375" customWidth="1"/>
    <col min="14594" max="14594" width="56" customWidth="1"/>
    <col min="14595" max="14595" width="13.7109375" customWidth="1"/>
    <col min="14599" max="14599" width="10.42578125" bestFit="1" customWidth="1"/>
    <col min="14849" max="14849" width="29.7109375" customWidth="1"/>
    <col min="14850" max="14850" width="56" customWidth="1"/>
    <col min="14851" max="14851" width="13.7109375" customWidth="1"/>
    <col min="14855" max="14855" width="10.42578125" bestFit="1" customWidth="1"/>
    <col min="15105" max="15105" width="29.7109375" customWidth="1"/>
    <col min="15106" max="15106" width="56" customWidth="1"/>
    <col min="15107" max="15107" width="13.7109375" customWidth="1"/>
    <col min="15111" max="15111" width="10.42578125" bestFit="1" customWidth="1"/>
    <col min="15361" max="15361" width="29.7109375" customWidth="1"/>
    <col min="15362" max="15362" width="56" customWidth="1"/>
    <col min="15363" max="15363" width="13.7109375" customWidth="1"/>
    <col min="15367" max="15367" width="10.42578125" bestFit="1" customWidth="1"/>
    <col min="15617" max="15617" width="29.7109375" customWidth="1"/>
    <col min="15618" max="15618" width="56" customWidth="1"/>
    <col min="15619" max="15619" width="13.7109375" customWidth="1"/>
    <col min="15623" max="15623" width="10.42578125" bestFit="1" customWidth="1"/>
    <col min="15873" max="15873" width="29.7109375" customWidth="1"/>
    <col min="15874" max="15874" width="56" customWidth="1"/>
    <col min="15875" max="15875" width="13.7109375" customWidth="1"/>
    <col min="15879" max="15879" width="10.42578125" bestFit="1" customWidth="1"/>
    <col min="16129" max="16129" width="29.7109375" customWidth="1"/>
    <col min="16130" max="16130" width="56" customWidth="1"/>
    <col min="16131" max="16131" width="13.7109375" customWidth="1"/>
    <col min="16135" max="16135" width="10.42578125" bestFit="1" customWidth="1"/>
  </cols>
  <sheetData>
    <row r="1" spans="1:9" ht="15.75">
      <c r="C1" s="201" t="s">
        <v>912</v>
      </c>
    </row>
    <row r="2" spans="1:9" ht="15.75">
      <c r="C2" s="202" t="s">
        <v>5</v>
      </c>
    </row>
    <row r="3" spans="1:9" ht="15.75">
      <c r="C3" s="202" t="s">
        <v>482</v>
      </c>
    </row>
    <row r="4" spans="1:9" ht="15.75">
      <c r="C4" s="201" t="s">
        <v>919</v>
      </c>
    </row>
    <row r="5" spans="1:9">
      <c r="C5" s="204"/>
    </row>
    <row r="6" spans="1:9" ht="15.75" customHeight="1">
      <c r="A6" s="102"/>
      <c r="B6" s="199" t="s">
        <v>825</v>
      </c>
      <c r="C6" s="291" t="s">
        <v>662</v>
      </c>
      <c r="D6" s="102"/>
      <c r="E6" s="102"/>
      <c r="F6" s="102"/>
      <c r="G6" s="102"/>
      <c r="H6" s="102"/>
      <c r="I6" s="102"/>
    </row>
    <row r="7" spans="1:9" ht="15.75" customHeight="1">
      <c r="A7" s="102"/>
      <c r="B7" s="102"/>
      <c r="C7" s="102" t="s">
        <v>5</v>
      </c>
      <c r="D7" s="102"/>
      <c r="E7" s="102"/>
      <c r="F7" s="102"/>
      <c r="G7" s="102"/>
      <c r="H7" s="102"/>
      <c r="I7" s="102"/>
    </row>
    <row r="8" spans="1:9" ht="15.75" customHeight="1">
      <c r="A8" s="102"/>
      <c r="B8" s="102"/>
      <c r="C8" s="102" t="s">
        <v>482</v>
      </c>
      <c r="D8" s="102"/>
      <c r="E8" s="102"/>
      <c r="F8" s="102"/>
      <c r="G8" s="102"/>
      <c r="H8" s="102"/>
      <c r="I8" s="102"/>
    </row>
    <row r="9" spans="1:9" ht="15.75" customHeight="1">
      <c r="A9" s="102"/>
      <c r="B9" s="102"/>
      <c r="C9" s="107" t="s">
        <v>822</v>
      </c>
      <c r="D9" s="102"/>
      <c r="E9" s="102"/>
      <c r="F9" s="102"/>
      <c r="G9" s="102"/>
      <c r="H9" s="102"/>
      <c r="I9" s="102"/>
    </row>
    <row r="10" spans="1:9" ht="15.75" customHeight="1">
      <c r="A10" s="102"/>
      <c r="B10" s="102"/>
      <c r="C10" s="102"/>
      <c r="D10" s="102"/>
      <c r="E10" s="102"/>
      <c r="F10" s="102"/>
      <c r="G10" s="102"/>
      <c r="H10" s="102"/>
      <c r="I10" s="102"/>
    </row>
    <row r="11" spans="1:9">
      <c r="A11" s="108"/>
      <c r="B11" s="108"/>
      <c r="C11" s="108"/>
    </row>
    <row r="12" spans="1:9" ht="37.5" customHeight="1">
      <c r="A12" s="297" t="s">
        <v>663</v>
      </c>
      <c r="B12" s="297"/>
      <c r="C12" s="297"/>
    </row>
    <row r="13" spans="1:9" ht="15.75">
      <c r="A13" s="300"/>
      <c r="B13" s="300"/>
      <c r="C13" s="300"/>
    </row>
    <row r="14" spans="1:9" ht="15.75">
      <c r="A14" s="301" t="s">
        <v>126</v>
      </c>
      <c r="B14" s="301"/>
      <c r="C14" s="301"/>
    </row>
    <row r="15" spans="1:9" ht="15.75">
      <c r="A15" s="109" t="s">
        <v>351</v>
      </c>
      <c r="B15" s="110"/>
      <c r="C15" s="111">
        <f>-C19</f>
        <v>-4029.5</v>
      </c>
    </row>
    <row r="16" spans="1:9" ht="15.75">
      <c r="A16" s="302" t="s">
        <v>451</v>
      </c>
      <c r="B16" s="302"/>
      <c r="C16" s="27">
        <f>C15/'Приложение 4'!C17*100</f>
        <v>-2.5856963091824139</v>
      </c>
    </row>
    <row r="17" spans="1:7" ht="15.75">
      <c r="B17" s="112"/>
      <c r="C17" s="113" t="s">
        <v>6</v>
      </c>
    </row>
    <row r="18" spans="1:7" ht="47.25">
      <c r="A18" s="114" t="s">
        <v>127</v>
      </c>
      <c r="B18" s="114" t="s">
        <v>68</v>
      </c>
      <c r="C18" s="114" t="s">
        <v>67</v>
      </c>
    </row>
    <row r="19" spans="1:7" ht="31.5">
      <c r="A19" s="91" t="s">
        <v>128</v>
      </c>
      <c r="B19" s="91" t="s">
        <v>129</v>
      </c>
      <c r="C19" s="115">
        <f>SUM(C20,C26)</f>
        <v>4029.5</v>
      </c>
    </row>
    <row r="20" spans="1:7" ht="31.5">
      <c r="A20" s="91" t="s">
        <v>130</v>
      </c>
      <c r="B20" s="91" t="s">
        <v>131</v>
      </c>
      <c r="C20" s="115">
        <f>SUM(C22,C24)</f>
        <v>0</v>
      </c>
    </row>
    <row r="21" spans="1:7" ht="47.25">
      <c r="A21" s="28" t="s">
        <v>471</v>
      </c>
      <c r="B21" s="28" t="s">
        <v>472</v>
      </c>
      <c r="C21" s="29">
        <f>SUM(C23,C25)</f>
        <v>0</v>
      </c>
    </row>
    <row r="22" spans="1:7" ht="47.25">
      <c r="A22" s="116" t="s">
        <v>132</v>
      </c>
      <c r="B22" s="116" t="s">
        <v>133</v>
      </c>
      <c r="C22" s="117">
        <f t="shared" ref="C22:C36" si="0">SUM(C23)</f>
        <v>0</v>
      </c>
    </row>
    <row r="23" spans="1:7" ht="47.25">
      <c r="A23" s="116" t="s">
        <v>353</v>
      </c>
      <c r="B23" s="116" t="s">
        <v>354</v>
      </c>
      <c r="C23" s="117">
        <v>0</v>
      </c>
    </row>
    <row r="24" spans="1:7" ht="47.25">
      <c r="A24" s="116" t="s">
        <v>134</v>
      </c>
      <c r="B24" s="116" t="s">
        <v>135</v>
      </c>
      <c r="C24" s="117">
        <f t="shared" si="0"/>
        <v>0</v>
      </c>
    </row>
    <row r="25" spans="1:7" ht="47.25">
      <c r="A25" s="116" t="s">
        <v>355</v>
      </c>
      <c r="B25" s="116" t="s">
        <v>356</v>
      </c>
      <c r="C25" s="117">
        <v>0</v>
      </c>
    </row>
    <row r="26" spans="1:7" ht="31.5">
      <c r="A26" s="91" t="s">
        <v>136</v>
      </c>
      <c r="B26" s="91" t="s">
        <v>137</v>
      </c>
      <c r="C26" s="11">
        <f>SUM(C27,C31)</f>
        <v>4029.5</v>
      </c>
      <c r="F26" s="30"/>
      <c r="G26" s="30"/>
    </row>
    <row r="27" spans="1:7" ht="15.75">
      <c r="A27" s="91" t="s">
        <v>138</v>
      </c>
      <c r="B27" s="91" t="s">
        <v>139</v>
      </c>
      <c r="C27" s="118">
        <f>SUM(C28)</f>
        <v>-1352633.3</v>
      </c>
    </row>
    <row r="28" spans="1:7" ht="15.75">
      <c r="A28" s="92" t="s">
        <v>140</v>
      </c>
      <c r="B28" s="92" t="s">
        <v>141</v>
      </c>
      <c r="C28" s="119">
        <f t="shared" si="0"/>
        <v>-1352633.3</v>
      </c>
    </row>
    <row r="29" spans="1:7" ht="31.5">
      <c r="A29" s="44" t="s">
        <v>142</v>
      </c>
      <c r="B29" s="44" t="s">
        <v>143</v>
      </c>
      <c r="C29" s="10">
        <f t="shared" si="0"/>
        <v>-1352633.3</v>
      </c>
    </row>
    <row r="30" spans="1:7" ht="31.5">
      <c r="A30" s="86" t="s">
        <v>357</v>
      </c>
      <c r="B30" s="86" t="s">
        <v>358</v>
      </c>
      <c r="C30" s="120">
        <f>-'Приложение 4'!C131</f>
        <v>-1352633.3</v>
      </c>
    </row>
    <row r="31" spans="1:7" ht="15.75">
      <c r="A31" s="28" t="s">
        <v>144</v>
      </c>
      <c r="B31" s="28" t="s">
        <v>145</v>
      </c>
      <c r="C31" s="11">
        <f t="shared" si="0"/>
        <v>1356662.8</v>
      </c>
    </row>
    <row r="32" spans="1:7" ht="15.75">
      <c r="A32" s="44" t="s">
        <v>146</v>
      </c>
      <c r="B32" s="44" t="s">
        <v>147</v>
      </c>
      <c r="C32" s="10">
        <f t="shared" si="0"/>
        <v>1356662.8</v>
      </c>
    </row>
    <row r="33" spans="1:7" ht="31.5">
      <c r="A33" s="44" t="s">
        <v>148</v>
      </c>
      <c r="B33" s="44" t="s">
        <v>149</v>
      </c>
      <c r="C33" s="10">
        <f t="shared" si="0"/>
        <v>1356662.8</v>
      </c>
    </row>
    <row r="34" spans="1:7" ht="31.5">
      <c r="A34" s="86" t="s">
        <v>359</v>
      </c>
      <c r="B34" s="86" t="s">
        <v>360</v>
      </c>
      <c r="C34" s="120">
        <f>'Приложение 6'!G406</f>
        <v>1356662.8</v>
      </c>
      <c r="G34" s="30"/>
    </row>
    <row r="35" spans="1:7" ht="31.5" hidden="1">
      <c r="A35" s="28" t="s">
        <v>150</v>
      </c>
      <c r="B35" s="28" t="s">
        <v>151</v>
      </c>
      <c r="C35" s="12">
        <f t="shared" si="0"/>
        <v>0</v>
      </c>
    </row>
    <row r="36" spans="1:7" ht="31.5" hidden="1">
      <c r="A36" s="91" t="s">
        <v>152</v>
      </c>
      <c r="B36" s="91" t="s">
        <v>153</v>
      </c>
      <c r="C36" s="117">
        <f t="shared" si="0"/>
        <v>0</v>
      </c>
    </row>
    <row r="37" spans="1:7" ht="31.5" hidden="1">
      <c r="A37" s="92" t="s">
        <v>154</v>
      </c>
      <c r="B37" s="92" t="s">
        <v>155</v>
      </c>
      <c r="C37" s="117">
        <f>SUM(C38)</f>
        <v>0</v>
      </c>
    </row>
    <row r="38" spans="1:7" ht="47.25" hidden="1">
      <c r="A38" s="92" t="s">
        <v>362</v>
      </c>
      <c r="B38" s="92" t="s">
        <v>361</v>
      </c>
      <c r="C38" s="117">
        <v>0</v>
      </c>
    </row>
    <row r="39" spans="1:7">
      <c r="C39" s="200" t="s">
        <v>825</v>
      </c>
    </row>
  </sheetData>
  <mergeCells count="4">
    <mergeCell ref="A12:C12"/>
    <mergeCell ref="A13:C13"/>
    <mergeCell ref="A14:C14"/>
    <mergeCell ref="A16:B16"/>
  </mergeCells>
  <pageMargins left="0.70866141732283472" right="0.70866141732283472" top="0.55118110236220474" bottom="0.39370078740157483" header="0.31496062992125984" footer="0.31496062992125984"/>
  <pageSetup paperSize="9" scale="8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5'!Заголовки_для_печати</vt:lpstr>
      <vt:lpstr>'Приложение 6'!Заголовки_для_печати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2014-03-31T23:47:10Z</cp:lastPrinted>
  <dcterms:created xsi:type="dcterms:W3CDTF">2006-09-28T05:33:49Z</dcterms:created>
  <dcterms:modified xsi:type="dcterms:W3CDTF">2019-04-29T23:23:57Z</dcterms:modified>
</cp:coreProperties>
</file>