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75" yWindow="-180" windowWidth="15915" windowHeight="6180" activeTab="4"/>
  </bookViews>
  <sheets>
    <sheet name="Приложение 1" sheetId="48" r:id="rId1"/>
    <sheet name="Приложение 2" sheetId="42" r:id="rId2"/>
    <sheet name="Приложение 3" sheetId="41" r:id="rId3"/>
    <sheet name="Приложение 4" sheetId="46" r:id="rId4"/>
    <sheet name="Приложение 5" sheetId="51" r:id="rId5"/>
  </sheets>
  <definedNames>
    <definedName name="_xlnm._FilterDatabase" localSheetId="1" hidden="1">'Приложение 2'!$A$9:$H$11</definedName>
    <definedName name="_xlnm._FilterDatabase" localSheetId="2" hidden="1">'Приложение 3'!$A$10:$H$453</definedName>
    <definedName name="_xlnm._FilterDatabase" localSheetId="3" hidden="1">'Приложение 4'!$A$9:$J$299</definedName>
    <definedName name="_xlnm.Print_Titles" localSheetId="1">'Приложение 2'!$9:$9</definedName>
    <definedName name="_xlnm.Print_Titles" localSheetId="2">'Приложение 3'!$9:$10</definedName>
    <definedName name="_xlnm.Print_Area" localSheetId="0">'Приложение 1'!$A$1:$D$161</definedName>
    <definedName name="_xlnm.Print_Area" localSheetId="1">'Приложение 2'!$A$1:$H$419</definedName>
    <definedName name="_xlnm.Print_Area" localSheetId="2">'Приложение 3'!$A$1:$H$447</definedName>
    <definedName name="_xlnm.Print_Area" localSheetId="3">'Приложение 4'!$A$1:$J$298</definedName>
  </definedNames>
  <calcPr calcId="162913"/>
</workbook>
</file>

<file path=xl/calcChain.xml><?xml version="1.0" encoding="utf-8"?>
<calcChain xmlns="http://schemas.openxmlformats.org/spreadsheetml/2006/main">
  <c r="J134" i="46" l="1"/>
  <c r="I134" i="46"/>
  <c r="H134" i="46"/>
  <c r="D10" i="51"/>
  <c r="C10" i="51"/>
  <c r="C9" i="51"/>
  <c r="C31" i="51" l="1"/>
  <c r="C30" i="51"/>
  <c r="C29" i="51" s="1"/>
  <c r="C27" i="51"/>
  <c r="C26" i="51" s="1"/>
  <c r="C25" i="51" s="1"/>
  <c r="C23" i="51"/>
  <c r="C22" i="51" s="1"/>
  <c r="C21" i="51" s="1"/>
  <c r="C18" i="51"/>
  <c r="C16" i="51"/>
  <c r="C14" i="51" s="1"/>
  <c r="C15" i="51"/>
  <c r="C20" i="51" l="1"/>
  <c r="C13" i="51" s="1"/>
  <c r="H363" i="42"/>
  <c r="H362" i="42" s="1"/>
  <c r="H361" i="42" s="1"/>
  <c r="G363" i="42"/>
  <c r="G362" i="42" s="1"/>
  <c r="G361" i="42" s="1"/>
  <c r="H377" i="42"/>
  <c r="H380" i="42"/>
  <c r="H379" i="42" s="1"/>
  <c r="H378" i="42" s="1"/>
  <c r="G380" i="42"/>
  <c r="G379" i="42" s="1"/>
  <c r="G378" i="42" s="1"/>
  <c r="H375" i="42"/>
  <c r="H374" i="42" s="1"/>
  <c r="G375" i="42"/>
  <c r="G374" i="42" s="1"/>
  <c r="H367" i="42"/>
  <c r="H366" i="42" s="1"/>
  <c r="H365" i="42" s="1"/>
  <c r="G367" i="42"/>
  <c r="G366" i="42" s="1"/>
  <c r="G365" i="42" s="1"/>
  <c r="H358" i="42"/>
  <c r="H357" i="42" s="1"/>
  <c r="H356" i="42" s="1"/>
  <c r="H355" i="42" s="1"/>
  <c r="G358" i="42"/>
  <c r="G357" i="42" s="1"/>
  <c r="G356" i="42" s="1"/>
  <c r="G355" i="42" s="1"/>
  <c r="H417" i="42"/>
  <c r="H416" i="42" s="1"/>
  <c r="G417" i="42"/>
  <c r="G416" i="42" s="1"/>
  <c r="H414" i="42"/>
  <c r="G414" i="42"/>
  <c r="H412" i="42"/>
  <c r="G412" i="42"/>
  <c r="G411" i="42" s="1"/>
  <c r="G410" i="42" s="1"/>
  <c r="G409" i="42" s="1"/>
  <c r="H411" i="42"/>
  <c r="H410" i="42" s="1"/>
  <c r="H409" i="42" s="1"/>
  <c r="H407" i="42"/>
  <c r="G407" i="42"/>
  <c r="H405" i="42"/>
  <c r="G405" i="42"/>
  <c r="H403" i="42"/>
  <c r="G403" i="42"/>
  <c r="G402" i="42" s="1"/>
  <c r="G401" i="42" s="1"/>
  <c r="G400" i="42" s="1"/>
  <c r="G399" i="42" s="1"/>
  <c r="H402" i="42"/>
  <c r="H401" i="42" s="1"/>
  <c r="H400" i="42" s="1"/>
  <c r="H399" i="42" s="1"/>
  <c r="H397" i="42"/>
  <c r="H396" i="42" s="1"/>
  <c r="G397" i="42"/>
  <c r="G396" i="42" s="1"/>
  <c r="H392" i="42"/>
  <c r="H383" i="42" s="1"/>
  <c r="G392" i="42"/>
  <c r="H384" i="42"/>
  <c r="G384" i="42"/>
  <c r="G383" i="42" s="1"/>
  <c r="G377" i="42" s="1"/>
  <c r="H372" i="42"/>
  <c r="H371" i="42" s="1"/>
  <c r="H370" i="42" s="1"/>
  <c r="G372" i="42"/>
  <c r="G371" i="42" s="1"/>
  <c r="G370" i="42" s="1"/>
  <c r="H353" i="42"/>
  <c r="H352" i="42" s="1"/>
  <c r="G353" i="42"/>
  <c r="G352" i="42" s="1"/>
  <c r="H349" i="42"/>
  <c r="H348" i="42" s="1"/>
  <c r="G349" i="42"/>
  <c r="G348" i="42" s="1"/>
  <c r="H347" i="42"/>
  <c r="G347" i="42"/>
  <c r="H342" i="42"/>
  <c r="G342" i="42"/>
  <c r="H340" i="42"/>
  <c r="G340" i="42"/>
  <c r="H338" i="42"/>
  <c r="G338" i="42"/>
  <c r="H336" i="42"/>
  <c r="G336" i="42"/>
  <c r="H334" i="42"/>
  <c r="G334" i="42"/>
  <c r="H332" i="42"/>
  <c r="G332" i="42"/>
  <c r="H330" i="42"/>
  <c r="G330" i="42"/>
  <c r="H328" i="42"/>
  <c r="G328" i="42"/>
  <c r="H321" i="42"/>
  <c r="G321" i="42"/>
  <c r="H318" i="42"/>
  <c r="G318" i="42"/>
  <c r="H316" i="42"/>
  <c r="G316" i="42"/>
  <c r="H314" i="42"/>
  <c r="G314" i="42"/>
  <c r="H312" i="42"/>
  <c r="G312" i="42"/>
  <c r="H310" i="42"/>
  <c r="G310" i="42"/>
  <c r="H303" i="42"/>
  <c r="G303" i="42"/>
  <c r="H300" i="42"/>
  <c r="G300" i="42"/>
  <c r="H295" i="42"/>
  <c r="H294" i="42" s="1"/>
  <c r="H293" i="42" s="1"/>
  <c r="H292" i="42" s="1"/>
  <c r="G295" i="42"/>
  <c r="G294" i="42" s="1"/>
  <c r="G293" i="42" s="1"/>
  <c r="G292" i="42" s="1"/>
  <c r="H290" i="42"/>
  <c r="H289" i="42" s="1"/>
  <c r="H288" i="42" s="1"/>
  <c r="G290" i="42"/>
  <c r="G289" i="42" s="1"/>
  <c r="G288" i="42" s="1"/>
  <c r="H286" i="42"/>
  <c r="G286" i="42"/>
  <c r="H283" i="42"/>
  <c r="G283" i="42"/>
  <c r="H281" i="42"/>
  <c r="G281" i="42"/>
  <c r="H279" i="42"/>
  <c r="G279" i="42"/>
  <c r="H277" i="42"/>
  <c r="H276" i="42" s="1"/>
  <c r="H275" i="42" s="1"/>
  <c r="H274" i="42" s="1"/>
  <c r="G277" i="42"/>
  <c r="G276" i="42" s="1"/>
  <c r="G275" i="42" s="1"/>
  <c r="G274" i="42" s="1"/>
  <c r="H272" i="42"/>
  <c r="G272" i="42"/>
  <c r="G271" i="42" s="1"/>
  <c r="G270" i="42" s="1"/>
  <c r="H271" i="42"/>
  <c r="H270" i="42" s="1"/>
  <c r="H267" i="42"/>
  <c r="G267" i="42"/>
  <c r="H265" i="42"/>
  <c r="G265" i="42"/>
  <c r="H262" i="42"/>
  <c r="G262" i="42"/>
  <c r="H260" i="42"/>
  <c r="G260" i="42"/>
  <c r="H258" i="42"/>
  <c r="G258" i="42"/>
  <c r="H255" i="42"/>
  <c r="H254" i="42" s="1"/>
  <c r="H253" i="42" s="1"/>
  <c r="H252" i="42" s="1"/>
  <c r="G255" i="42"/>
  <c r="G254" i="42" s="1"/>
  <c r="G253" i="42" s="1"/>
  <c r="H250" i="42"/>
  <c r="G250" i="42"/>
  <c r="G249" i="42" s="1"/>
  <c r="G248" i="42" s="1"/>
  <c r="H249" i="42"/>
  <c r="H248" i="42" s="1"/>
  <c r="H246" i="42"/>
  <c r="G246" i="42"/>
  <c r="H244" i="42"/>
  <c r="G244" i="42"/>
  <c r="H242" i="42"/>
  <c r="G242" i="42"/>
  <c r="H240" i="42"/>
  <c r="H239" i="42" s="1"/>
  <c r="H238" i="42" s="1"/>
  <c r="H237" i="42" s="1"/>
  <c r="G240" i="42"/>
  <c r="G239" i="42" s="1"/>
  <c r="G238" i="42" s="1"/>
  <c r="H58" i="42"/>
  <c r="G58" i="42"/>
  <c r="G57" i="42" s="1"/>
  <c r="H57" i="42"/>
  <c r="H65" i="42"/>
  <c r="H64" i="42" s="1"/>
  <c r="H63" i="42" s="1"/>
  <c r="G65" i="42"/>
  <c r="G64" i="42" s="1"/>
  <c r="G63" i="42" s="1"/>
  <c r="H22" i="42"/>
  <c r="H21" i="42" s="1"/>
  <c r="G22" i="42"/>
  <c r="G21" i="42" s="1"/>
  <c r="H20" i="42"/>
  <c r="G20" i="42"/>
  <c r="H86" i="42"/>
  <c r="H85" i="42" s="1"/>
  <c r="H81" i="42" s="1"/>
  <c r="G86" i="42"/>
  <c r="G85" i="42" s="1"/>
  <c r="H39" i="42"/>
  <c r="H38" i="42" s="1"/>
  <c r="G39" i="42"/>
  <c r="G38" i="42"/>
  <c r="G24" i="42" s="1"/>
  <c r="H176" i="42"/>
  <c r="H175" i="42" s="1"/>
  <c r="G176" i="42"/>
  <c r="G175" i="42" s="1"/>
  <c r="H172" i="42"/>
  <c r="H171" i="42" s="1"/>
  <c r="G172" i="42"/>
  <c r="G171" i="42" s="1"/>
  <c r="H168" i="42"/>
  <c r="H167" i="42" s="1"/>
  <c r="G168" i="42"/>
  <c r="G167" i="42" s="1"/>
  <c r="H164" i="42"/>
  <c r="H163" i="42" s="1"/>
  <c r="G164" i="42"/>
  <c r="G163" i="42" s="1"/>
  <c r="G162" i="42" s="1"/>
  <c r="H160" i="42"/>
  <c r="H159" i="42" s="1"/>
  <c r="H158" i="42" s="1"/>
  <c r="G160" i="42"/>
  <c r="G159" i="42" s="1"/>
  <c r="G158" i="42" s="1"/>
  <c r="H96" i="42"/>
  <c r="G96" i="42"/>
  <c r="H74" i="42"/>
  <c r="G74" i="42"/>
  <c r="G73" i="42" s="1"/>
  <c r="H73" i="42"/>
  <c r="H71" i="42"/>
  <c r="H70" i="42" s="1"/>
  <c r="H69" i="42" s="1"/>
  <c r="G71" i="42"/>
  <c r="G70" i="42" s="1"/>
  <c r="H48" i="42"/>
  <c r="H47" i="42" s="1"/>
  <c r="G48" i="42"/>
  <c r="G47" i="42" s="1"/>
  <c r="H232" i="42"/>
  <c r="G232" i="42"/>
  <c r="H229" i="42"/>
  <c r="G229" i="42"/>
  <c r="G228" i="42"/>
  <c r="H226" i="42"/>
  <c r="H225" i="42" s="1"/>
  <c r="H224" i="42" s="1"/>
  <c r="G226" i="42"/>
  <c r="G225" i="42" s="1"/>
  <c r="G224" i="42" s="1"/>
  <c r="H221" i="42"/>
  <c r="G221" i="42"/>
  <c r="H219" i="42"/>
  <c r="G219" i="42"/>
  <c r="H217" i="42"/>
  <c r="G217" i="42"/>
  <c r="H215" i="42"/>
  <c r="G215" i="42"/>
  <c r="H213" i="42"/>
  <c r="G213" i="42"/>
  <c r="H211" i="42"/>
  <c r="G211" i="42"/>
  <c r="H209" i="42"/>
  <c r="G209" i="42"/>
  <c r="G208" i="42" s="1"/>
  <c r="G207" i="42" s="1"/>
  <c r="H205" i="42"/>
  <c r="G205" i="42"/>
  <c r="G204" i="42" s="1"/>
  <c r="G203" i="42" s="1"/>
  <c r="H204" i="42"/>
  <c r="H203" i="42" s="1"/>
  <c r="H201" i="42"/>
  <c r="H200" i="42" s="1"/>
  <c r="G201" i="42"/>
  <c r="G200" i="42" s="1"/>
  <c r="H197" i="42"/>
  <c r="G197" i="42"/>
  <c r="H195" i="42"/>
  <c r="G195" i="42"/>
  <c r="H193" i="42"/>
  <c r="H192" i="42" s="1"/>
  <c r="G193" i="42"/>
  <c r="G192" i="42" s="1"/>
  <c r="G191" i="42" s="1"/>
  <c r="G190" i="42" s="1"/>
  <c r="H188" i="42"/>
  <c r="G188" i="42"/>
  <c r="H186" i="42"/>
  <c r="G186" i="42"/>
  <c r="H184" i="42"/>
  <c r="G184" i="42"/>
  <c r="G183" i="42" s="1"/>
  <c r="G182" i="42" s="1"/>
  <c r="H155" i="42"/>
  <c r="H154" i="42" s="1"/>
  <c r="G155" i="42"/>
  <c r="G154" i="42" s="1"/>
  <c r="H152" i="42"/>
  <c r="H151" i="42" s="1"/>
  <c r="H150" i="42" s="1"/>
  <c r="G152" i="42"/>
  <c r="G151" i="42" s="1"/>
  <c r="G150" i="42" s="1"/>
  <c r="G149" i="42" s="1"/>
  <c r="H147" i="42"/>
  <c r="G147" i="42"/>
  <c r="H145" i="42"/>
  <c r="G145" i="42"/>
  <c r="G144" i="42" s="1"/>
  <c r="H142" i="42"/>
  <c r="H141" i="42" s="1"/>
  <c r="G142" i="42"/>
  <c r="G141" i="42"/>
  <c r="H136" i="42"/>
  <c r="H135" i="42" s="1"/>
  <c r="H134" i="42" s="1"/>
  <c r="G136" i="42"/>
  <c r="G135" i="42" s="1"/>
  <c r="G134" i="42" s="1"/>
  <c r="H132" i="42"/>
  <c r="G132" i="42"/>
  <c r="H129" i="42"/>
  <c r="G129" i="42"/>
  <c r="H127" i="42"/>
  <c r="G127" i="42"/>
  <c r="H125" i="42"/>
  <c r="H124" i="42" s="1"/>
  <c r="H123" i="42" s="1"/>
  <c r="H122" i="42" s="1"/>
  <c r="G125" i="42"/>
  <c r="G124" i="42" s="1"/>
  <c r="G123" i="42" s="1"/>
  <c r="G122" i="42" s="1"/>
  <c r="H118" i="42"/>
  <c r="G118" i="42"/>
  <c r="H116" i="42"/>
  <c r="G116" i="42"/>
  <c r="G115" i="42" s="1"/>
  <c r="H115" i="42"/>
  <c r="H113" i="42"/>
  <c r="G113" i="42"/>
  <c r="H111" i="42"/>
  <c r="G111" i="42"/>
  <c r="G110" i="42"/>
  <c r="G109" i="42" s="1"/>
  <c r="G108" i="42" s="1"/>
  <c r="H104" i="42"/>
  <c r="H103" i="42" s="1"/>
  <c r="H102" i="42" s="1"/>
  <c r="G104" i="42"/>
  <c r="G103" i="42"/>
  <c r="G102" i="42" s="1"/>
  <c r="H95" i="42"/>
  <c r="G95" i="42"/>
  <c r="H82" i="42"/>
  <c r="G82" i="42"/>
  <c r="H78" i="42"/>
  <c r="H77" i="42" s="1"/>
  <c r="G78" i="42"/>
  <c r="G77" i="42" s="1"/>
  <c r="H44" i="42"/>
  <c r="H43" i="42" s="1"/>
  <c r="H42" i="42" s="1"/>
  <c r="G44" i="42"/>
  <c r="G43" i="42" s="1"/>
  <c r="G42" i="42" s="1"/>
  <c r="H26" i="42"/>
  <c r="G26" i="42"/>
  <c r="G25" i="42" s="1"/>
  <c r="H25" i="42"/>
  <c r="H24" i="42" s="1"/>
  <c r="H15" i="42"/>
  <c r="H14" i="42" s="1"/>
  <c r="H13" i="42" s="1"/>
  <c r="G15" i="42"/>
  <c r="G14" i="42" s="1"/>
  <c r="G13" i="42" s="1"/>
  <c r="H415" i="41"/>
  <c r="G415" i="41"/>
  <c r="H416" i="41"/>
  <c r="G416" i="41"/>
  <c r="H418" i="41"/>
  <c r="G418" i="41"/>
  <c r="H373" i="41"/>
  <c r="G373" i="41"/>
  <c r="G46" i="42" l="1"/>
  <c r="G360" i="42"/>
  <c r="G140" i="42"/>
  <c r="G139" i="42" s="1"/>
  <c r="H110" i="42"/>
  <c r="H109" i="42" s="1"/>
  <c r="H108" i="42" s="1"/>
  <c r="H144" i="42"/>
  <c r="H149" i="42"/>
  <c r="H183" i="42"/>
  <c r="H182" i="42" s="1"/>
  <c r="H208" i="42"/>
  <c r="H207" i="42" s="1"/>
  <c r="G309" i="42"/>
  <c r="G308" i="42" s="1"/>
  <c r="G307" i="42" s="1"/>
  <c r="G327" i="42"/>
  <c r="G326" i="42" s="1"/>
  <c r="G325" i="42" s="1"/>
  <c r="G324" i="42" s="1"/>
  <c r="G346" i="42"/>
  <c r="G369" i="42"/>
  <c r="G131" i="42"/>
  <c r="G101" i="42" s="1"/>
  <c r="G223" i="42"/>
  <c r="G181" i="42" s="1"/>
  <c r="H228" i="42"/>
  <c r="H309" i="42"/>
  <c r="H308" i="42" s="1"/>
  <c r="H307" i="42" s="1"/>
  <c r="H236" i="42" s="1"/>
  <c r="H327" i="42"/>
  <c r="H326" i="42" s="1"/>
  <c r="H346" i="42"/>
  <c r="G237" i="42"/>
  <c r="G252" i="42"/>
  <c r="H46" i="42"/>
  <c r="H12" i="42" s="1"/>
  <c r="H157" i="42"/>
  <c r="H369" i="42"/>
  <c r="H360" i="42" s="1"/>
  <c r="G157" i="42"/>
  <c r="G138" i="42" s="1"/>
  <c r="G81" i="42"/>
  <c r="G76" i="42" s="1"/>
  <c r="H162" i="42"/>
  <c r="G69" i="42"/>
  <c r="G12" i="42" s="1"/>
  <c r="H76" i="42"/>
  <c r="H131" i="42"/>
  <c r="H101" i="42" s="1"/>
  <c r="H140" i="42"/>
  <c r="H139" i="42" s="1"/>
  <c r="H191" i="42"/>
  <c r="H190" i="42" s="1"/>
  <c r="H223" i="42"/>
  <c r="H421" i="41"/>
  <c r="H138" i="42" l="1"/>
  <c r="H325" i="42"/>
  <c r="H324" i="42" s="1"/>
  <c r="H11" i="42" s="1"/>
  <c r="H181" i="42"/>
  <c r="G236" i="42"/>
  <c r="G11" i="42"/>
  <c r="G441" i="41"/>
  <c r="G440" i="41"/>
  <c r="G439" i="41" s="1"/>
  <c r="G438" i="41" s="1"/>
  <c r="G437" i="41" s="1"/>
  <c r="G433" i="41"/>
  <c r="G432" i="41" s="1"/>
  <c r="G431" i="41" s="1"/>
  <c r="G430" i="41" s="1"/>
  <c r="G429" i="41" s="1"/>
  <c r="G427" i="41"/>
  <c r="G426" i="41"/>
  <c r="G425" i="41"/>
  <c r="G423" i="41" s="1"/>
  <c r="G424" i="41"/>
  <c r="G421" i="41"/>
  <c r="G420" i="41" s="1"/>
  <c r="G414" i="41"/>
  <c r="G413" i="41" s="1"/>
  <c r="G411" i="41"/>
  <c r="G409" i="41"/>
  <c r="G407" i="41"/>
  <c r="G406" i="41" s="1"/>
  <c r="G405" i="41" s="1"/>
  <c r="G404" i="41" s="1"/>
  <c r="G401" i="41"/>
  <c r="G400" i="41"/>
  <c r="G396" i="41"/>
  <c r="G388" i="41"/>
  <c r="G387" i="41" s="1"/>
  <c r="G386" i="41" s="1"/>
  <c r="G384" i="41"/>
  <c r="G383" i="41"/>
  <c r="G382" i="41" s="1"/>
  <c r="G381" i="41" s="1"/>
  <c r="G380" i="41" s="1"/>
  <c r="G378" i="41"/>
  <c r="G377" i="41" s="1"/>
  <c r="G374" i="41"/>
  <c r="G372" i="41" s="1"/>
  <c r="G371" i="41"/>
  <c r="G367" i="41"/>
  <c r="G365" i="41"/>
  <c r="G363" i="41"/>
  <c r="G361" i="41"/>
  <c r="G359" i="41"/>
  <c r="G357" i="41"/>
  <c r="G355" i="41"/>
  <c r="G353" i="41"/>
  <c r="G352" i="41" s="1"/>
  <c r="G351" i="41" s="1"/>
  <c r="G346" i="41"/>
  <c r="G343" i="41"/>
  <c r="G341" i="41"/>
  <c r="G339" i="41"/>
  <c r="G337" i="41"/>
  <c r="G335" i="41"/>
  <c r="G334" i="41" s="1"/>
  <c r="G333" i="41" s="1"/>
  <c r="G332" i="41" s="1"/>
  <c r="G328" i="41"/>
  <c r="G325" i="41"/>
  <c r="G320" i="41"/>
  <c r="G319" i="41" s="1"/>
  <c r="G318" i="41" s="1"/>
  <c r="G317" i="41" s="1"/>
  <c r="G315" i="41"/>
  <c r="G314" i="41" s="1"/>
  <c r="G313" i="41" s="1"/>
  <c r="G311" i="41"/>
  <c r="G308" i="41"/>
  <c r="G306" i="41"/>
  <c r="G304" i="41"/>
  <c r="G302" i="41"/>
  <c r="G301" i="41"/>
  <c r="G300" i="41" s="1"/>
  <c r="G297" i="41"/>
  <c r="G296" i="41"/>
  <c r="G295" i="41" s="1"/>
  <c r="G292" i="41"/>
  <c r="G290" i="41"/>
  <c r="G287" i="41"/>
  <c r="G285" i="41"/>
  <c r="G283" i="41"/>
  <c r="G280" i="41"/>
  <c r="G279" i="41"/>
  <c r="G278" i="41" s="1"/>
  <c r="G275" i="41"/>
  <c r="G274" i="41"/>
  <c r="G273" i="41" s="1"/>
  <c r="G271" i="41"/>
  <c r="G269" i="41"/>
  <c r="G267" i="41"/>
  <c r="G264" i="41" s="1"/>
  <c r="G263" i="41" s="1"/>
  <c r="G262" i="41" s="1"/>
  <c r="G265" i="41"/>
  <c r="G256" i="41"/>
  <c r="G255" i="41" s="1"/>
  <c r="G254" i="41"/>
  <c r="G251" i="41"/>
  <c r="G250" i="41"/>
  <c r="G249" i="41" s="1"/>
  <c r="G248" i="41" s="1"/>
  <c r="G245" i="41"/>
  <c r="G244" i="41" s="1"/>
  <c r="G243" i="41" s="1"/>
  <c r="G242" i="41" s="1"/>
  <c r="G238" i="41"/>
  <c r="G237" i="41" s="1"/>
  <c r="G234" i="41"/>
  <c r="G233" i="41" s="1"/>
  <c r="G230" i="41"/>
  <c r="G229" i="41" s="1"/>
  <c r="G226" i="41"/>
  <c r="G225" i="41" s="1"/>
  <c r="G222" i="41"/>
  <c r="G221" i="41" s="1"/>
  <c r="G220" i="41" s="1"/>
  <c r="G216" i="41"/>
  <c r="G215" i="41" s="1"/>
  <c r="G214" i="41" s="1"/>
  <c r="G212" i="41"/>
  <c r="G211" i="41"/>
  <c r="G209" i="41"/>
  <c r="G208" i="41"/>
  <c r="G207" i="41" s="1"/>
  <c r="G198" i="41"/>
  <c r="G197" i="41" s="1"/>
  <c r="G196" i="41" s="1"/>
  <c r="G191" i="41"/>
  <c r="G190" i="41"/>
  <c r="G189" i="41" s="1"/>
  <c r="G188" i="41" s="1"/>
  <c r="G186" i="41"/>
  <c r="G185" i="41" s="1"/>
  <c r="G184" i="41" s="1"/>
  <c r="G182" i="41"/>
  <c r="G181" i="41" s="1"/>
  <c r="G180" i="41" s="1"/>
  <c r="G177" i="41"/>
  <c r="G176" i="41" s="1"/>
  <c r="G175" i="41" s="1"/>
  <c r="G174" i="41" s="1"/>
  <c r="G170" i="41"/>
  <c r="G166" i="41" s="1"/>
  <c r="G167" i="41"/>
  <c r="G164" i="41"/>
  <c r="G163" i="41" s="1"/>
  <c r="G162" i="41" s="1"/>
  <c r="G161" i="41" s="1"/>
  <c r="G159" i="41"/>
  <c r="G157" i="41"/>
  <c r="G155" i="41"/>
  <c r="G153" i="41"/>
  <c r="G151" i="41"/>
  <c r="G149" i="41"/>
  <c r="G146" i="41" s="1"/>
  <c r="G145" i="41" s="1"/>
  <c r="G147" i="41"/>
  <c r="G143" i="41"/>
  <c r="G142" i="41" s="1"/>
  <c r="G141" i="41" s="1"/>
  <c r="G139" i="41"/>
  <c r="G138" i="41"/>
  <c r="G135" i="41"/>
  <c r="G133" i="41"/>
  <c r="G131" i="41"/>
  <c r="G130" i="41"/>
  <c r="G129" i="41" s="1"/>
  <c r="G126" i="41"/>
  <c r="G124" i="41"/>
  <c r="G121" i="41" s="1"/>
  <c r="G120" i="41" s="1"/>
  <c r="G122" i="41"/>
  <c r="G117" i="41"/>
  <c r="G116" i="41"/>
  <c r="G115" i="41" s="1"/>
  <c r="G113" i="41"/>
  <c r="G112" i="41" s="1"/>
  <c r="G110" i="41"/>
  <c r="G109" i="41" s="1"/>
  <c r="G108" i="41" s="1"/>
  <c r="G105" i="41"/>
  <c r="G103" i="41"/>
  <c r="G102" i="41"/>
  <c r="G100" i="41"/>
  <c r="G99" i="41"/>
  <c r="G98" i="41" s="1"/>
  <c r="G97" i="41" s="1"/>
  <c r="G94" i="41"/>
  <c r="G93" i="41" s="1"/>
  <c r="G92" i="41" s="1"/>
  <c r="G89" i="41" s="1"/>
  <c r="G90" i="41"/>
  <c r="G87" i="41"/>
  <c r="G85" i="41"/>
  <c r="G82" i="41" s="1"/>
  <c r="G81" i="41" s="1"/>
  <c r="G80" i="41" s="1"/>
  <c r="G83" i="41"/>
  <c r="G76" i="41"/>
  <c r="G74" i="41"/>
  <c r="G73" i="41" s="1"/>
  <c r="G71" i="41"/>
  <c r="G68" i="41" s="1"/>
  <c r="G67" i="41" s="1"/>
  <c r="G66" i="41" s="1"/>
  <c r="G69" i="41"/>
  <c r="G62" i="41"/>
  <c r="G61" i="41"/>
  <c r="G60" i="41" s="1"/>
  <c r="G55" i="41"/>
  <c r="G54" i="41"/>
  <c r="G47" i="41"/>
  <c r="G44" i="41"/>
  <c r="G43" i="41" s="1"/>
  <c r="G40" i="41"/>
  <c r="G39" i="41" s="1"/>
  <c r="G38" i="41" s="1"/>
  <c r="G36" i="41"/>
  <c r="G35" i="41" s="1"/>
  <c r="G34" i="41" s="1"/>
  <c r="G22" i="41"/>
  <c r="G21" i="41" s="1"/>
  <c r="G20" i="41" s="1"/>
  <c r="G15" i="41"/>
  <c r="G14" i="41"/>
  <c r="G13" i="41" s="1"/>
  <c r="G195" i="41" l="1"/>
  <c r="G12" i="41"/>
  <c r="G179" i="41"/>
  <c r="G128" i="41"/>
  <c r="G224" i="41"/>
  <c r="G219" i="41" s="1"/>
  <c r="G218" i="41" s="1"/>
  <c r="G194" i="41" s="1"/>
  <c r="G299" i="41"/>
  <c r="G350" i="41"/>
  <c r="G349" i="41" s="1"/>
  <c r="G59" i="41"/>
  <c r="G107" i="41"/>
  <c r="G96" i="41" s="1"/>
  <c r="G403" i="41"/>
  <c r="G119" i="41"/>
  <c r="G261" i="41"/>
  <c r="G277" i="41"/>
  <c r="G247" i="41" l="1"/>
  <c r="G11" i="41"/>
  <c r="G446" i="41" s="1"/>
  <c r="C156" i="48"/>
  <c r="C155" i="48"/>
  <c r="C154" i="48"/>
  <c r="C153" i="48"/>
  <c r="C152" i="48"/>
  <c r="C150" i="48"/>
  <c r="C149" i="48" s="1"/>
  <c r="C146" i="48"/>
  <c r="C145" i="48"/>
  <c r="C142" i="48" s="1"/>
  <c r="C143" i="48"/>
  <c r="C133" i="48"/>
  <c r="C132" i="48" s="1"/>
  <c r="C130" i="48"/>
  <c r="C128" i="48"/>
  <c r="C126" i="48"/>
  <c r="C124" i="48"/>
  <c r="C109" i="48"/>
  <c r="C108" i="48" s="1"/>
  <c r="C106" i="48"/>
  <c r="C104" i="48"/>
  <c r="C102" i="48"/>
  <c r="C100" i="48"/>
  <c r="C98" i="48"/>
  <c r="C96" i="48"/>
  <c r="C95" i="48"/>
  <c r="C93" i="48"/>
  <c r="C88" i="48"/>
  <c r="C85" i="48"/>
  <c r="C81" i="48"/>
  <c r="C79" i="48"/>
  <c r="C76" i="48"/>
  <c r="C73" i="48"/>
  <c r="C71" i="48"/>
  <c r="C70" i="48" s="1"/>
  <c r="C69" i="48" s="1"/>
  <c r="C68" i="48"/>
  <c r="C67" i="48" s="1"/>
  <c r="C66" i="48" s="1"/>
  <c r="C63" i="48"/>
  <c r="C60" i="48"/>
  <c r="C59" i="48" s="1"/>
  <c r="C57" i="48"/>
  <c r="C56" i="48" s="1"/>
  <c r="C52" i="48" s="1"/>
  <c r="C54" i="48"/>
  <c r="C53" i="48"/>
  <c r="C48" i="48"/>
  <c r="C47" i="48"/>
  <c r="C45" i="48"/>
  <c r="C43" i="48"/>
  <c r="C40" i="48"/>
  <c r="C37" i="48"/>
  <c r="C35" i="48"/>
  <c r="C32" i="48"/>
  <c r="C29" i="48"/>
  <c r="C27" i="48"/>
  <c r="C20" i="48"/>
  <c r="C19" i="48" s="1"/>
  <c r="C14" i="48"/>
  <c r="C13" i="48"/>
  <c r="C26" i="48" l="1"/>
  <c r="C25" i="48" s="1"/>
  <c r="C12" i="48" s="1"/>
  <c r="C11" i="48" s="1"/>
  <c r="C158" i="48" s="1"/>
  <c r="C160" i="48" s="1"/>
  <c r="C123" i="48"/>
  <c r="C75" i="48"/>
  <c r="C97" i="48"/>
  <c r="C42" i="48"/>
  <c r="C39" i="48" s="1"/>
  <c r="C92" i="48"/>
  <c r="C51" i="48"/>
  <c r="C91" i="48"/>
  <c r="C90" i="48" s="1"/>
  <c r="D31" i="51" l="1"/>
  <c r="D30" i="51" s="1"/>
  <c r="D29" i="51" s="1"/>
  <c r="D27" i="51"/>
  <c r="D26" i="51" s="1"/>
  <c r="D25" i="51" s="1"/>
  <c r="D23" i="51"/>
  <c r="D22" i="51" s="1"/>
  <c r="D21" i="51" s="1"/>
  <c r="D18" i="51"/>
  <c r="D16" i="51"/>
  <c r="D14" i="51" s="1"/>
  <c r="D15" i="51"/>
  <c r="D20" i="51" l="1"/>
  <c r="D13" i="51"/>
  <c r="D9" i="51" s="1"/>
  <c r="I226" i="46" l="1"/>
  <c r="J226" i="46"/>
  <c r="H226" i="46"/>
  <c r="G246" i="46"/>
  <c r="G245" i="46"/>
  <c r="G221" i="46"/>
  <c r="I202" i="46"/>
  <c r="J202" i="46"/>
  <c r="H202" i="46"/>
  <c r="G206" i="46"/>
  <c r="H388" i="41"/>
  <c r="H328" i="41"/>
  <c r="H198" i="41"/>
  <c r="H22" i="41"/>
  <c r="H15" i="41"/>
  <c r="D143" i="48" l="1"/>
  <c r="D146" i="48" l="1"/>
  <c r="D156" i="48"/>
  <c r="D150" i="48"/>
  <c r="D149" i="48" s="1"/>
  <c r="D145" i="48"/>
  <c r="D142" i="48" s="1"/>
  <c r="D133" i="48"/>
  <c r="D132" i="48" s="1"/>
  <c r="D130" i="48"/>
  <c r="D128" i="48"/>
  <c r="D126" i="48"/>
  <c r="D124" i="48"/>
  <c r="D109" i="48"/>
  <c r="D108" i="48" s="1"/>
  <c r="D106" i="48"/>
  <c r="D104" i="48"/>
  <c r="D102" i="48"/>
  <c r="D100" i="48"/>
  <c r="D98" i="48"/>
  <c r="D96" i="48"/>
  <c r="D95" i="48" s="1"/>
  <c r="D93" i="48"/>
  <c r="D88" i="48"/>
  <c r="D85" i="48"/>
  <c r="D81" i="48"/>
  <c r="D79" i="48"/>
  <c r="D76" i="48"/>
  <c r="D73" i="48"/>
  <c r="D71" i="48"/>
  <c r="D70" i="48" s="1"/>
  <c r="D67" i="48"/>
  <c r="D66" i="48" s="1"/>
  <c r="D63" i="48"/>
  <c r="D60" i="48" s="1"/>
  <c r="D59" i="48" s="1"/>
  <c r="D57" i="48"/>
  <c r="D56" i="48" s="1"/>
  <c r="D54" i="48"/>
  <c r="D53" i="48" s="1"/>
  <c r="D48" i="48"/>
  <c r="D47" i="48" s="1"/>
  <c r="D45" i="48"/>
  <c r="D43" i="48"/>
  <c r="D40" i="48"/>
  <c r="D37" i="48"/>
  <c r="D35" i="48"/>
  <c r="D32" i="48"/>
  <c r="D29" i="48"/>
  <c r="D27" i="48"/>
  <c r="D20" i="48"/>
  <c r="D19" i="48" s="1"/>
  <c r="D14" i="48"/>
  <c r="D13" i="48" s="1"/>
  <c r="D92" i="48" l="1"/>
  <c r="D75" i="48"/>
  <c r="D52" i="48"/>
  <c r="D26" i="48"/>
  <c r="D25" i="48" s="1"/>
  <c r="D69" i="48"/>
  <c r="D97" i="48"/>
  <c r="D123" i="48"/>
  <c r="D42" i="48"/>
  <c r="D39" i="48" s="1"/>
  <c r="D153" i="48"/>
  <c r="D152" i="48" s="1"/>
  <c r="D91" i="48" l="1"/>
  <c r="D90" i="48" s="1"/>
  <c r="D12" i="48"/>
  <c r="D51" i="48"/>
  <c r="D11" i="48" l="1"/>
  <c r="D158" i="48" s="1"/>
  <c r="D160" i="48" l="1"/>
  <c r="G298" i="46" l="1"/>
  <c r="G297" i="46"/>
  <c r="G296" i="46"/>
  <c r="G295" i="46"/>
  <c r="J294" i="46"/>
  <c r="J293" i="46" s="1"/>
  <c r="I294" i="46"/>
  <c r="G292" i="46"/>
  <c r="G291" i="46"/>
  <c r="G290" i="46"/>
  <c r="J289" i="46"/>
  <c r="J288" i="46" s="1"/>
  <c r="I289" i="46"/>
  <c r="H288" i="46"/>
  <c r="G287" i="46"/>
  <c r="J286" i="46"/>
  <c r="J285" i="46" s="1"/>
  <c r="I286" i="46"/>
  <c r="I285" i="46" s="1"/>
  <c r="H286" i="46"/>
  <c r="G284" i="46"/>
  <c r="J283" i="46"/>
  <c r="I283" i="46"/>
  <c r="H283" i="46"/>
  <c r="G282" i="46"/>
  <c r="G281" i="46"/>
  <c r="G280" i="46"/>
  <c r="G279" i="46"/>
  <c r="G278" i="46"/>
  <c r="G277" i="46"/>
  <c r="G276" i="46"/>
  <c r="G275" i="46"/>
  <c r="G274" i="46"/>
  <c r="G273" i="46"/>
  <c r="G272" i="46"/>
  <c r="G271" i="46"/>
  <c r="G270" i="46"/>
  <c r="G269" i="46"/>
  <c r="G268" i="46"/>
  <c r="G267" i="46"/>
  <c r="G266" i="46"/>
  <c r="G265" i="46"/>
  <c r="J264" i="46"/>
  <c r="I264" i="46"/>
  <c r="H264" i="46"/>
  <c r="G262" i="46"/>
  <c r="G261" i="46"/>
  <c r="G260" i="46"/>
  <c r="G259" i="46"/>
  <c r="G258" i="46"/>
  <c r="G257" i="46"/>
  <c r="G256" i="46"/>
  <c r="G255" i="46"/>
  <c r="G254" i="46"/>
  <c r="G253" i="46"/>
  <c r="G252" i="46"/>
  <c r="G251" i="46"/>
  <c r="G250" i="46"/>
  <c r="G249" i="46"/>
  <c r="G248" i="46"/>
  <c r="J247" i="46"/>
  <c r="J225" i="46" s="1"/>
  <c r="I247" i="46"/>
  <c r="H247" i="46"/>
  <c r="G244" i="46"/>
  <c r="G243" i="46"/>
  <c r="G242" i="46"/>
  <c r="G241" i="46"/>
  <c r="G240" i="46"/>
  <c r="G239" i="46"/>
  <c r="G238" i="46"/>
  <c r="G237" i="46"/>
  <c r="G236" i="46"/>
  <c r="G235" i="46"/>
  <c r="G234" i="46"/>
  <c r="G233" i="46"/>
  <c r="G232" i="46"/>
  <c r="G231" i="46"/>
  <c r="G230" i="46"/>
  <c r="G229" i="46"/>
  <c r="G228" i="46"/>
  <c r="G227" i="46"/>
  <c r="G224" i="46"/>
  <c r="G223" i="46"/>
  <c r="G222" i="46"/>
  <c r="G220" i="46"/>
  <c r="G219" i="46"/>
  <c r="G218" i="46"/>
  <c r="G217" i="46"/>
  <c r="G216" i="46"/>
  <c r="G215" i="46"/>
  <c r="G214" i="46"/>
  <c r="G213" i="46"/>
  <c r="G212" i="46"/>
  <c r="G211" i="46"/>
  <c r="G210" i="46"/>
  <c r="G209" i="46"/>
  <c r="G208" i="46"/>
  <c r="J207" i="46"/>
  <c r="I207" i="46"/>
  <c r="I201" i="46" s="1"/>
  <c r="H207" i="46"/>
  <c r="H201" i="46" s="1"/>
  <c r="G205" i="46"/>
  <c r="G203" i="46"/>
  <c r="G199" i="46"/>
  <c r="J198" i="46"/>
  <c r="J197" i="46" s="1"/>
  <c r="J196" i="46" s="1"/>
  <c r="I198" i="46"/>
  <c r="I197" i="46" s="1"/>
  <c r="I196" i="46" s="1"/>
  <c r="H198" i="46"/>
  <c r="G195" i="46"/>
  <c r="J194" i="46"/>
  <c r="I194" i="46"/>
  <c r="H194" i="46"/>
  <c r="G193" i="46"/>
  <c r="J192" i="46"/>
  <c r="I192" i="46"/>
  <c r="H192" i="46"/>
  <c r="H191" i="46" s="1"/>
  <c r="G190" i="46"/>
  <c r="J189" i="46"/>
  <c r="I189" i="46"/>
  <c r="H189" i="46"/>
  <c r="G188" i="46"/>
  <c r="J187" i="46"/>
  <c r="I187" i="46"/>
  <c r="H187" i="46"/>
  <c r="G186" i="46"/>
  <c r="J185" i="46"/>
  <c r="I185" i="46"/>
  <c r="H185" i="46"/>
  <c r="J180" i="46"/>
  <c r="J179" i="46" s="1"/>
  <c r="I180" i="46"/>
  <c r="I179" i="46" s="1"/>
  <c r="H180" i="46"/>
  <c r="H179" i="46" s="1"/>
  <c r="G178" i="46"/>
  <c r="G177" i="46"/>
  <c r="J176" i="46"/>
  <c r="J175" i="46" s="1"/>
  <c r="I176" i="46"/>
  <c r="I175" i="46" s="1"/>
  <c r="H176" i="46"/>
  <c r="H175" i="46" s="1"/>
  <c r="G174" i="46"/>
  <c r="G173" i="46"/>
  <c r="J172" i="46"/>
  <c r="J171" i="46" s="1"/>
  <c r="I172" i="46"/>
  <c r="I171" i="46" s="1"/>
  <c r="H172" i="46"/>
  <c r="H171" i="46" s="1"/>
  <c r="G169" i="46"/>
  <c r="G168" i="46"/>
  <c r="G167" i="46"/>
  <c r="J166" i="46"/>
  <c r="I166" i="46"/>
  <c r="H166" i="46"/>
  <c r="G165" i="46"/>
  <c r="G164" i="46"/>
  <c r="J163" i="46"/>
  <c r="I163" i="46"/>
  <c r="H163" i="46"/>
  <c r="G162" i="46"/>
  <c r="J161" i="46"/>
  <c r="I161" i="46"/>
  <c r="H161" i="46"/>
  <c r="G160" i="46"/>
  <c r="J159" i="46"/>
  <c r="I159" i="46"/>
  <c r="H159" i="46"/>
  <c r="G158" i="46"/>
  <c r="J157" i="46"/>
  <c r="I157" i="46"/>
  <c r="H157" i="46"/>
  <c r="G156" i="46"/>
  <c r="J155" i="46"/>
  <c r="I155" i="46"/>
  <c r="H155" i="46"/>
  <c r="G154" i="46"/>
  <c r="J153" i="46"/>
  <c r="G153" i="46" s="1"/>
  <c r="G152" i="46"/>
  <c r="J151" i="46"/>
  <c r="I151" i="46"/>
  <c r="H151" i="46"/>
  <c r="G150" i="46"/>
  <c r="J149" i="46"/>
  <c r="I149" i="46"/>
  <c r="G148" i="46"/>
  <c r="J147" i="46"/>
  <c r="I147" i="46"/>
  <c r="G146" i="46"/>
  <c r="J145" i="46"/>
  <c r="I145" i="46"/>
  <c r="G144" i="46"/>
  <c r="J143" i="46"/>
  <c r="I143" i="46"/>
  <c r="G142" i="46"/>
  <c r="J141" i="46"/>
  <c r="I141" i="46"/>
  <c r="G140" i="46"/>
  <c r="J139" i="46"/>
  <c r="I139" i="46"/>
  <c r="G138" i="46"/>
  <c r="J137" i="46"/>
  <c r="I137" i="46"/>
  <c r="G136" i="46"/>
  <c r="J135" i="46"/>
  <c r="I135" i="46"/>
  <c r="G133" i="46"/>
  <c r="J132" i="46"/>
  <c r="I132" i="46"/>
  <c r="G131" i="46"/>
  <c r="J130" i="46"/>
  <c r="J129" i="46" s="1"/>
  <c r="I130" i="46"/>
  <c r="H129" i="46"/>
  <c r="G128" i="46"/>
  <c r="J127" i="46"/>
  <c r="J126" i="46" s="1"/>
  <c r="I127" i="46"/>
  <c r="G125" i="46"/>
  <c r="J124" i="46"/>
  <c r="I124" i="46"/>
  <c r="I123" i="46" s="1"/>
  <c r="G121" i="46"/>
  <c r="J120" i="46"/>
  <c r="I120" i="46"/>
  <c r="H120" i="46"/>
  <c r="G119" i="46"/>
  <c r="J118" i="46"/>
  <c r="I118" i="46"/>
  <c r="H118" i="46"/>
  <c r="G116" i="46"/>
  <c r="J115" i="46"/>
  <c r="I115" i="46"/>
  <c r="G114" i="46"/>
  <c r="J113" i="46"/>
  <c r="I113" i="46"/>
  <c r="G110" i="46"/>
  <c r="J109" i="46"/>
  <c r="I109" i="46"/>
  <c r="H109" i="46"/>
  <c r="H104" i="46" s="1"/>
  <c r="H103" i="46" s="1"/>
  <c r="G108" i="46"/>
  <c r="J107" i="46"/>
  <c r="I107" i="46"/>
  <c r="G106" i="46"/>
  <c r="J105" i="46"/>
  <c r="I105" i="46"/>
  <c r="G102" i="46"/>
  <c r="J101" i="46"/>
  <c r="I101" i="46"/>
  <c r="G100" i="46"/>
  <c r="J99" i="46"/>
  <c r="I99" i="46"/>
  <c r="H99" i="46"/>
  <c r="G98" i="46"/>
  <c r="J97" i="46"/>
  <c r="I97" i="46"/>
  <c r="H97" i="46"/>
  <c r="G96" i="46"/>
  <c r="G95" i="46"/>
  <c r="G94" i="46"/>
  <c r="G93" i="46"/>
  <c r="J92" i="46"/>
  <c r="I92" i="46"/>
  <c r="H92" i="46"/>
  <c r="G89" i="46"/>
  <c r="J88" i="46"/>
  <c r="J87" i="46" s="1"/>
  <c r="J86" i="46" s="1"/>
  <c r="I88" i="46"/>
  <c r="G85" i="46"/>
  <c r="G84" i="46"/>
  <c r="G83" i="46"/>
  <c r="G82" i="46"/>
  <c r="G81" i="46"/>
  <c r="G80" i="46"/>
  <c r="G79" i="46"/>
  <c r="J78" i="46"/>
  <c r="I78" i="46"/>
  <c r="G77" i="46"/>
  <c r="J76" i="46"/>
  <c r="I76" i="46"/>
  <c r="H76" i="46"/>
  <c r="G75" i="46"/>
  <c r="J74" i="46"/>
  <c r="I74" i="46"/>
  <c r="H74" i="46"/>
  <c r="G73" i="46"/>
  <c r="G72" i="46"/>
  <c r="J71" i="46"/>
  <c r="I71" i="46"/>
  <c r="H71" i="46"/>
  <c r="G70" i="46"/>
  <c r="G69" i="46"/>
  <c r="G68" i="46"/>
  <c r="G67" i="46"/>
  <c r="J66" i="46"/>
  <c r="I66" i="46"/>
  <c r="H66" i="46"/>
  <c r="G65" i="46"/>
  <c r="G64" i="46"/>
  <c r="J63" i="46"/>
  <c r="I63" i="46"/>
  <c r="H63" i="46"/>
  <c r="G62" i="46"/>
  <c r="G61" i="46"/>
  <c r="J60" i="46"/>
  <c r="I60" i="46"/>
  <c r="H60" i="46"/>
  <c r="G59" i="46"/>
  <c r="J58" i="46"/>
  <c r="I58" i="46"/>
  <c r="H58" i="46"/>
  <c r="G57" i="46"/>
  <c r="G56" i="46"/>
  <c r="J55" i="46"/>
  <c r="I55" i="46"/>
  <c r="H55" i="46"/>
  <c r="G54" i="46"/>
  <c r="G53" i="46"/>
  <c r="G52" i="46"/>
  <c r="G51" i="46"/>
  <c r="J50" i="46"/>
  <c r="I50" i="46"/>
  <c r="H50" i="46"/>
  <c r="G49" i="46"/>
  <c r="G48" i="46"/>
  <c r="G47" i="46"/>
  <c r="G46" i="46"/>
  <c r="J45" i="46"/>
  <c r="I45" i="46"/>
  <c r="H45" i="46"/>
  <c r="G44" i="46"/>
  <c r="J42" i="46"/>
  <c r="I42" i="46"/>
  <c r="H42" i="46"/>
  <c r="G41" i="46"/>
  <c r="J40" i="46"/>
  <c r="I40" i="46"/>
  <c r="G39" i="46"/>
  <c r="J38" i="46"/>
  <c r="I38" i="46"/>
  <c r="G37" i="46"/>
  <c r="J36" i="46"/>
  <c r="I36" i="46"/>
  <c r="G35" i="46"/>
  <c r="J34" i="46"/>
  <c r="I34" i="46"/>
  <c r="G33" i="46"/>
  <c r="J32" i="46"/>
  <c r="I32" i="46"/>
  <c r="G31" i="46"/>
  <c r="J30" i="46"/>
  <c r="I30" i="46"/>
  <c r="G29" i="46"/>
  <c r="G28" i="46"/>
  <c r="J27" i="46"/>
  <c r="I27" i="46"/>
  <c r="G26" i="46"/>
  <c r="G25" i="46"/>
  <c r="G24" i="46"/>
  <c r="G23" i="46"/>
  <c r="J22" i="46"/>
  <c r="I22" i="46"/>
  <c r="H22" i="46"/>
  <c r="G21" i="46"/>
  <c r="G20" i="46"/>
  <c r="G19" i="46"/>
  <c r="G18" i="46"/>
  <c r="J17" i="46"/>
  <c r="I17" i="46"/>
  <c r="G14" i="46"/>
  <c r="J13" i="46"/>
  <c r="I13" i="46"/>
  <c r="G13" i="46" s="1"/>
  <c r="I104" i="46" l="1"/>
  <c r="G137" i="46"/>
  <c r="G157" i="46"/>
  <c r="I263" i="46"/>
  <c r="G34" i="46"/>
  <c r="G294" i="46"/>
  <c r="G32" i="46"/>
  <c r="G40" i="46"/>
  <c r="H263" i="46"/>
  <c r="G30" i="46"/>
  <c r="G38" i="46"/>
  <c r="J104" i="46"/>
  <c r="G104" i="46" s="1"/>
  <c r="G118" i="46"/>
  <c r="G283" i="46"/>
  <c r="G198" i="46"/>
  <c r="G194" i="46"/>
  <c r="G171" i="46"/>
  <c r="G27" i="46"/>
  <c r="G17" i="46"/>
  <c r="G66" i="46"/>
  <c r="G92" i="46"/>
  <c r="G36" i="46"/>
  <c r="G63" i="46"/>
  <c r="G71" i="46"/>
  <c r="G97" i="46"/>
  <c r="G101" i="46"/>
  <c r="G113" i="46"/>
  <c r="G124" i="46"/>
  <c r="J191" i="46"/>
  <c r="J263" i="46"/>
  <c r="G130" i="46"/>
  <c r="I170" i="46"/>
  <c r="G179" i="46"/>
  <c r="G289" i="46"/>
  <c r="G42" i="46"/>
  <c r="G149" i="46"/>
  <c r="G172" i="46"/>
  <c r="J170" i="46"/>
  <c r="G185" i="46"/>
  <c r="G189" i="46"/>
  <c r="G286" i="46"/>
  <c r="G226" i="46"/>
  <c r="G187" i="46"/>
  <c r="G145" i="46"/>
  <c r="G141" i="46"/>
  <c r="G88" i="46"/>
  <c r="G78" i="46"/>
  <c r="G60" i="46"/>
  <c r="G175" i="46"/>
  <c r="J91" i="46"/>
  <c r="J90" i="46" s="1"/>
  <c r="H16" i="46"/>
  <c r="H15" i="46" s="1"/>
  <c r="G45" i="46"/>
  <c r="G74" i="46"/>
  <c r="G76" i="46"/>
  <c r="I87" i="46"/>
  <c r="I91" i="46"/>
  <c r="I90" i="46" s="1"/>
  <c r="G109" i="46"/>
  <c r="I112" i="46"/>
  <c r="G115" i="46"/>
  <c r="G120" i="46"/>
  <c r="G127" i="46"/>
  <c r="G132" i="46"/>
  <c r="G135" i="46"/>
  <c r="G143" i="46"/>
  <c r="G151" i="46"/>
  <c r="G180" i="46"/>
  <c r="I191" i="46"/>
  <c r="G207" i="46"/>
  <c r="J16" i="46"/>
  <c r="J15" i="46" s="1"/>
  <c r="G55" i="46"/>
  <c r="G105" i="46"/>
  <c r="J112" i="46"/>
  <c r="J117" i="46"/>
  <c r="G117" i="46" s="1"/>
  <c r="J123" i="46"/>
  <c r="J122" i="46" s="1"/>
  <c r="G139" i="46"/>
  <c r="G147" i="46"/>
  <c r="G159" i="46"/>
  <c r="G161" i="46"/>
  <c r="G163" i="46"/>
  <c r="I184" i="46"/>
  <c r="G192" i="46"/>
  <c r="H197" i="46"/>
  <c r="G247" i="46"/>
  <c r="H285" i="46"/>
  <c r="G285" i="46" s="1"/>
  <c r="I288" i="46"/>
  <c r="G288" i="46" s="1"/>
  <c r="G50" i="46"/>
  <c r="G58" i="46"/>
  <c r="G99" i="46"/>
  <c r="G155" i="46"/>
  <c r="G166" i="46"/>
  <c r="G176" i="46"/>
  <c r="J184" i="46"/>
  <c r="G202" i="46"/>
  <c r="J201" i="46"/>
  <c r="G201" i="46" s="1"/>
  <c r="G264" i="46"/>
  <c r="I225" i="46"/>
  <c r="G107" i="46"/>
  <c r="G22" i="46"/>
  <c r="I16" i="46"/>
  <c r="I15" i="46" s="1"/>
  <c r="H91" i="46"/>
  <c r="I126" i="46"/>
  <c r="I129" i="46"/>
  <c r="G129" i="46" s="1"/>
  <c r="H170" i="46"/>
  <c r="H184" i="46"/>
  <c r="H225" i="46"/>
  <c r="I293" i="46"/>
  <c r="G293" i="46" s="1"/>
  <c r="I103" i="46" l="1"/>
  <c r="G263" i="46"/>
  <c r="G191" i="46"/>
  <c r="J103" i="46"/>
  <c r="J183" i="46"/>
  <c r="G134" i="46"/>
  <c r="G170" i="46"/>
  <c r="G112" i="46"/>
  <c r="J200" i="46"/>
  <c r="G197" i="46"/>
  <c r="H196" i="46"/>
  <c r="G196" i="46" s="1"/>
  <c r="I183" i="46"/>
  <c r="G87" i="46"/>
  <c r="I86" i="46"/>
  <c r="G86" i="46" s="1"/>
  <c r="G123" i="46"/>
  <c r="G91" i="46"/>
  <c r="H90" i="46"/>
  <c r="G90" i="46" s="1"/>
  <c r="G184" i="46"/>
  <c r="H183" i="46"/>
  <c r="I122" i="46"/>
  <c r="G122" i="46" s="1"/>
  <c r="G126" i="46"/>
  <c r="G15" i="46"/>
  <c r="H200" i="46"/>
  <c r="G225" i="46"/>
  <c r="I200" i="46"/>
  <c r="G16" i="46"/>
  <c r="J12" i="46" l="1"/>
  <c r="J11" i="46" s="1"/>
  <c r="G103" i="46"/>
  <c r="G183" i="46"/>
  <c r="I12" i="46"/>
  <c r="I11" i="46" s="1"/>
  <c r="H12" i="46"/>
  <c r="G200" i="46"/>
  <c r="H11" i="46" l="1"/>
  <c r="G11" i="46" s="1"/>
  <c r="G12" i="46"/>
  <c r="H306" i="41" l="1"/>
  <c r="H269" i="41"/>
  <c r="H365" i="41" l="1"/>
  <c r="H401" i="41" l="1"/>
  <c r="H400" i="41" s="1"/>
  <c r="H361" i="41"/>
  <c r="H320" i="41"/>
  <c r="H290" i="41"/>
  <c r="H76" i="41" l="1"/>
  <c r="H62" i="41"/>
  <c r="H117" i="41" l="1"/>
  <c r="H409" i="41"/>
  <c r="H346" i="41"/>
  <c r="H343" i="41"/>
  <c r="H308" i="41"/>
  <c r="H287" i="41"/>
  <c r="H170" i="41" l="1"/>
  <c r="H143" i="41"/>
  <c r="H142" i="41" s="1"/>
  <c r="H141" i="41" s="1"/>
  <c r="H135" i="41" l="1"/>
  <c r="H55" i="41"/>
  <c r="H44" i="41"/>
  <c r="H216" i="41"/>
  <c r="H420" i="41" l="1"/>
  <c r="H374" i="41"/>
  <c r="H378" i="41" l="1"/>
  <c r="H363" i="41"/>
  <c r="H256" i="41"/>
  <c r="H255" i="41" s="1"/>
  <c r="H238" i="41" l="1"/>
  <c r="H234" i="41"/>
  <c r="H226" i="41"/>
  <c r="H191" i="41"/>
  <c r="H182" i="41"/>
  <c r="H167" i="41" l="1"/>
  <c r="H139" i="41"/>
  <c r="H133" i="41"/>
  <c r="H126" i="41"/>
  <c r="H83" i="41"/>
  <c r="H85" i="41"/>
  <c r="H87" i="41"/>
  <c r="H54" i="41"/>
  <c r="H47" i="41"/>
  <c r="H359" i="41"/>
  <c r="H82" i="41" l="1"/>
  <c r="H371" i="41"/>
  <c r="H254" i="41"/>
  <c r="H225" i="41"/>
  <c r="H372" i="41" l="1"/>
  <c r="H138" i="41"/>
  <c r="H116" i="41"/>
  <c r="H115" i="41" s="1"/>
  <c r="H40" i="41" l="1"/>
  <c r="H166" i="41" l="1"/>
  <c r="H441" i="41" l="1"/>
  <c r="H433" i="41"/>
  <c r="H427" i="41"/>
  <c r="H414" i="41"/>
  <c r="H413" i="41" s="1"/>
  <c r="H411" i="41"/>
  <c r="H407" i="41"/>
  <c r="H406" i="41" s="1"/>
  <c r="H396" i="41"/>
  <c r="H384" i="41"/>
  <c r="H383" i="41" s="1"/>
  <c r="H382" i="41" s="1"/>
  <c r="H381" i="41" s="1"/>
  <c r="H367" i="41"/>
  <c r="H357" i="41"/>
  <c r="H355" i="41"/>
  <c r="H353" i="41"/>
  <c r="H341" i="41"/>
  <c r="H339" i="41"/>
  <c r="H337" i="41"/>
  <c r="H335" i="41"/>
  <c r="H325" i="41"/>
  <c r="H319" i="41" s="1"/>
  <c r="H311" i="41"/>
  <c r="H304" i="41"/>
  <c r="H302" i="41"/>
  <c r="H292" i="41"/>
  <c r="H283" i="41"/>
  <c r="H280" i="41"/>
  <c r="H271" i="41"/>
  <c r="H267" i="41"/>
  <c r="H265" i="41"/>
  <c r="H251" i="41"/>
  <c r="H250" i="41" s="1"/>
  <c r="H249" i="41" s="1"/>
  <c r="H248" i="41" s="1"/>
  <c r="H245" i="41"/>
  <c r="H244" i="41" s="1"/>
  <c r="H243" i="41" s="1"/>
  <c r="H242" i="41" s="1"/>
  <c r="H230" i="41"/>
  <c r="H222" i="41"/>
  <c r="H221" i="41" s="1"/>
  <c r="H220" i="41" s="1"/>
  <c r="H212" i="41"/>
  <c r="H211" i="41" s="1"/>
  <c r="H209" i="41"/>
  <c r="H208" i="41" s="1"/>
  <c r="H186" i="41"/>
  <c r="H185" i="41" s="1"/>
  <c r="H184" i="41" s="1"/>
  <c r="H177" i="41"/>
  <c r="H176" i="41" s="1"/>
  <c r="H175" i="41" s="1"/>
  <c r="H174" i="41" s="1"/>
  <c r="H164" i="41"/>
  <c r="H163" i="41" s="1"/>
  <c r="H162" i="41" s="1"/>
  <c r="H161" i="41" s="1"/>
  <c r="H159" i="41"/>
  <c r="H157" i="41"/>
  <c r="H155" i="41"/>
  <c r="H153" i="41"/>
  <c r="H151" i="41"/>
  <c r="H149" i="41"/>
  <c r="H147" i="41"/>
  <c r="H131" i="41"/>
  <c r="H124" i="41"/>
  <c r="H122" i="41"/>
  <c r="H113" i="41"/>
  <c r="H112" i="41" s="1"/>
  <c r="H110" i="41"/>
  <c r="H109" i="41" s="1"/>
  <c r="H108" i="41" s="1"/>
  <c r="H105" i="41"/>
  <c r="H103" i="41"/>
  <c r="H100" i="41"/>
  <c r="H99" i="41" s="1"/>
  <c r="H94" i="41"/>
  <c r="H93" i="41" s="1"/>
  <c r="H92" i="41" s="1"/>
  <c r="H90" i="41"/>
  <c r="H74" i="41"/>
  <c r="H71" i="41"/>
  <c r="H69" i="41"/>
  <c r="H61" i="41"/>
  <c r="H60" i="41" s="1"/>
  <c r="H43" i="41"/>
  <c r="H39" i="41"/>
  <c r="H36" i="41"/>
  <c r="H35" i="41" s="1"/>
  <c r="H34" i="41" s="1"/>
  <c r="H14" i="41"/>
  <c r="H13" i="41" s="1"/>
  <c r="H377" i="41"/>
  <c r="H315" i="41"/>
  <c r="H314" i="41" s="1"/>
  <c r="H313" i="41" s="1"/>
  <c r="H297" i="41"/>
  <c r="H296" i="41" s="1"/>
  <c r="H295" i="41" s="1"/>
  <c r="H285" i="41"/>
  <c r="H275" i="41"/>
  <c r="H274" i="41" s="1"/>
  <c r="H273" i="41" s="1"/>
  <c r="H181" i="41"/>
  <c r="H180" i="41" s="1"/>
  <c r="H352" i="41" l="1"/>
  <c r="H334" i="41"/>
  <c r="H333" i="41" s="1"/>
  <c r="H332" i="41" s="1"/>
  <c r="H146" i="41"/>
  <c r="H145" i="41" s="1"/>
  <c r="H301" i="41"/>
  <c r="H300" i="41" s="1"/>
  <c r="H299" i="41" s="1"/>
  <c r="H279" i="41"/>
  <c r="H130" i="41"/>
  <c r="H129" i="41" s="1"/>
  <c r="H128" i="41" s="1"/>
  <c r="H38" i="41"/>
  <c r="H121" i="41"/>
  <c r="H120" i="41" s="1"/>
  <c r="H318" i="41"/>
  <c r="H317" i="41" s="1"/>
  <c r="H233" i="41"/>
  <c r="H440" i="41"/>
  <c r="H439" i="41" s="1"/>
  <c r="H438" i="41" s="1"/>
  <c r="H437" i="41" s="1"/>
  <c r="H89" i="41"/>
  <c r="H229" i="41"/>
  <c r="H237" i="41"/>
  <c r="H432" i="41"/>
  <c r="H431" i="41" s="1"/>
  <c r="H430" i="41" s="1"/>
  <c r="H429" i="41" s="1"/>
  <c r="H197" i="41"/>
  <c r="H196" i="41" s="1"/>
  <c r="H21" i="41"/>
  <c r="H20" i="41" s="1"/>
  <c r="H81" i="41"/>
  <c r="H80" i="41" s="1"/>
  <c r="H68" i="41"/>
  <c r="H67" i="41" s="1"/>
  <c r="H405" i="41"/>
  <c r="H404" i="41" s="1"/>
  <c r="H73" i="41"/>
  <c r="H107" i="41"/>
  <c r="H190" i="41"/>
  <c r="H189" i="41" s="1"/>
  <c r="H188" i="41" s="1"/>
  <c r="H179" i="41" s="1"/>
  <c r="H264" i="41"/>
  <c r="H263" i="41" s="1"/>
  <c r="H262" i="41" s="1"/>
  <c r="H426" i="41"/>
  <c r="H425" i="41"/>
  <c r="H102" i="41"/>
  <c r="H98" i="41" s="1"/>
  <c r="H97" i="41" s="1"/>
  <c r="H207" i="41"/>
  <c r="H224" i="41" l="1"/>
  <c r="H219" i="41" s="1"/>
  <c r="H218" i="41" s="1"/>
  <c r="H215" i="41" s="1"/>
  <c r="H214" i="41" s="1"/>
  <c r="H195" i="41" s="1"/>
  <c r="H96" i="41"/>
  <c r="H66" i="41"/>
  <c r="H59" i="41" s="1"/>
  <c r="H351" i="41"/>
  <c r="H12" i="41"/>
  <c r="H119" i="41"/>
  <c r="H403" i="41"/>
  <c r="H387" i="41"/>
  <c r="H278" i="41"/>
  <c r="H277" i="41" s="1"/>
  <c r="H261" i="41" s="1"/>
  <c r="H423" i="41"/>
  <c r="H424" i="41"/>
  <c r="H386" i="41" l="1"/>
  <c r="H380" i="41" s="1"/>
  <c r="H350" i="41"/>
  <c r="H349" i="41" s="1"/>
  <c r="H11" i="41"/>
  <c r="H194" i="41"/>
  <c r="H247" i="41" l="1"/>
  <c r="H446" i="41" l="1"/>
</calcChain>
</file>

<file path=xl/sharedStrings.xml><?xml version="1.0" encoding="utf-8"?>
<sst xmlns="http://schemas.openxmlformats.org/spreadsheetml/2006/main" count="4414" uniqueCount="1001">
  <si>
    <t>(тыс. рублей)</t>
  </si>
  <si>
    <t>ГР</t>
  </si>
  <si>
    <t>12</t>
  </si>
  <si>
    <t>13</t>
  </si>
  <si>
    <t>10</t>
  </si>
  <si>
    <t>к решению Совета депутатов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</si>
  <si>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</si>
  <si>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</si>
  <si>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</si>
  <si>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</si>
  <si>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</si>
  <si>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</si>
  <si>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</si>
  <si>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</si>
  <si>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</si>
  <si>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</si>
  <si>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</si>
  <si>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</si>
  <si>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</si>
  <si>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</si>
  <si>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</si>
  <si>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</si>
  <si>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</si>
  <si>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</si>
  <si>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</si>
  <si>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</si>
  <si>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</si>
  <si>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</si>
  <si>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</si>
  <si>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</si>
  <si>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</si>
  <si>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</si>
  <si>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</si>
  <si>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</si>
  <si>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</si>
  <si>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</si>
  <si>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</si>
  <si>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</si>
  <si>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</si>
  <si>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</si>
  <si>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</si>
  <si>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</si>
  <si>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</si>
  <si>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</si>
  <si>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</si>
  <si>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</si>
  <si>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</si>
  <si>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</si>
  <si>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</si>
  <si>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</si>
  <si>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</si>
  <si>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</si>
  <si>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</si>
  <si>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</si>
  <si>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</si>
  <si>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</si>
  <si>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</si>
  <si>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</si>
  <si>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</si>
  <si>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</si>
  <si>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</si>
  <si>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</si>
  <si>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</si>
  <si>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</si>
  <si>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</si>
  <si>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</si>
  <si>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</si>
  <si>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</si>
  <si>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</si>
  <si>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</si>
  <si>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</si>
  <si>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</si>
  <si>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</si>
  <si>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</si>
  <si>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</si>
  <si>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</si>
  <si>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</si>
  <si>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</si>
  <si>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</si>
  <si>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</si>
  <si>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</si>
  <si>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</si>
  <si>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</si>
  <si>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</si>
  <si>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</si>
  <si>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Подпрограмма «Муниципальная поддержка малого и среднего предпринимательства»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</si>
  <si>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</si>
  <si>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</si>
  <si>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</si>
  <si>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>Коммунальное хозяйство</t>
  </si>
  <si>
    <t>Благоустройство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</si>
  <si>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</si>
  <si>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</si>
  <si>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</si>
  <si>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</si>
  <si>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</si>
  <si>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</si>
  <si>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</si>
  <si>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</si>
  <si>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</si>
  <si>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</si>
  <si>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</si>
  <si>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</si>
  <si>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</si>
  <si>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</si>
  <si>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</si>
  <si>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</si>
  <si>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</si>
  <si>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</si>
  <si>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</si>
  <si>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</si>
  <si>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</si>
  <si>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</si>
  <si>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</si>
  <si>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</si>
  <si>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</si>
  <si>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</si>
  <si>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</si>
  <si>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</si>
  <si>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</si>
  <si>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</si>
  <si>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Сумма средств окружного бюджета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</si>
  <si>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</si>
  <si>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</si>
  <si>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</si>
  <si>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</si>
  <si>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</si>
  <si>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</si>
  <si>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</si>
  <si>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</si>
  <si>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</si>
  <si>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</si>
  <si>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Другие вопросы в области жилищно-коммунального хозяйства</t>
  </si>
  <si>
    <t>Обеспечение пожарной безопасности</t>
  </si>
  <si>
    <t>Подпрограмма «Содержание вертолетных площадок»</t>
  </si>
  <si>
    <t>Предоставление субсидий бюджетным, автономным учреждениям и иным некоммерческим организациям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</si>
  <si>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</si>
  <si>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</si>
  <si>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</si>
  <si>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</si>
  <si>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</si>
  <si>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</si>
  <si>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</si>
  <si>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</si>
  <si>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</si>
  <si>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</si>
  <si>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</si>
  <si>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</si>
  <si>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</si>
  <si>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</si>
  <si>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</si>
  <si>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</si>
  <si>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</si>
  <si>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</si>
  <si>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</si>
  <si>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</si>
  <si>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</si>
  <si>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</si>
  <si>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</si>
  <si>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</si>
  <si>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</si>
  <si>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</si>
  <si>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</si>
  <si>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</si>
  <si>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</si>
  <si>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</si>
  <si>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</si>
  <si>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</si>
  <si>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</si>
  <si>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</si>
  <si>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</si>
  <si>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</si>
  <si>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</si>
  <si>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</si>
  <si>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</si>
  <si>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</si>
  <si>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</si>
  <si>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</si>
  <si>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</si>
  <si>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</si>
  <si>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</si>
  <si>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</si>
  <si>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</si>
  <si>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</si>
  <si>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</si>
  <si>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</si>
  <si>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</si>
  <si>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</si>
  <si>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</si>
  <si>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</si>
  <si>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81 1 00 20040</t>
  </si>
  <si>
    <t>09 0 00 00000</t>
  </si>
  <si>
    <t>01 0 00 00000</t>
  </si>
  <si>
    <t>01 0 00 20300</t>
  </si>
  <si>
    <t>07 0 00 00000</t>
  </si>
  <si>
    <t>06 0 00 00000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</si>
  <si>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</si>
  <si>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</si>
  <si>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</si>
  <si>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</si>
  <si>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</si>
  <si>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</si>
  <si>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</si>
  <si>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</si>
  <si>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</si>
  <si>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</si>
  <si>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</si>
  <si>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</si>
  <si>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</si>
  <si>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</si>
  <si>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</si>
  <si>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</si>
  <si>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</si>
  <si>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</si>
  <si>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</si>
  <si>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</si>
  <si>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</si>
  <si>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</si>
  <si>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</si>
  <si>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</si>
  <si>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</si>
  <si>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</si>
  <si>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</si>
  <si>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</si>
  <si>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</si>
  <si>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</si>
  <si>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</si>
  <si>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</si>
  <si>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</si>
  <si>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</si>
  <si>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</si>
  <si>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</si>
  <si>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</si>
  <si>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</si>
  <si>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</si>
  <si>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</si>
  <si>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</si>
  <si>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</si>
  <si>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</si>
  <si>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</si>
  <si>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</si>
  <si>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</si>
  <si>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</si>
  <si>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</si>
  <si>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</si>
  <si>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</si>
  <si>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03 0 00 00000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</si>
  <si>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</si>
  <si>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</si>
  <si>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</si>
  <si>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03 1 02 99990</t>
  </si>
  <si>
    <t>08 0 00 00000</t>
  </si>
  <si>
    <t>08 1 00 00000</t>
  </si>
  <si>
    <t>82 Д 00 00120</t>
  </si>
  <si>
    <t>Подпрограмма «Финансовая поддержка производителей социально значимых видов хлеба»</t>
  </si>
  <si>
    <t>08 1 01 00000</t>
  </si>
  <si>
    <t>08 2 00 00000</t>
  </si>
  <si>
    <t>08 2 01 00000</t>
  </si>
  <si>
    <t>81 1 00 43020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</si>
  <si>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</si>
  <si>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</si>
  <si>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</si>
  <si>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</si>
  <si>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</si>
  <si>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</si>
  <si>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</si>
  <si>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</si>
  <si>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</si>
  <si>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</si>
  <si>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</si>
  <si>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</si>
  <si>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</si>
  <si>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</si>
  <si>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</si>
  <si>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</si>
  <si>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</si>
  <si>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</si>
  <si>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</si>
  <si>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</si>
  <si>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Основное мероприятие «Проведение государственной итоговой аттестации, олимпиад и мониторинг в сфере образования»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</si>
  <si>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</si>
  <si>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</si>
  <si>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</si>
  <si>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</si>
  <si>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</si>
  <si>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</si>
  <si>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</si>
  <si>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</si>
  <si>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</si>
  <si>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</si>
  <si>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</si>
  <si>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</si>
  <si>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</si>
  <si>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</si>
  <si>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</si>
  <si>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</si>
  <si>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</si>
  <si>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</si>
  <si>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</si>
  <si>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</si>
  <si>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</si>
  <si>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</si>
  <si>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</si>
  <si>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</si>
  <si>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</si>
  <si>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</si>
  <si>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</si>
  <si>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</si>
  <si>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</si>
  <si>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</si>
  <si>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</si>
  <si>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</si>
  <si>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</si>
  <si>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</si>
  <si>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</si>
  <si>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Управление социальной политики городского округа Эгвекинот</t>
  </si>
  <si>
    <t>Сумма средств бюджета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</si>
  <si>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</si>
  <si>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Прочие доходы от компенсации затрат бюджетов городских округов</t>
  </si>
  <si>
    <t>11</t>
  </si>
  <si>
    <t>Справочно: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</si>
  <si>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</si>
  <si>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</si>
  <si>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</si>
  <si>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</si>
  <si>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</si>
  <si>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</si>
  <si>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</si>
  <si>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</si>
  <si>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02 1 04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</si>
  <si>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</si>
  <si>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</si>
  <si>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</si>
  <si>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</si>
  <si>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</si>
  <si>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</si>
  <si>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</si>
  <si>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</si>
  <si>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</si>
  <si>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</si>
  <si>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</si>
  <si>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</si>
  <si>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</si>
  <si>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</si>
  <si>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</si>
  <si>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</si>
  <si>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03 1</t>
  </si>
  <si>
    <t>03 1 02</t>
  </si>
  <si>
    <t>Финансовая поддержка субъектов малого и среднего предпринимательства (Иные бюджетные ассигнования)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</si>
  <si>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</si>
  <si>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</si>
  <si>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</si>
  <si>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</si>
  <si>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</si>
  <si>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</si>
  <si>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</si>
  <si>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</si>
  <si>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</si>
  <si>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</si>
  <si>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</si>
  <si>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</si>
  <si>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</si>
  <si>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</si>
  <si>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</si>
  <si>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</si>
  <si>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</si>
  <si>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</si>
  <si>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07 0 01</t>
  </si>
  <si>
    <t>07 0 02</t>
  </si>
  <si>
    <t>07 0 03</t>
  </si>
  <si>
    <t>07 0 04</t>
  </si>
  <si>
    <t>07 0 05</t>
  </si>
  <si>
    <t>07 0 06</t>
  </si>
  <si>
    <t>07 0 07</t>
  </si>
  <si>
    <t>08 2</t>
  </si>
  <si>
    <t>08 2 01</t>
  </si>
  <si>
    <t>80</t>
  </si>
  <si>
    <t>80 1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</si>
  <si>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</si>
  <si>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</si>
  <si>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</si>
  <si>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</si>
  <si>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</si>
  <si>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</si>
  <si>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</si>
  <si>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</si>
  <si>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</si>
  <si>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</si>
  <si>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</si>
  <si>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</si>
  <si>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</si>
  <si>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</si>
  <si>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</si>
  <si>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</si>
  <si>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</si>
  <si>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</si>
  <si>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84</t>
  </si>
  <si>
    <t>84 1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</si>
  <si>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</si>
  <si>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</si>
  <si>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</si>
  <si>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</si>
  <si>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</si>
  <si>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Сумма средств федерального бюджета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</si>
  <si>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</si>
  <si>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</si>
  <si>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>На организацию проведения мероприятий по отлову и содержанию безнадзорных животных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</si>
  <si>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</si>
  <si>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</si>
  <si>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</si>
  <si>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</si>
  <si>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</si>
  <si>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</si>
  <si>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</si>
  <si>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</si>
  <si>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</si>
  <si>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</si>
  <si>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</si>
  <si>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</si>
  <si>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</si>
  <si>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</si>
  <si>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</si>
  <si>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</si>
  <si>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</si>
  <si>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</si>
  <si>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</si>
  <si>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>81 П 00 М9929</t>
  </si>
  <si>
    <t>04 П 00 М9927</t>
  </si>
  <si>
    <t>000 1 05 01011 01 0000 110</t>
  </si>
  <si>
    <t>000 1 05 01021 01 0000 110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</si>
  <si>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</si>
  <si>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</si>
  <si>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</si>
  <si>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</si>
  <si>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</si>
  <si>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</si>
  <si>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07 0 09 80270</t>
  </si>
  <si>
    <t>07 0 10 80280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</si>
  <si>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</si>
  <si>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"Взносы на капитальный ремонт общего имущества многоквартирных домов"</t>
  </si>
  <si>
    <t>07 0 12 00000</t>
  </si>
  <si>
    <t>07 0 12 82020</t>
  </si>
  <si>
    <t>07 0 12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</si>
  <si>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</si>
  <si>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</si>
  <si>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</si>
  <si>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08 3 01 00000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</si>
  <si>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</si>
  <si>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</si>
  <si>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</si>
  <si>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</si>
  <si>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</si>
  <si>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</si>
  <si>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</si>
  <si>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</si>
  <si>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</si>
  <si>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</si>
  <si>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Собственные доходы бюджета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</si>
  <si>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</si>
  <si>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</si>
  <si>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</si>
  <si>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</si>
  <si>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</si>
  <si>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1 01 С901Д</t>
  </si>
  <si>
    <t>02 П 00 М901Д</t>
  </si>
  <si>
    <t>02 1 01 С902Д</t>
  </si>
  <si>
    <t>02 1 01 С907Д</t>
  </si>
  <si>
    <t>02 П 00 М902Д</t>
  </si>
  <si>
    <t>02 П 00 М907Д</t>
  </si>
  <si>
    <t>02 1 01 С904Д</t>
  </si>
  <si>
    <t>02 П 00 М904Д</t>
  </si>
  <si>
    <t>02 1 03 S215Д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</si>
  <si>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</si>
  <si>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</si>
  <si>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</si>
  <si>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</si>
  <si>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</si>
  <si>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</si>
  <si>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</si>
  <si>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</si>
  <si>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</si>
  <si>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</si>
  <si>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</si>
  <si>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</si>
  <si>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</si>
  <si>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</si>
  <si>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</si>
  <si>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Компенсация расходов, связанных с переездом (Иные бюджетные ассигнования)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</si>
  <si>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</si>
  <si>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</si>
  <si>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</si>
  <si>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Основное мероприятие «Компенсация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</si>
  <si>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</si>
  <si>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</si>
  <si>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</si>
  <si>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</si>
  <si>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</si>
  <si>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</si>
  <si>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</si>
  <si>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</si>
  <si>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</si>
  <si>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</si>
  <si>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</si>
  <si>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</si>
  <si>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</si>
  <si>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</si>
  <si>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</si>
  <si>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</si>
  <si>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</si>
  <si>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</si>
  <si>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02 1 15 S2230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</si>
  <si>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</si>
  <si>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</si>
  <si>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Основное мероприятие «Проведение государственной итоговой аттестации, олимпиад и мониторингов в сфере образования»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</si>
  <si>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</si>
  <si>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81 П 00 10120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</si>
  <si>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</si>
  <si>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</si>
  <si>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</si>
  <si>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</si>
  <si>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</si>
  <si>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</si>
  <si>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</si>
  <si>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</si>
  <si>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Судебная система</t>
  </si>
  <si>
    <t>82 9 00 51200</t>
  </si>
  <si>
    <t>Основное мероприятие "Проведение мероприятий по отлову и содержанию безнадзорных животных"</t>
  </si>
  <si>
    <t>07 0 08 00000</t>
  </si>
  <si>
    <t>07 0 08 43080</t>
  </si>
  <si>
    <t>Основное мероприятие «Капитальный ремонт жилого дома в с. Рыркайпий по ул. Солнечная, д. 13»</t>
  </si>
  <si>
    <t>07 0 13 82030</t>
  </si>
  <si>
    <t>Основное мероприятие «Предоставление финансовой поддержки производителям социально значимых видов хлеба»</t>
  </si>
  <si>
    <t>000 1 16 28000 00 0000 140</t>
  </si>
  <si>
    <t>Безвозмездные поступления от других бюджетов бюджетной системы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</si>
  <si>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</si>
  <si>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</si>
  <si>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4</t>
  </si>
  <si>
    <t>5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</si>
  <si>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</si>
  <si>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</si>
  <si>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07 0 08</t>
  </si>
  <si>
    <t>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</si>
  <si>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07 0 13</t>
  </si>
  <si>
    <t>Капитальный ремонт жилого дома в с. Рыркайпий по ул. Солнечная, д. 13 (Закупка товаров, работ и услуг для обеспечения государственных (муниципальных) нужд)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</si>
  <si>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</si>
  <si>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</si>
  <si>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</si>
  <si>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</si>
  <si>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</si>
  <si>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</si>
  <si>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</si>
  <si>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</si>
  <si>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</si>
  <si>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</si>
  <si>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</si>
  <si>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</si>
  <si>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</si>
  <si>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02 1 13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</si>
  <si>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</si>
  <si>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07 0 09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</si>
  <si>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</si>
  <si>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Основное мероприятие "Ремонт, модернизация и реконструкция инженерно-технических сетей"</t>
  </si>
  <si>
    <t xml:space="preserve">07 0 10 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</si>
  <si>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</si>
  <si>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</si>
  <si>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</si>
  <si>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</si>
  <si>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</si>
  <si>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</si>
  <si>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</si>
  <si>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05 3 07 81050</t>
  </si>
  <si>
    <t>05 3 08 81050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</si>
  <si>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</si>
  <si>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</si>
  <si>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Подпрограмма «Энергосбережение и повышение энергетической эффективности»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</si>
  <si>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</si>
  <si>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</si>
  <si>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</si>
  <si>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</si>
  <si>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</si>
  <si>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000 1 12 01041 01 0000 120
</t>
  </si>
  <si>
    <t>05 3</t>
  </si>
  <si>
    <t>05 3 07</t>
  </si>
  <si>
    <t>05 3 08</t>
  </si>
  <si>
    <t xml:space="preserve">08 1 </t>
  </si>
  <si>
    <t>08 1 01</t>
  </si>
  <si>
    <t>08 3</t>
  </si>
  <si>
    <t>08 3 01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</si>
  <si>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</si>
  <si>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</si>
  <si>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</si>
  <si>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Плата за размещение отходов производства</t>
  </si>
  <si>
    <t>000 2 02 10000 00 0000 150</t>
  </si>
  <si>
    <t>000 2 02 15001 00 0000 150</t>
  </si>
  <si>
    <t>000 2 02 15001 04 0000 150</t>
  </si>
  <si>
    <t xml:space="preserve">000 2 02 15002 00 0000 150
</t>
  </si>
  <si>
    <t>000 2 02 15002 04 0000 150</t>
  </si>
  <si>
    <t>000 2 02 20000 00 0000 150</t>
  </si>
  <si>
    <t>000 2 02 20077 00 0000 150</t>
  </si>
  <si>
    <t>000 2 02 20077 04 0000 150</t>
  </si>
  <si>
    <t>000 2 02 29999 00 0000 150</t>
  </si>
  <si>
    <t>000 2 02 29999 04 0000 150</t>
  </si>
  <si>
    <t>000 2 02 30000 00 0000 150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</si>
  <si>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</si>
  <si>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</si>
  <si>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</si>
  <si>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</si>
  <si>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</si>
  <si>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</si>
  <si>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</si>
  <si>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</si>
  <si>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000 2 02 39999 00 0000 150</t>
  </si>
  <si>
    <t>000 2 02 39999 04 0000 150</t>
  </si>
  <si>
    <t>000 2 19 60010 04 0000 150</t>
  </si>
  <si>
    <t>82 9 00 2002Р</t>
  </si>
  <si>
    <t>Муниципальная программа «Безопасность населения в городском округе Эгвекинот на 2019-2021 годы»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</si>
  <si>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</si>
  <si>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</si>
  <si>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</si>
  <si>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</si>
  <si>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</si>
  <si>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</si>
  <si>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</si>
  <si>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09 2 02 81160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</si>
  <si>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</si>
  <si>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</si>
  <si>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</si>
  <si>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</si>
  <si>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</si>
  <si>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</si>
  <si>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</si>
  <si>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</si>
  <si>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</si>
  <si>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</si>
  <si>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09 1 03 81140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</si>
  <si>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</si>
  <si>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</si>
  <si>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</si>
  <si>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</si>
  <si>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</si>
  <si>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</si>
  <si>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</si>
  <si>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</si>
  <si>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10 1 01 81170</t>
  </si>
  <si>
    <t>Муниципальная программа «Развитие транспортной инфраструктуры городского округа Эгвекинот на 2016-2021 годы»</t>
  </si>
  <si>
    <t>Основное мероприятие «Обустройство ВПП для легкомоторной авиации»</t>
  </si>
  <si>
    <t>06 3 02 00000</t>
  </si>
  <si>
    <t>06 3 02 81110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</si>
  <si>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</si>
  <si>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</si>
  <si>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Основное мероприятие «Ремонт бетонного покрытия, устройство наружного освещения на территории перед зданием аэропорта "Залив Креста", п. Эгвекинот»</t>
  </si>
  <si>
    <t>07 0 18 00000</t>
  </si>
  <si>
    <t>07 0 18 80310</t>
  </si>
  <si>
    <t>07 0 19 80320</t>
  </si>
  <si>
    <t>07 0 19 00000</t>
  </si>
  <si>
    <t>Основное мероприятие «Ремонт дороги, тротуаров и освещения аллеи от улицы Ленина до объездной дороги в п. Эгвекинот»</t>
  </si>
  <si>
    <t>Здравоохранение</t>
  </si>
  <si>
    <t>Санитарно-эпидемиологическое благополучие</t>
  </si>
  <si>
    <t xml:space="preserve">09 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</si>
  <si>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</si>
  <si>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</si>
  <si>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08 1 01 S2200</t>
  </si>
  <si>
    <t>08 2 01 S2120</t>
  </si>
  <si>
    <t>08 2 01 S212С</t>
  </si>
  <si>
    <t>08 3 01 S2080</t>
  </si>
  <si>
    <t>08 3 01 S208С</t>
  </si>
  <si>
    <t>82 9 00 S2260</t>
  </si>
  <si>
    <t>82 9 00 S226С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</si>
  <si>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</si>
  <si>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02 1 03 S215С</t>
  </si>
  <si>
    <t>Муниципальная программа «Развитие физической культуры и спорта в городском округе Эгвекинот на 2016-2021 годы»</t>
  </si>
  <si>
    <t>85 1 00 10110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</si>
  <si>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</si>
  <si>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Реализация мероприятий по проведению оздоровительной кампании детей, находящихся в трудной жизненной ситуации (за счет средств местного бюджета) (Предоставление субсидий бюджетным, автономным учреждениям и иным некоммерческим организациям)</t>
  </si>
  <si>
    <t>Муниципальная программа «Развитие физической культуры и спорта в городском округе Эгвекинот на 2016-20121 годы»</t>
  </si>
  <si>
    <t>06 3 02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</si>
  <si>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</si>
  <si>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07 0 18</t>
  </si>
  <si>
    <t>07 0 19</t>
  </si>
  <si>
    <t>Ремонт бетонного покрытия, устройство наружного освещения на территории перед зданием аэропорта "Залив Креста", п. Эгвекинот (Закупка товаров, работ и услуг для обеспечения государственных (муниципальных) нужд)</t>
  </si>
  <si>
    <t>Ремонт дороги, тротуаров и освещения аллеи от улицы Ленина до объездной дороги в п. Эгвекинот (Закупка товаров, работ и услуг для обеспечения государственных (муниципальных) нужд)</t>
  </si>
  <si>
    <t>Финансовая поддержка производства социально значимых видов хлеба (Иные бюджетные ассигнования)</t>
  </si>
  <si>
    <t>Финансовая поддержка производства социально значимых видов хлеба (за счет средств местного бюджета) (Иные бюджетные ассигнования)</t>
  </si>
  <si>
    <t>08 1 01 S220С</t>
  </si>
  <si>
    <t>Обеспечение жителей округа социально значимыми продовольственными товарами (Иные бюджетные ассигнования)</t>
  </si>
  <si>
    <t>Обеспечение жителей округа социально значимыми продовольственными товарами (за счет средств местного бюджета) (Иные бюджетные ассигнования)</t>
  </si>
  <si>
    <t>Финансовая поддержка производства молочной продукции (Иные бюджетные ассигнования)</t>
  </si>
  <si>
    <t>Финансовая поддержка производства молочной продукции (за счет средств местного бюджета) (Иные бюджетные ассигнования)</t>
  </si>
  <si>
    <t>09 1</t>
  </si>
  <si>
    <t>09 1 01</t>
  </si>
  <si>
    <t>09 1 02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</si>
  <si>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</si>
  <si>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</si>
  <si>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09 1 03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</si>
  <si>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</si>
  <si>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09 2</t>
  </si>
  <si>
    <t>09 2 1</t>
  </si>
  <si>
    <t>09 2 1 81150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</si>
  <si>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</si>
  <si>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09 2 2</t>
  </si>
  <si>
    <t>09 2 2 81160</t>
  </si>
  <si>
    <t>10 1 01</t>
  </si>
  <si>
    <t>10 1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</si>
  <si>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</si>
  <si>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</si>
  <si>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</si>
  <si>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</si>
  <si>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Финансовая поддержку субъектов предпринимательской деятельности, осуществляющих деятельность в сельской местности (Иные бюджетные ассигнования)</t>
  </si>
  <si>
    <t>Финансовая поддержка субъектов предпринимательской деятельности, осуществляющих деятельность в сельской местности (за счет средств местного бюджета) (Иные бюджетные ассигнования)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</si>
  <si>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</si>
  <si>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</si>
  <si>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000 1 12 01040 01 0000 120</t>
  </si>
  <si>
    <t>Плата за размещение отходов производства и потребления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</si>
  <si>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1261, 128, 129, 129.1, 129.4, 132, 133, 134, 135, 135.1, 135.2 Налогового кодекса Российской Федерации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</si>
  <si>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</si>
  <si>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</si>
  <si>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</si>
  <si>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</si>
  <si>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</si>
  <si>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</si>
  <si>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</si>
  <si>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</si>
  <si>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</si>
  <si>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</si>
  <si>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</si>
  <si>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</si>
  <si>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Проведение государственной итоговой аттестации, олимпиад и мониторингов в сфере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</si>
  <si>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</si>
  <si>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</si>
  <si>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</si>
  <si>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</si>
  <si>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82 9 00 90000</t>
  </si>
  <si>
    <t>Прочее направление расходов (Иные бюджетные ассигнования)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</si>
  <si>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</si>
  <si>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</si>
  <si>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</si>
  <si>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</si>
  <si>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81 П 00 М9949</t>
  </si>
  <si>
    <t>82 9 00 2002P</t>
  </si>
  <si>
    <t>07 0 13 00000</t>
  </si>
  <si>
    <t>05 1 07 00000</t>
  </si>
  <si>
    <t>05 1 07 80300</t>
  </si>
  <si>
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</si>
  <si>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  </r>
    <r>
      <rPr>
        <sz val="12"/>
        <color theme="1"/>
        <rFont val="Times New Roman"/>
        <family val="1"/>
        <charset val="204"/>
      </rPr>
      <t>»</t>
    </r>
  </si>
  <si>
    <t>Основное мероприятие «Обеспечение органов местного самоуправления документами территориального планирования и градостроительного зонирования»</t>
  </si>
  <si>
    <t>07 0 20 00000</t>
  </si>
  <si>
    <t>07 0 20 S2520</t>
  </si>
  <si>
    <t>07 0 20 S252С</t>
  </si>
  <si>
    <t>Основное мероприятие «Реализация проектов инициативного бюджетирования в городском округе Эгвекинот»</t>
  </si>
  <si>
    <t>07 0 21 00000</t>
  </si>
  <si>
    <t>07 0 21 S2100</t>
  </si>
  <si>
    <t>07 0 21 S210И</t>
  </si>
  <si>
    <t>Реализация проектов инициативного бюджетирования в городском округе Эгвекинот (софинансирование проектов со стороны населения) (Прочая закупка товаров, работ и услуг)</t>
  </si>
  <si>
    <t>Реализация проектов инициативного бюджетирования в городском округе Эгвекинот (Прочая закупка товаров, работ и услуг)</t>
  </si>
  <si>
    <t>02 1 15 S223С</t>
  </si>
  <si>
    <t>08 1 01 S220C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</si>
  <si>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</si>
  <si>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</si>
  <si>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02 1 18 00000</t>
  </si>
  <si>
    <t>02 1 18 80140</t>
  </si>
  <si>
    <t>Поощрение талантливой молодежи (Социальное обеспечение и иные выплаты населению)</t>
  </si>
  <si>
    <t>Основное мероприятие «Поощрение талантливой молодежи»</t>
  </si>
  <si>
    <t>Основное мероприятие "Приобретение оборудования и товарно-материальных ценностей для нужд муниципальных учреждений образования и культуры"</t>
  </si>
  <si>
    <t>02 1 16 00000</t>
  </si>
  <si>
    <t>02 1 16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</si>
  <si>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</si>
  <si>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</si>
  <si>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(за счет средств местного бюджета) (Предоставление субсидий бюджетным, автономным учреждениям и иным некоммерческим организациям)</t>
  </si>
  <si>
    <t>Обеспечение органов местного самоуправления документами территориального планирования и градостроительного зонирования (за счет средств местного бюджета) (Закупка товаров, работ и услуг для обеспечения государственных (муниципальных) нужд)</t>
  </si>
  <si>
    <t>Обеспечение органов местного самоуправления документами территориального планирования и градостроительного зонирования (Закупка товаров, работ и услуг для обеспечения государственных (муниципальных) нужд)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</si>
  <si>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</si>
  <si>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Формирование жилищного фонда для специалистов Чукотского автономного округа за счет средств местного бюджета (Капитальные вложения в объекты государственной (муниципальной) собственности)</t>
  </si>
  <si>
    <t>Компенсация расходов на оплату проезда и провоза багажа (Иные выплаты персоналу казенных учреждений, за исключением фонда оплаты труда)</t>
  </si>
  <si>
    <t>000 1 03 02241 01 0000 110</t>
  </si>
  <si>
    <t>000 1 03 02231 01 0000 110</t>
  </si>
  <si>
    <t>000 1 03 02251 01 0000 110</t>
  </si>
  <si>
    <t>000 1 03 02261 01 0000 110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</si>
  <si>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</si>
  <si>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</si>
  <si>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</si>
  <si>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финансовую поддержку производства социально значимых видов хлеба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</si>
  <si>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</si>
  <si>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</si>
  <si>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 xml:space="preserve">Формирование жилищного фонда для специалистов Чукотского автономного округа за счет средств местного бюджета (Капитальные вложения в объекты государственной (муниципальной) собственности) </t>
  </si>
  <si>
    <t>02 1 16</t>
  </si>
  <si>
    <t>02 1 18</t>
  </si>
  <si>
    <t>05 1 07</t>
  </si>
  <si>
    <t>07 0 20</t>
  </si>
  <si>
    <t>07 0 21</t>
  </si>
  <si>
    <t>81 П 00 M9939</t>
  </si>
  <si>
    <t>81 П 00 M9949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</si>
  <si>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</si>
  <si>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 xml:space="preserve">000 1 14 00000 00 0000 000
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</si>
  <si>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</si>
  <si>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</si>
  <si>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000 1 14 02042 04 0000 410
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</si>
  <si>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</si>
  <si>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</si>
  <si>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</si>
  <si>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</si>
  <si>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 1</t>
  </si>
  <si>
    <t>Основное мероприятие «Субсидии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издержек»</t>
  </si>
  <si>
    <t>81 П 00 М9919</t>
  </si>
  <si>
    <t>Содержание и обслуживание казны городского округа Эгвекинот (Иные бюджетные ассигнования)</t>
  </si>
  <si>
    <t>Основное мероприятие «Исполнение полномочий органов местного самоуправления в сфере водоснабжения и водоотведения»</t>
  </si>
  <si>
    <t>05 1 08 00000</t>
  </si>
  <si>
    <t>05 1 08 S2290</t>
  </si>
  <si>
    <t>05 1 08 S229С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</si>
  <si>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</si>
  <si>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Исполнение полномочий органов местного самоуправления в сфере водоснабжения и водоотведения (за счет средств местного бюджета) (Иные бюджетные ассигнования)</t>
  </si>
  <si>
    <t>Основное мероприятие "Ремонт и модернизация и реконструкция инженерно-технических сетей"</t>
  </si>
  <si>
    <t>07 0 10 00000</t>
  </si>
  <si>
    <t>Ремонт, модернизация и реконструкция инженерно-технических сетей</t>
  </si>
  <si>
    <t>Закупка товаров, работ и услуг для обеспечения государственных (муниципальных) нужд</t>
  </si>
  <si>
    <t>07 0 21 S210С</t>
  </si>
  <si>
    <t>Реализация проектов инициативного бюджетирования в городском округе Эгвекинот (за счет средств местного бюджета) (Прочая закупка товаров, работ и услуг)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</si>
  <si>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</si>
  <si>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</si>
  <si>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02 1 20 S2440</t>
  </si>
  <si>
    <t>02 1 20 S244С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</si>
  <si>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</si>
  <si>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Приобретение оборудования на реализацию мероприятий по поддержке творчества обучающихся инженерной направленности (за счет средств местного бюджета) (Предоставление субсидий бюджетным, автономным учреждениям и иным некоммерческим организациям)</t>
  </si>
  <si>
    <t>Федеральный проект «Успех каждого ребенка»</t>
  </si>
  <si>
    <t>02 1 E2 00000</t>
  </si>
  <si>
    <t>02 1 E2 5097Д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</si>
  <si>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</si>
  <si>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организациях"</t>
  </si>
  <si>
    <t>02 1 19 00000</t>
  </si>
  <si>
    <t>02 1 19 S227Д</t>
  </si>
  <si>
    <t>02 1 19 S227С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</si>
  <si>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</si>
  <si>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ремонтных работ в муниципальных образовательных организациях (за счет средств местного бюджета) (Предоставление субсидий бюджетным, автономным учреждениям и иным некоммерческим организациям)</t>
  </si>
  <si>
    <t>02 1 21 00000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</si>
  <si>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</si>
  <si>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S2410</t>
  </si>
  <si>
    <t>02 1 21 S241С</t>
  </si>
  <si>
    <t>Реализация мероприятий по профессиональной ориентации лиц, обучающихся в общеобразовательных организациях (за счет средств местного бюджета) (Предоставление субсидий бюджетным, автономным учреждениям и иным некоммерческим организациям)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</si>
  <si>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</si>
  <si>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Федеральный проект «Спорт – норма жизни»</t>
  </si>
  <si>
    <t>04 1 P5 00000</t>
  </si>
  <si>
    <t>04 1 P5 52280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</si>
  <si>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</si>
  <si>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</si>
  <si>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02 1 19</t>
  </si>
  <si>
    <t>02 1 20</t>
  </si>
  <si>
    <t>02 1 E2</t>
  </si>
  <si>
    <t>04 1 P5</t>
  </si>
  <si>
    <t>05 1 08</t>
  </si>
  <si>
    <t>Расходы на обеспечение деятельности (оказание услуг) архивных учреждений (Иные бюджетные ассигнования)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</si>
  <si>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</si>
  <si>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</si>
  <si>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</si>
  <si>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</si>
  <si>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</si>
  <si>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</si>
  <si>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</si>
  <si>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</si>
  <si>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</si>
  <si>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</si>
  <si>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</si>
  <si>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</si>
  <si>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</si>
  <si>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</si>
  <si>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</si>
  <si>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софинансирование капитальных вложений в объекты муниципальной собственности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</si>
  <si>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</si>
  <si>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</si>
  <si>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</si>
  <si>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</si>
  <si>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</si>
  <si>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</si>
  <si>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000 2 02 25467 00 0000 150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</si>
  <si>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</si>
  <si>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</si>
  <si>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</si>
  <si>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</si>
  <si>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</si>
  <si>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</si>
  <si>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</si>
  <si>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</si>
  <si>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</si>
  <si>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</si>
  <si>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</si>
  <si>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</si>
  <si>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твердых коммунальных отходов</t>
  </si>
  <si>
    <t>000 1 12 01042 01 0000 120</t>
  </si>
  <si>
    <t>000 1 14 06012 04 0000 430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</si>
  <si>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</si>
  <si>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</si>
  <si>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</si>
  <si>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</si>
  <si>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</si>
  <si>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</si>
  <si>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</si>
  <si>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</si>
  <si>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</si>
  <si>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</si>
  <si>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000 1 16 43000 01 0000 140</t>
  </si>
  <si>
    <t>000 2 18 04010 04 0000 150</t>
  </si>
  <si>
    <t>000 2 18 04020 04 0000 150</t>
  </si>
  <si>
    <t>Доходы бюджетов городских округов от возврата организациями остатков субсидий прошлых лет</t>
  </si>
  <si>
    <t>000 2 18 04000 04 0000 150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</si>
  <si>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</si>
  <si>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</si>
  <si>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</si>
  <si>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</si>
  <si>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000 2 07 04000 04 0000 150</t>
  </si>
  <si>
    <t>000 2 07 04050 04 0000 150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</si>
  <si>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</si>
  <si>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>000 2 02 25299 04 0000 150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</si>
  <si>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</si>
  <si>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000 2 02 25299 00 0000 150</t>
  </si>
  <si>
    <t>80 2 00 00140</t>
  </si>
  <si>
    <t>Материальное стимулирование муниципальных служащих городского округа Эгвекинот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</si>
  <si>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</si>
  <si>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81 1 00 00140</t>
  </si>
  <si>
    <t>Молодежная политика и организация отдыха детей в городском округе Эгвекинот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</si>
  <si>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Поощрение талантливой молодежи (Закупка товаров, работ и услуг для обеспечения государственных (муниципальных) нужд)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</si>
  <si>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</si>
  <si>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>85 1 00 00140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</si>
  <si>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</si>
  <si>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</si>
  <si>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</si>
  <si>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</si>
  <si>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Молодежная политика и организация отдыха детей в городском округе Эгвекинот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</si>
  <si>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02 1 22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</si>
  <si>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</si>
  <si>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</si>
  <si>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</si>
  <si>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</si>
  <si>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</si>
  <si>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За достижение показателей деятельности органов местного самоуправления</t>
  </si>
  <si>
    <t>Приложение  2</t>
  </si>
  <si>
    <t>000 2 02 45550 00 0000 150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</si>
  <si>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</si>
  <si>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000 2 02 45550 04 0000 150</t>
  </si>
  <si>
    <t xml:space="preserve"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
</t>
  </si>
  <si>
    <t>80 1 00 55501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</si>
  <si>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</si>
  <si>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80 2 00 55501</t>
  </si>
  <si>
    <t>81 1 00 55501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</si>
  <si>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</si>
  <si>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Приложение 3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</si>
  <si>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</si>
  <si>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</si>
  <si>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</si>
  <si>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</si>
  <si>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</si>
  <si>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</si>
  <si>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</si>
  <si>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</si>
  <si>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</si>
  <si>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</si>
  <si>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</si>
  <si>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</si>
  <si>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</si>
  <si>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</si>
  <si>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</si>
  <si>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</si>
  <si>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</si>
  <si>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000 01 03 01 00 04 0000 710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</si>
  <si>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</si>
  <si>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</si>
  <si>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</si>
  <si>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</si>
  <si>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</si>
  <si>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</si>
  <si>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</si>
  <si>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</si>
  <si>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</si>
  <si>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</si>
  <si>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</si>
  <si>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</si>
  <si>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</si>
  <si>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</si>
  <si>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</si>
  <si>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</si>
  <si>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</si>
  <si>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</si>
  <si>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</si>
  <si>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</si>
  <si>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</si>
  <si>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</si>
  <si>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</si>
  <si>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</si>
  <si>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</si>
  <si>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</si>
  <si>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 xml:space="preserve">от  апреля 2020 г. № </t>
  </si>
  <si>
    <t>Приложение 4</t>
  </si>
  <si>
    <t>Приложение 5</t>
  </si>
  <si>
    <t>Поступления прогнозируемых доходов по классификации доходов бюджетов за 2019 год</t>
  </si>
  <si>
    <t>Утверждено</t>
  </si>
  <si>
    <t>Исполнено</t>
  </si>
  <si>
    <t>Ведомственная структура расходов бюджета городского округа Эгвекинот
за 2019 год</t>
  </si>
  <si>
    <t>04 1 P5 S2250</t>
  </si>
  <si>
    <t>04 1 P5 S2250С</t>
  </si>
  <si>
    <t>02 1 21</t>
  </si>
  <si>
    <t>04 1 P5 S225C</t>
  </si>
  <si>
    <t>Распределение бюджетных ассигнований за 2019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</si>
  <si>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за 2019 год</t>
  </si>
  <si>
    <t>Источники внутреннего финансирования дефицита бюджета 
городского округа Эгвекинот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</si>
</sst>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\ _₽_-;_-@_-"/>
  </numFmts>
  <fonts count="5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15" fillId="0" borderId="0"/>
    <xf numFmtId="0" fontId="15" fillId="0" borderId="0"/>
    <xf numFmtId="1" fontId="16" fillId="0" borderId="5">
      <alignment horizontal="center" vertical="center" wrapText="1" shrinkToFit="1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5" fillId="0" borderId="0"/>
    <xf numFmtId="0" fontId="19" fillId="2" borderId="0">
      <alignment vertical="center"/>
    </xf>
    <xf numFmtId="0" fontId="18" fillId="2" borderId="0"/>
    <xf numFmtId="0" fontId="20" fillId="0" borderId="0">
      <alignment horizontal="center" vertical="center"/>
    </xf>
    <xf numFmtId="0" fontId="21" fillId="0" borderId="0">
      <alignment horizontal="center" wrapText="1"/>
    </xf>
    <xf numFmtId="0" fontId="22" fillId="0" borderId="0">
      <alignment horizontal="center" vertical="center"/>
    </xf>
    <xf numFmtId="0" fontId="18" fillId="0" borderId="0"/>
    <xf numFmtId="0" fontId="22" fillId="0" borderId="0">
      <alignment vertical="center"/>
    </xf>
    <xf numFmtId="0" fontId="18" fillId="2" borderId="6"/>
    <xf numFmtId="0" fontId="16" fillId="0" borderId="0">
      <alignment horizontal="center" vertical="center"/>
    </xf>
    <xf numFmtId="0" fontId="23" fillId="0" borderId="7">
      <alignment horizontal="center" vertical="center" wrapText="1"/>
    </xf>
    <xf numFmtId="0" fontId="16" fillId="0" borderId="0">
      <alignment vertical="center"/>
    </xf>
    <xf numFmtId="0" fontId="18" fillId="0" borderId="8"/>
    <xf numFmtId="0" fontId="16" fillId="0" borderId="0">
      <alignment horizontal="left" vertical="center" wrapText="1"/>
    </xf>
    <xf numFmtId="0" fontId="18" fillId="2" borderId="9"/>
    <xf numFmtId="0" fontId="20" fillId="0" borderId="0">
      <alignment horizontal="center" vertical="center" wrapText="1"/>
    </xf>
    <xf numFmtId="49" fontId="18" fillId="0" borderId="7">
      <alignment horizontal="left" shrinkToFit="1"/>
    </xf>
    <xf numFmtId="0" fontId="16" fillId="0" borderId="6">
      <alignment vertical="center"/>
    </xf>
    <xf numFmtId="4" fontId="18" fillId="0" borderId="7">
      <alignment horizontal="right" vertical="top" shrinkToFit="1"/>
    </xf>
    <xf numFmtId="0" fontId="16" fillId="0" borderId="7">
      <alignment horizontal="center" vertical="center" wrapText="1"/>
    </xf>
    <xf numFmtId="0" fontId="18" fillId="2" borderId="10"/>
    <xf numFmtId="0" fontId="16" fillId="0" borderId="11">
      <alignment horizontal="center" vertical="center" wrapText="1"/>
    </xf>
    <xf numFmtId="49" fontId="18" fillId="3" borderId="7">
      <alignment horizontal="left" shrinkToFit="1"/>
    </xf>
    <xf numFmtId="0" fontId="19" fillId="2" borderId="12">
      <alignment vertical="center"/>
    </xf>
    <xf numFmtId="4" fontId="18" fillId="4" borderId="7">
      <alignment horizontal="right" vertical="top" shrinkToFit="1"/>
    </xf>
    <xf numFmtId="49" fontId="24" fillId="0" borderId="7">
      <alignment vertical="center" wrapText="1"/>
    </xf>
    <xf numFmtId="0" fontId="23" fillId="5" borderId="7">
      <alignment horizontal="left"/>
    </xf>
    <xf numFmtId="0" fontId="19" fillId="2" borderId="9">
      <alignment vertical="center"/>
    </xf>
    <xf numFmtId="4" fontId="23" fillId="6" borderId="7">
      <alignment horizontal="right" vertical="top" shrinkToFit="1"/>
    </xf>
    <xf numFmtId="49" fontId="25" fillId="0" borderId="13">
      <alignment horizontal="left" vertical="center" wrapText="1" indent="1"/>
    </xf>
    <xf numFmtId="0" fontId="26" fillId="0" borderId="0">
      <alignment wrapText="1"/>
    </xf>
    <xf numFmtId="0" fontId="19" fillId="2" borderId="14">
      <alignment vertical="center"/>
    </xf>
    <xf numFmtId="0" fontId="19" fillId="0" borderId="0">
      <alignment vertical="center"/>
    </xf>
    <xf numFmtId="0" fontId="24" fillId="0" borderId="0">
      <alignment horizontal="left" vertical="center" wrapText="1"/>
    </xf>
    <xf numFmtId="0" fontId="20" fillId="0" borderId="0">
      <alignment vertical="center"/>
    </xf>
    <xf numFmtId="0" fontId="16" fillId="0" borderId="0">
      <alignment vertical="center" wrapText="1"/>
    </xf>
    <xf numFmtId="0" fontId="16" fillId="0" borderId="6">
      <alignment horizontal="left" vertical="center" wrapText="1"/>
    </xf>
    <xf numFmtId="0" fontId="16" fillId="0" borderId="10">
      <alignment horizontal="left" vertical="center" wrapText="1"/>
    </xf>
    <xf numFmtId="0" fontId="16" fillId="0" borderId="9">
      <alignment vertical="center" wrapText="1"/>
    </xf>
    <xf numFmtId="0" fontId="16" fillId="0" borderId="15">
      <alignment horizontal="center" vertical="center" wrapText="1"/>
    </xf>
    <xf numFmtId="1" fontId="24" fillId="0" borderId="7">
      <alignment horizontal="center" vertical="center" shrinkToFit="1"/>
      <protection locked="0"/>
    </xf>
    <xf numFmtId="0" fontId="19" fillId="2" borderId="10">
      <alignment vertical="center"/>
    </xf>
    <xf numFmtId="1" fontId="25" fillId="0" borderId="7">
      <alignment horizontal="center" vertical="center" shrinkToFit="1"/>
    </xf>
    <xf numFmtId="0" fontId="19" fillId="2" borderId="0">
      <alignment vertical="center" shrinkToFit="1"/>
    </xf>
    <xf numFmtId="49" fontId="16" fillId="0" borderId="0">
      <alignment vertical="center" wrapText="1"/>
    </xf>
    <xf numFmtId="49" fontId="16" fillId="0" borderId="9">
      <alignment vertical="center" wrapText="1"/>
    </xf>
    <xf numFmtId="4" fontId="24" fillId="0" borderId="7">
      <alignment horizontal="right" vertical="center" shrinkToFit="1"/>
      <protection locked="0"/>
    </xf>
    <xf numFmtId="4" fontId="25" fillId="0" borderId="7">
      <alignment horizontal="right" vertical="center" shrinkToFit="1"/>
    </xf>
    <xf numFmtId="0" fontId="27" fillId="0" borderId="0">
      <alignment horizontal="center" vertical="center" wrapText="1"/>
    </xf>
    <xf numFmtId="0" fontId="16" fillId="0" borderId="16">
      <alignment vertical="center"/>
    </xf>
    <xf numFmtId="0" fontId="16" fillId="0" borderId="17">
      <alignment horizontal="right" vertical="center"/>
    </xf>
    <xf numFmtId="0" fontId="16" fillId="0" borderId="6">
      <alignment horizontal="right" vertical="center"/>
    </xf>
    <xf numFmtId="0" fontId="16" fillId="0" borderId="15">
      <alignment horizontal="center" vertical="center"/>
    </xf>
    <xf numFmtId="49" fontId="16" fillId="0" borderId="18">
      <alignment horizontal="center" vertical="center"/>
    </xf>
    <xf numFmtId="0" fontId="16" fillId="0" borderId="5">
      <alignment horizontal="center" vertical="center"/>
    </xf>
    <xf numFmtId="1" fontId="16" fillId="0" borderId="5">
      <alignment horizontal="center" vertical="center"/>
    </xf>
    <xf numFmtId="1" fontId="16" fillId="0" borderId="5">
      <alignment horizontal="center" vertical="center" shrinkToFit="1"/>
    </xf>
    <xf numFmtId="49" fontId="16" fillId="0" borderId="5">
      <alignment horizontal="center" vertical="center"/>
    </xf>
    <xf numFmtId="0" fontId="16" fillId="0" borderId="19">
      <alignment horizontal="center" vertical="center"/>
    </xf>
    <xf numFmtId="0" fontId="16" fillId="0" borderId="20">
      <alignment vertical="center"/>
    </xf>
    <xf numFmtId="0" fontId="16" fillId="0" borderId="7">
      <alignment horizontal="center" vertical="center" wrapText="1"/>
    </xf>
    <xf numFmtId="0" fontId="16" fillId="0" borderId="21">
      <alignment horizontal="center" vertical="center" wrapText="1"/>
    </xf>
    <xf numFmtId="0" fontId="28" fillId="0" borderId="6">
      <alignment horizontal="right" vertical="center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/>
  </cellStyleXfs>
  <cellXfs count="2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3" fillId="0" borderId="0" xfId="71"/>
    <xf numFmtId="0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14" fillId="0" borderId="0" xfId="76"/>
    <xf numFmtId="0" fontId="30" fillId="0" borderId="0" xfId="76" applyFont="1"/>
    <xf numFmtId="0" fontId="10" fillId="0" borderId="0" xfId="76" applyFont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31" fillId="0" borderId="0" xfId="0" applyFont="1"/>
    <xf numFmtId="0" fontId="2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right" wrapText="1"/>
    </xf>
    <xf numFmtId="0" fontId="1" fillId="0" borderId="1" xfId="7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1" fillId="0" borderId="1" xfId="7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14" fillId="0" borderId="0" xfId="77" applyFont="1"/>
    <xf numFmtId="0" fontId="32" fillId="0" borderId="0" xfId="76" applyFont="1"/>
    <xf numFmtId="0" fontId="1" fillId="0" borderId="0" xfId="78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2" xfId="7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7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wrapText="1"/>
    </xf>
    <xf numFmtId="0" fontId="0" fillId="0" borderId="0" xfId="0" applyFont="1" applyFill="1"/>
    <xf numFmtId="165" fontId="7" fillId="0" borderId="1" xfId="81" applyNumberFormat="1" applyFont="1" applyFill="1" applyBorder="1" applyAlignment="1">
      <alignment horizontal="right"/>
    </xf>
    <xf numFmtId="165" fontId="8" fillId="0" borderId="1" xfId="81" applyNumberFormat="1" applyFont="1" applyFill="1" applyBorder="1" applyAlignment="1">
      <alignment horizontal="right"/>
    </xf>
    <xf numFmtId="0" fontId="31" fillId="0" borderId="0" xfId="0" applyFont="1" applyFill="1"/>
    <xf numFmtId="0" fontId="34" fillId="0" borderId="0" xfId="0" applyFont="1" applyFill="1"/>
    <xf numFmtId="0" fontId="8" fillId="0" borderId="1" xfId="72" applyFont="1" applyFill="1" applyBorder="1" applyAlignment="1">
      <alignment horizontal="center" wrapText="1"/>
    </xf>
    <xf numFmtId="0" fontId="8" fillId="0" borderId="1" xfId="72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5" fontId="29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14" fillId="0" borderId="0" xfId="76" applyFill="1"/>
    <xf numFmtId="0" fontId="1" fillId="0" borderId="0" xfId="78" applyFont="1" applyFill="1" applyBorder="1" applyAlignment="1">
      <alignment horizontal="right" vertical="top" wrapText="1"/>
    </xf>
    <xf numFmtId="0" fontId="1" fillId="0" borderId="3" xfId="78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1" xfId="73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73" applyFont="1" applyFill="1" applyBorder="1" applyAlignment="1">
      <alignment horizontal="center" wrapText="1"/>
    </xf>
    <xf numFmtId="49" fontId="8" fillId="0" borderId="1" xfId="73" applyNumberFormat="1" applyFont="1" applyFill="1" applyBorder="1" applyAlignment="1">
      <alignment horizontal="center"/>
    </xf>
    <xf numFmtId="0" fontId="8" fillId="0" borderId="4" xfId="73" applyFont="1" applyFill="1" applyBorder="1" applyAlignment="1">
      <alignment horizontal="center"/>
    </xf>
    <xf numFmtId="0" fontId="7" fillId="0" borderId="1" xfId="72" applyFont="1" applyFill="1" applyBorder="1" applyAlignment="1">
      <alignment horizontal="left" vertical="top" wrapText="1"/>
    </xf>
    <xf numFmtId="0" fontId="7" fillId="0" borderId="1" xfId="72" applyFont="1" applyFill="1" applyBorder="1" applyAlignment="1">
      <alignment horizontal="center" wrapText="1"/>
    </xf>
    <xf numFmtId="0" fontId="7" fillId="0" borderId="1" xfId="72" applyFont="1" applyFill="1" applyBorder="1" applyAlignment="1">
      <alignment horizontal="center"/>
    </xf>
    <xf numFmtId="0" fontId="8" fillId="0" borderId="1" xfId="72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8" fillId="0" borderId="1" xfId="7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71" applyFont="1" applyFill="1" applyBorder="1" applyAlignment="1">
      <alignment horizontal="left" wrapText="1"/>
    </xf>
    <xf numFmtId="0" fontId="13" fillId="0" borderId="0" xfId="71" applyFill="1" applyAlignment="1">
      <alignment horizontal="left" vertical="top"/>
    </xf>
    <xf numFmtId="0" fontId="13" fillId="0" borderId="0" xfId="71" applyFill="1" applyAlignment="1">
      <alignment horizontal="center"/>
    </xf>
    <xf numFmtId="0" fontId="3" fillId="0" borderId="0" xfId="71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justify" wrapText="1"/>
    </xf>
    <xf numFmtId="165" fontId="0" fillId="0" borderId="0" xfId="0" applyNumberFormat="1" applyFill="1"/>
    <xf numFmtId="0" fontId="13" fillId="0" borderId="0" xfId="71" applyFill="1"/>
    <xf numFmtId="0" fontId="38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/>
    </xf>
    <xf numFmtId="0" fontId="37" fillId="0" borderId="0" xfId="71" applyFont="1" applyFill="1" applyAlignment="1">
      <alignment horizontal="left" vertical="top"/>
    </xf>
    <xf numFmtId="0" fontId="37" fillId="0" borderId="0" xfId="71" applyFont="1" applyFill="1" applyAlignment="1">
      <alignment horizontal="center"/>
    </xf>
    <xf numFmtId="0" fontId="8" fillId="0" borderId="0" xfId="71" applyFont="1" applyFill="1" applyAlignment="1">
      <alignment horizontal="right"/>
    </xf>
    <xf numFmtId="0" fontId="8" fillId="0" borderId="1" xfId="71" applyFont="1" applyFill="1" applyBorder="1" applyAlignment="1">
      <alignment horizontal="center" vertical="top" wrapText="1"/>
    </xf>
    <xf numFmtId="0" fontId="7" fillId="0" borderId="1" xfId="71" applyFont="1" applyFill="1" applyBorder="1" applyAlignment="1">
      <alignment horizontal="left" vertical="top" wrapText="1"/>
    </xf>
    <xf numFmtId="165" fontId="7" fillId="0" borderId="1" xfId="71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1" xfId="7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49" fontId="8" fillId="0" borderId="1" xfId="71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25" xfId="71" applyNumberFormat="1" applyFont="1" applyFill="1" applyBorder="1" applyAlignment="1">
      <alignment horizontal="center"/>
    </xf>
    <xf numFmtId="49" fontId="8" fillId="0" borderId="24" xfId="71" applyNumberFormat="1" applyFont="1" applyFill="1" applyBorder="1" applyAlignment="1">
      <alignment horizontal="center"/>
    </xf>
    <xf numFmtId="165" fontId="8" fillId="0" borderId="1" xfId="7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40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top"/>
    </xf>
    <xf numFmtId="0" fontId="41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8" fillId="0" borderId="1" xfId="0" applyFont="1" applyFill="1" applyBorder="1"/>
    <xf numFmtId="0" fontId="42" fillId="0" borderId="1" xfId="0" applyFont="1" applyFill="1" applyBorder="1" applyAlignment="1">
      <alignment horizontal="center"/>
    </xf>
    <xf numFmtId="165" fontId="8" fillId="0" borderId="1" xfId="77" applyNumberFormat="1" applyFont="1" applyFill="1" applyBorder="1" applyAlignment="1">
      <alignment horizontal="right"/>
    </xf>
    <xf numFmtId="0" fontId="8" fillId="0" borderId="1" xfId="77" applyFont="1" applyFill="1" applyBorder="1" applyAlignment="1">
      <alignment horizontal="center" wrapText="1"/>
    </xf>
    <xf numFmtId="0" fontId="8" fillId="0" borderId="1" xfId="77" applyFont="1" applyFill="1" applyBorder="1" applyAlignment="1">
      <alignment horizontal="center"/>
    </xf>
    <xf numFmtId="49" fontId="8" fillId="0" borderId="1" xfId="77" applyNumberFormat="1" applyFont="1" applyFill="1" applyBorder="1" applyAlignment="1">
      <alignment horizontal="center"/>
    </xf>
    <xf numFmtId="0" fontId="8" fillId="0" borderId="4" xfId="77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8" fillId="0" borderId="1" xfId="78" applyFont="1" applyFill="1" applyBorder="1" applyAlignment="1">
      <alignment horizontal="center" vertical="center" wrapText="1"/>
    </xf>
    <xf numFmtId="0" fontId="43" fillId="0" borderId="0" xfId="76" applyFont="1" applyFill="1"/>
    <xf numFmtId="0" fontId="8" fillId="0" borderId="1" xfId="78" applyFont="1" applyFill="1" applyBorder="1" applyAlignment="1">
      <alignment horizontal="center" vertical="top" wrapText="1"/>
    </xf>
    <xf numFmtId="0" fontId="7" fillId="0" borderId="1" xfId="78" applyFont="1" applyFill="1" applyBorder="1"/>
    <xf numFmtId="165" fontId="7" fillId="0" borderId="1" xfId="78" applyNumberFormat="1" applyFont="1" applyFill="1" applyBorder="1" applyAlignment="1">
      <alignment horizontal="right" vertical="top" wrapText="1"/>
    </xf>
    <xf numFmtId="165" fontId="7" fillId="0" borderId="1" xfId="78" applyNumberFormat="1" applyFont="1" applyFill="1" applyBorder="1" applyAlignment="1">
      <alignment horizontal="right" wrapText="1"/>
    </xf>
    <xf numFmtId="0" fontId="7" fillId="0" borderId="1" xfId="78" applyFont="1" applyFill="1" applyBorder="1" applyAlignment="1">
      <alignment vertical="top" wrapText="1"/>
    </xf>
    <xf numFmtId="0" fontId="8" fillId="0" borderId="1" xfId="78" applyFont="1" applyFill="1" applyBorder="1" applyAlignment="1">
      <alignment vertical="top" wrapText="1"/>
    </xf>
    <xf numFmtId="165" fontId="8" fillId="0" borderId="1" xfId="80" applyNumberFormat="1" applyFont="1" applyFill="1" applyBorder="1" applyAlignment="1">
      <alignment horizontal="right"/>
    </xf>
    <xf numFmtId="0" fontId="7" fillId="0" borderId="1" xfId="78" applyFont="1" applyFill="1" applyBorder="1" applyAlignment="1">
      <alignment horizontal="left" vertical="top" wrapText="1"/>
    </xf>
    <xf numFmtId="0" fontId="8" fillId="0" borderId="1" xfId="78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165" fontId="7" fillId="0" borderId="1" xfId="79" applyNumberFormat="1" applyFont="1" applyFill="1" applyBorder="1" applyAlignment="1">
      <alignment horizontal="right"/>
    </xf>
    <xf numFmtId="0" fontId="7" fillId="0" borderId="1" xfId="0" applyFont="1" applyFill="1" applyBorder="1"/>
    <xf numFmtId="165" fontId="8" fillId="0" borderId="1" xfId="79" applyNumberFormat="1" applyFont="1" applyFill="1" applyBorder="1" applyAlignment="1">
      <alignment horizontal="right"/>
    </xf>
    <xf numFmtId="0" fontId="37" fillId="0" borderId="0" xfId="0" applyFont="1" applyFill="1"/>
    <xf numFmtId="49" fontId="7" fillId="0" borderId="1" xfId="78" applyNumberFormat="1" applyFont="1" applyFill="1" applyBorder="1" applyAlignment="1">
      <alignment vertical="top" wrapText="1"/>
    </xf>
    <xf numFmtId="49" fontId="8" fillId="0" borderId="1" xfId="78" applyNumberFormat="1" applyFont="1" applyFill="1" applyBorder="1" applyAlignment="1">
      <alignment vertical="top" wrapText="1"/>
    </xf>
    <xf numFmtId="49" fontId="43" fillId="0" borderId="0" xfId="79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0" fontId="43" fillId="0" borderId="1" xfId="76" applyFont="1" applyFill="1" applyBorder="1"/>
    <xf numFmtId="0" fontId="8" fillId="0" borderId="1" xfId="78" applyFont="1" applyFill="1" applyBorder="1" applyAlignment="1">
      <alignment vertical="top"/>
    </xf>
    <xf numFmtId="165" fontId="37" fillId="0" borderId="1" xfId="0" applyNumberFormat="1" applyFont="1" applyFill="1" applyBorder="1"/>
    <xf numFmtId="0" fontId="43" fillId="0" borderId="0" xfId="76" applyFont="1" applyFill="1" applyAlignment="1">
      <alignment horizontal="right"/>
    </xf>
    <xf numFmtId="0" fontId="44" fillId="0" borderId="0" xfId="0" applyFont="1" applyFill="1"/>
    <xf numFmtId="0" fontId="37" fillId="0" borderId="0" xfId="71" applyFont="1" applyFill="1"/>
    <xf numFmtId="165" fontId="45" fillId="0" borderId="0" xfId="0" applyNumberFormat="1" applyFont="1" applyFill="1"/>
    <xf numFmtId="165" fontId="37" fillId="0" borderId="0" xfId="0" applyNumberFormat="1" applyFont="1" applyFill="1"/>
    <xf numFmtId="0" fontId="46" fillId="0" borderId="1" xfId="0" applyFont="1" applyFill="1" applyBorder="1" applyAlignment="1">
      <alignment horizontal="center"/>
    </xf>
    <xf numFmtId="0" fontId="8" fillId="0" borderId="1" xfId="77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wrapText="1"/>
    </xf>
    <xf numFmtId="0" fontId="42" fillId="0" borderId="0" xfId="0" applyFont="1" applyFill="1"/>
    <xf numFmtId="165" fontId="44" fillId="0" borderId="0" xfId="0" applyNumberFormat="1" applyFont="1" applyFill="1"/>
    <xf numFmtId="0" fontId="48" fillId="0" borderId="1" xfId="0" applyFont="1" applyFill="1" applyBorder="1" applyAlignment="1">
      <alignment horizontal="center"/>
    </xf>
    <xf numFmtId="0" fontId="42" fillId="0" borderId="1" xfId="77" applyFont="1" applyFill="1" applyBorder="1" applyAlignment="1">
      <alignment horizontal="center"/>
    </xf>
    <xf numFmtId="49" fontId="8" fillId="0" borderId="1" xfId="77" applyNumberFormat="1" applyFont="1" applyFill="1" applyBorder="1" applyAlignment="1">
      <alignment horizontal="center" wrapText="1"/>
    </xf>
    <xf numFmtId="0" fontId="8" fillId="0" borderId="1" xfId="77" applyFont="1" applyFill="1" applyBorder="1" applyAlignment="1">
      <alignment horizontal="left" wrapText="1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165" fontId="49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36" fillId="0" borderId="0" xfId="0" applyFont="1" applyAlignment="1">
      <alignment wrapText="1"/>
    </xf>
    <xf numFmtId="2" fontId="37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/>
    <xf numFmtId="0" fontId="36" fillId="0" borderId="0" xfId="0" applyFont="1" applyFill="1" applyAlignment="1">
      <alignment wrapText="1"/>
    </xf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82" applyFont="1" applyFill="1" applyBorder="1" applyAlignment="1">
      <alignment horizontal="left" wrapText="1"/>
    </xf>
    <xf numFmtId="0" fontId="1" fillId="0" borderId="1" xfId="78" applyFont="1" applyFill="1" applyBorder="1" applyAlignment="1">
      <alignment horizontal="center" wrapText="1"/>
    </xf>
    <xf numFmtId="49" fontId="1" fillId="0" borderId="1" xfId="78" applyNumberFormat="1" applyFont="1" applyFill="1" applyBorder="1" applyAlignment="1">
      <alignment horizontal="center" wrapText="1"/>
    </xf>
    <xf numFmtId="0" fontId="8" fillId="0" borderId="1" xfId="78" applyFont="1" applyFill="1" applyBorder="1" applyAlignment="1">
      <alignment horizontal="center" wrapText="1"/>
    </xf>
    <xf numFmtId="165" fontId="43" fillId="0" borderId="0" xfId="76" applyNumberFormat="1" applyFont="1" applyFill="1"/>
    <xf numFmtId="165" fontId="14" fillId="0" borderId="0" xfId="76" applyNumberFormat="1" applyFill="1"/>
    <xf numFmtId="0" fontId="14" fillId="0" borderId="0" xfId="77" applyFont="1" applyFill="1"/>
    <xf numFmtId="0" fontId="30" fillId="0" borderId="0" xfId="76" applyFont="1" applyFill="1"/>
    <xf numFmtId="0" fontId="10" fillId="0" borderId="0" xfId="76" applyFont="1" applyFill="1"/>
    <xf numFmtId="0" fontId="32" fillId="0" borderId="0" xfId="76" applyFont="1" applyFill="1"/>
    <xf numFmtId="0" fontId="0" fillId="0" borderId="0" xfId="71" applyFont="1" applyFill="1" applyAlignment="1">
      <alignment horizontal="right"/>
    </xf>
    <xf numFmtId="0" fontId="1" fillId="0" borderId="2" xfId="78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71" applyFont="1" applyBorder="1" applyAlignment="1">
      <alignment vertical="top" wrapText="1"/>
    </xf>
    <xf numFmtId="0" fontId="37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166" fontId="1" fillId="0" borderId="0" xfId="79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1" fillId="0" borderId="1" xfId="0" applyNumberFormat="1" applyFont="1" applyBorder="1"/>
    <xf numFmtId="165" fontId="7" fillId="0" borderId="1" xfId="0" applyNumberFormat="1" applyFont="1" applyFill="1" applyBorder="1"/>
    <xf numFmtId="165" fontId="0" fillId="0" borderId="0" xfId="0" applyNumberFormat="1"/>
    <xf numFmtId="165" fontId="7" fillId="0" borderId="1" xfId="0" applyNumberFormat="1" applyFont="1" applyBorder="1"/>
    <xf numFmtId="0" fontId="1" fillId="0" borderId="1" xfId="0" applyFont="1" applyBorder="1" applyAlignment="1">
      <alignment vertical="top" wrapText="1"/>
    </xf>
    <xf numFmtId="165" fontId="8" fillId="0" borderId="1" xfId="0" applyNumberFormat="1" applyFont="1" applyBorder="1"/>
    <xf numFmtId="0" fontId="1" fillId="0" borderId="1" xfId="71" applyFont="1" applyFill="1" applyBorder="1" applyAlignment="1">
      <alignment vertical="top" wrapText="1"/>
    </xf>
    <xf numFmtId="165" fontId="8" fillId="0" borderId="1" xfId="71" applyNumberFormat="1" applyFont="1" applyFill="1" applyBorder="1"/>
    <xf numFmtId="165" fontId="1" fillId="0" borderId="1" xfId="0" applyNumberFormat="1" applyFont="1" applyFill="1" applyBorder="1"/>
    <xf numFmtId="0" fontId="0" fillId="0" borderId="0" xfId="0" applyAlignment="1">
      <alignment horizontal="right"/>
    </xf>
    <xf numFmtId="164" fontId="49" fillId="0" borderId="0" xfId="79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left" vertical="top" wrapText="1"/>
    </xf>
    <xf numFmtId="0" fontId="2" fillId="0" borderId="0" xfId="78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</cellXfs>
  <cellStyles count="83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2 5" xfId="82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opLeftCell="A155" zoomScaleNormal="100" workbookViewId="0">
      <selection activeCell="H114" sqref="H114"/>
    </sheetView>
  </sheetViews>
  <sheetFormatPr defaultRowHeight="15.75" x14ac:dyDescent="0.25"/>
  <cols>
    <col min="1" max="1" width="28.28515625" style="55" customWidth="1"/>
    <col min="2" max="2" width="73.5703125" style="55" customWidth="1"/>
    <col min="3" max="3" width="14.140625" style="55" customWidth="1"/>
    <col min="4" max="4" width="13.28515625" style="55" customWidth="1"/>
    <col min="5" max="16384" width="9.140625" style="12"/>
  </cols>
  <sheetData>
    <row r="1" spans="1:8" x14ac:dyDescent="0.25">
      <c r="D1" s="135" t="s">
        <v>800</v>
      </c>
    </row>
    <row r="2" spans="1:8" x14ac:dyDescent="0.25">
      <c r="D2" s="136" t="s">
        <v>5</v>
      </c>
    </row>
    <row r="3" spans="1:8" x14ac:dyDescent="0.25">
      <c r="D3" s="136" t="s">
        <v>435</v>
      </c>
    </row>
    <row r="4" spans="1:8" x14ac:dyDescent="0.25">
      <c r="D4" s="135" t="s">
        <v>987</v>
      </c>
    </row>
    <row r="6" spans="1:8" ht="18.75" customHeight="1" x14ac:dyDescent="0.25">
      <c r="A6" s="238" t="s">
        <v>990</v>
      </c>
      <c r="B6" s="238"/>
      <c r="C6" s="238"/>
      <c r="D6" s="238"/>
    </row>
    <row r="7" spans="1:8" x14ac:dyDescent="0.25">
      <c r="A7" s="29"/>
      <c r="B7" s="29"/>
      <c r="C7" s="29"/>
      <c r="D7" s="56"/>
    </row>
    <row r="8" spans="1:8" ht="21" customHeight="1" x14ac:dyDescent="0.25">
      <c r="A8" s="57"/>
      <c r="B8" s="29"/>
      <c r="C8" s="29"/>
      <c r="D8" s="56" t="s">
        <v>137</v>
      </c>
    </row>
    <row r="9" spans="1:8" ht="47.25" x14ac:dyDescent="0.25">
      <c r="A9" s="137" t="s">
        <v>122</v>
      </c>
      <c r="B9" s="137" t="s">
        <v>65</v>
      </c>
      <c r="C9" s="137" t="s">
        <v>991</v>
      </c>
      <c r="D9" s="137" t="s">
        <v>992</v>
      </c>
      <c r="E9" s="55"/>
      <c r="F9" s="55"/>
      <c r="G9" s="55"/>
      <c r="H9" s="55"/>
    </row>
    <row r="10" spans="1:8" x14ac:dyDescent="0.25">
      <c r="A10" s="139">
        <v>1</v>
      </c>
      <c r="B10" s="139">
        <v>2</v>
      </c>
      <c r="C10" s="139">
        <v>3</v>
      </c>
      <c r="D10" s="139">
        <v>4</v>
      </c>
      <c r="E10" s="55"/>
      <c r="F10" s="55"/>
      <c r="G10" s="55"/>
      <c r="H10" s="55"/>
    </row>
    <row r="11" spans="1:8" x14ac:dyDescent="0.25">
      <c r="A11" s="140" t="s">
        <v>124</v>
      </c>
      <c r="B11" s="140" t="s">
        <v>123</v>
      </c>
      <c r="C11" s="141">
        <f>SUM(C12,C51)</f>
        <v>156069.4</v>
      </c>
      <c r="D11" s="141">
        <f>SUM(D12,D51)</f>
        <v>149630.69999999998</v>
      </c>
      <c r="E11" s="55"/>
      <c r="F11" s="207"/>
      <c r="G11" s="55"/>
      <c r="H11" s="55"/>
    </row>
    <row r="12" spans="1:8" x14ac:dyDescent="0.25">
      <c r="A12" s="140"/>
      <c r="B12" s="140" t="s">
        <v>138</v>
      </c>
      <c r="C12" s="141">
        <f>SUM(C13,C19,C25,C39,C47)</f>
        <v>145786.6</v>
      </c>
      <c r="D12" s="141">
        <f>SUM(D13,D19,D25,D39,D47)</f>
        <v>138149.19999999998</v>
      </c>
      <c r="E12" s="55"/>
      <c r="F12" s="55"/>
      <c r="G12" s="55"/>
      <c r="H12" s="55"/>
    </row>
    <row r="13" spans="1:8" x14ac:dyDescent="0.25">
      <c r="A13" s="140" t="s">
        <v>125</v>
      </c>
      <c r="B13" s="140" t="s">
        <v>126</v>
      </c>
      <c r="C13" s="142">
        <f>SUM(C14)</f>
        <v>123917.30000000002</v>
      </c>
      <c r="D13" s="142">
        <f>SUM(D14)</f>
        <v>116038.3</v>
      </c>
      <c r="E13" s="55"/>
      <c r="F13" s="55"/>
      <c r="G13" s="55"/>
      <c r="H13" s="55"/>
    </row>
    <row r="14" spans="1:8" x14ac:dyDescent="0.25">
      <c r="A14" s="143" t="s">
        <v>6</v>
      </c>
      <c r="B14" s="143" t="s">
        <v>7</v>
      </c>
      <c r="C14" s="38">
        <f>SUM(C15:C18)</f>
        <v>123917.30000000002</v>
      </c>
      <c r="D14" s="38">
        <f>SUM(D15:D18)</f>
        <v>116038.3</v>
      </c>
      <c r="E14" s="55"/>
      <c r="F14" s="207"/>
      <c r="G14" s="55"/>
      <c r="H14" s="55"/>
    </row>
    <row r="15" spans="1:8" ht="63" x14ac:dyDescent="0.25">
      <c r="A15" s="144" t="s">
        <v>8</v>
      </c>
      <c r="B15" s="144" t="s">
        <v>9</v>
      </c>
      <c r="C15" s="39">
        <v>123497.60000000001</v>
      </c>
      <c r="D15" s="39">
        <v>115586</v>
      </c>
      <c r="E15" s="55"/>
      <c r="F15" s="55"/>
      <c r="G15" s="55"/>
      <c r="H15" s="55"/>
    </row>
    <row r="16" spans="1:8" ht="110.25" x14ac:dyDescent="0.25">
      <c r="A16" s="144" t="s">
        <v>10</v>
      </c>
      <c r="B16" s="144" t="s">
        <v>511</v>
      </c>
      <c r="C16" s="39">
        <v>121</v>
      </c>
      <c r="D16" s="39">
        <v>153.80000000000001</v>
      </c>
      <c r="E16" s="55"/>
      <c r="F16" s="55"/>
      <c r="G16" s="55"/>
      <c r="H16" s="55"/>
    </row>
    <row r="17" spans="1:8" ht="47.25" x14ac:dyDescent="0.25">
      <c r="A17" s="144" t="s">
        <v>11</v>
      </c>
      <c r="B17" s="144" t="s">
        <v>447</v>
      </c>
      <c r="C17" s="39">
        <v>166.1</v>
      </c>
      <c r="D17" s="39">
        <v>165.9</v>
      </c>
      <c r="E17" s="55"/>
      <c r="F17" s="55"/>
      <c r="G17" s="55"/>
      <c r="H17" s="55"/>
    </row>
    <row r="18" spans="1:8" ht="78.75" x14ac:dyDescent="0.25">
      <c r="A18" s="144" t="s">
        <v>128</v>
      </c>
      <c r="B18" s="144" t="s">
        <v>136</v>
      </c>
      <c r="C18" s="39">
        <v>132.6</v>
      </c>
      <c r="D18" s="39">
        <v>132.6</v>
      </c>
      <c r="E18" s="55"/>
      <c r="F18" s="55"/>
      <c r="G18" s="55"/>
      <c r="H18" s="55"/>
    </row>
    <row r="19" spans="1:8" ht="31.5" x14ac:dyDescent="0.25">
      <c r="A19" s="143" t="s">
        <v>12</v>
      </c>
      <c r="B19" s="143" t="s">
        <v>13</v>
      </c>
      <c r="C19" s="38">
        <f>SUM(C20)</f>
        <v>3309.2999999999997</v>
      </c>
      <c r="D19" s="38">
        <f>SUM(D20)</f>
        <v>3298</v>
      </c>
      <c r="E19" s="55"/>
      <c r="F19" s="207"/>
      <c r="G19" s="55"/>
      <c r="H19" s="55"/>
    </row>
    <row r="20" spans="1:8" ht="31.5" x14ac:dyDescent="0.25">
      <c r="A20" s="143" t="s">
        <v>14</v>
      </c>
      <c r="B20" s="143" t="s">
        <v>15</v>
      </c>
      <c r="C20" s="38">
        <f>SUM(C21:C24)</f>
        <v>3309.2999999999997</v>
      </c>
      <c r="D20" s="38">
        <f>SUM(D21:D24)</f>
        <v>3298</v>
      </c>
      <c r="E20" s="55"/>
      <c r="F20" s="55"/>
      <c r="G20" s="55"/>
      <c r="H20" s="55"/>
    </row>
    <row r="21" spans="1:8" ht="94.5" x14ac:dyDescent="0.25">
      <c r="A21" s="144" t="s">
        <v>774</v>
      </c>
      <c r="B21" s="144" t="s">
        <v>858</v>
      </c>
      <c r="C21" s="39">
        <v>1515.8</v>
      </c>
      <c r="D21" s="39">
        <v>1501.2</v>
      </c>
      <c r="E21" s="55"/>
      <c r="F21" s="55"/>
      <c r="G21" s="55"/>
      <c r="H21" s="55"/>
    </row>
    <row r="22" spans="1:8" ht="110.25" x14ac:dyDescent="0.25">
      <c r="A22" s="144" t="s">
        <v>773</v>
      </c>
      <c r="B22" s="144" t="s">
        <v>859</v>
      </c>
      <c r="C22" s="39">
        <v>10.3</v>
      </c>
      <c r="D22" s="39">
        <v>11</v>
      </c>
      <c r="E22" s="55"/>
      <c r="F22" s="55"/>
      <c r="G22" s="55"/>
      <c r="H22" s="55"/>
    </row>
    <row r="23" spans="1:8" ht="94.5" x14ac:dyDescent="0.25">
      <c r="A23" s="144" t="s">
        <v>775</v>
      </c>
      <c r="B23" s="144" t="s">
        <v>860</v>
      </c>
      <c r="C23" s="39">
        <v>1998.8</v>
      </c>
      <c r="D23" s="39">
        <v>2005.6</v>
      </c>
      <c r="E23" s="55"/>
      <c r="F23" s="55"/>
      <c r="G23" s="55"/>
      <c r="H23" s="55"/>
    </row>
    <row r="24" spans="1:8" ht="94.5" x14ac:dyDescent="0.25">
      <c r="A24" s="144" t="s">
        <v>776</v>
      </c>
      <c r="B24" s="144" t="s">
        <v>861</v>
      </c>
      <c r="C24" s="39">
        <v>-215.6</v>
      </c>
      <c r="D24" s="39">
        <v>-219.8</v>
      </c>
      <c r="E24" s="55"/>
      <c r="F24" s="55"/>
      <c r="G24" s="55"/>
      <c r="H24" s="55"/>
    </row>
    <row r="25" spans="1:8" x14ac:dyDescent="0.25">
      <c r="A25" s="143" t="s">
        <v>16</v>
      </c>
      <c r="B25" s="143" t="s">
        <v>17</v>
      </c>
      <c r="C25" s="38">
        <f>SUM(C26,C32,C35,C37)</f>
        <v>16317.300000000001</v>
      </c>
      <c r="D25" s="38">
        <f>SUM(D26,D32,D35,D37)</f>
        <v>16496</v>
      </c>
      <c r="E25" s="55"/>
      <c r="F25" s="207"/>
      <c r="G25" s="55"/>
      <c r="H25" s="55"/>
    </row>
    <row r="26" spans="1:8" ht="31.5" x14ac:dyDescent="0.25">
      <c r="A26" s="143" t="s">
        <v>18</v>
      </c>
      <c r="B26" s="143" t="s">
        <v>19</v>
      </c>
      <c r="C26" s="38">
        <f>SUM(C27,C29,C31)</f>
        <v>6626.3</v>
      </c>
      <c r="D26" s="38">
        <f>SUM(D27,D29,D31)</f>
        <v>6753.9</v>
      </c>
      <c r="E26" s="55"/>
      <c r="F26" s="55"/>
      <c r="G26" s="55"/>
      <c r="H26" s="55"/>
    </row>
    <row r="27" spans="1:8" ht="31.5" x14ac:dyDescent="0.25">
      <c r="A27" s="144" t="s">
        <v>20</v>
      </c>
      <c r="B27" s="144" t="s">
        <v>21</v>
      </c>
      <c r="C27" s="39">
        <f>SUM(C28)</f>
        <v>3700</v>
      </c>
      <c r="D27" s="39">
        <f>SUM(D28)</f>
        <v>3837.8</v>
      </c>
      <c r="E27" s="55"/>
      <c r="F27" s="55"/>
      <c r="G27" s="55"/>
      <c r="H27" s="55"/>
    </row>
    <row r="28" spans="1:8" s="27" customFormat="1" ht="31.5" x14ac:dyDescent="0.25">
      <c r="A28" s="144" t="s">
        <v>428</v>
      </c>
      <c r="B28" s="144" t="s">
        <v>21</v>
      </c>
      <c r="C28" s="39">
        <v>3700</v>
      </c>
      <c r="D28" s="39">
        <v>3837.8</v>
      </c>
      <c r="E28" s="208"/>
      <c r="F28" s="208"/>
      <c r="G28" s="208"/>
      <c r="H28" s="208"/>
    </row>
    <row r="29" spans="1:8" s="27" customFormat="1" ht="31.5" x14ac:dyDescent="0.25">
      <c r="A29" s="144" t="s">
        <v>22</v>
      </c>
      <c r="B29" s="144" t="s">
        <v>23</v>
      </c>
      <c r="C29" s="39">
        <f>SUM(C30)</f>
        <v>2866.3</v>
      </c>
      <c r="D29" s="39">
        <f>SUM(D30)</f>
        <v>2856.1</v>
      </c>
      <c r="E29" s="208"/>
      <c r="F29" s="208"/>
      <c r="G29" s="208"/>
      <c r="H29" s="208"/>
    </row>
    <row r="30" spans="1:8" ht="63" x14ac:dyDescent="0.25">
      <c r="A30" s="144" t="s">
        <v>429</v>
      </c>
      <c r="B30" s="144" t="s">
        <v>709</v>
      </c>
      <c r="C30" s="39">
        <v>2866.3</v>
      </c>
      <c r="D30" s="39">
        <v>2856.1</v>
      </c>
      <c r="E30" s="55"/>
      <c r="F30" s="55"/>
      <c r="G30" s="55"/>
      <c r="H30" s="55"/>
    </row>
    <row r="31" spans="1:8" s="27" customFormat="1" ht="31.5" x14ac:dyDescent="0.25">
      <c r="A31" s="144" t="s">
        <v>24</v>
      </c>
      <c r="B31" s="144" t="s">
        <v>710</v>
      </c>
      <c r="C31" s="39">
        <v>60</v>
      </c>
      <c r="D31" s="39">
        <v>60</v>
      </c>
      <c r="E31" s="208"/>
      <c r="F31" s="208"/>
      <c r="G31" s="208"/>
      <c r="H31" s="208"/>
    </row>
    <row r="32" spans="1:8" ht="31.5" x14ac:dyDescent="0.25">
      <c r="A32" s="143" t="s">
        <v>25</v>
      </c>
      <c r="B32" s="143" t="s">
        <v>26</v>
      </c>
      <c r="C32" s="38">
        <f>SUM(C33:C34)</f>
        <v>8313.2000000000007</v>
      </c>
      <c r="D32" s="38">
        <f>SUM(D33:D34)</f>
        <v>8347.4000000000015</v>
      </c>
      <c r="E32" s="55"/>
      <c r="F32" s="55"/>
      <c r="G32" s="55"/>
      <c r="H32" s="55"/>
    </row>
    <row r="33" spans="1:8" x14ac:dyDescent="0.25">
      <c r="A33" s="35" t="s">
        <v>27</v>
      </c>
      <c r="B33" s="35" t="s">
        <v>26</v>
      </c>
      <c r="C33" s="145">
        <v>8313</v>
      </c>
      <c r="D33" s="145">
        <v>8347.2000000000007</v>
      </c>
      <c r="E33" s="55"/>
      <c r="F33" s="55"/>
      <c r="G33" s="55"/>
      <c r="H33" s="55"/>
    </row>
    <row r="34" spans="1:8" ht="31.5" x14ac:dyDescent="0.25">
      <c r="A34" s="35" t="s">
        <v>877</v>
      </c>
      <c r="B34" s="35" t="s">
        <v>876</v>
      </c>
      <c r="C34" s="145">
        <v>0.2</v>
      </c>
      <c r="D34" s="145">
        <v>0.2</v>
      </c>
      <c r="E34" s="55"/>
      <c r="F34" s="55"/>
      <c r="G34" s="55"/>
      <c r="H34" s="55"/>
    </row>
    <row r="35" spans="1:8" x14ac:dyDescent="0.25">
      <c r="A35" s="146" t="s">
        <v>28</v>
      </c>
      <c r="B35" s="143" t="s">
        <v>29</v>
      </c>
      <c r="C35" s="38">
        <f>SUM(C36)</f>
        <v>1043.7</v>
      </c>
      <c r="D35" s="38">
        <f>SUM(D36)</f>
        <v>1043.7</v>
      </c>
      <c r="E35" s="55"/>
      <c r="F35" s="55"/>
      <c r="G35" s="55"/>
      <c r="H35" s="55"/>
    </row>
    <row r="36" spans="1:8" x14ac:dyDescent="0.25">
      <c r="A36" s="35" t="s">
        <v>30</v>
      </c>
      <c r="B36" s="35" t="s">
        <v>31</v>
      </c>
      <c r="C36" s="145">
        <v>1043.7</v>
      </c>
      <c r="D36" s="145">
        <v>1043.7</v>
      </c>
      <c r="E36" s="55"/>
      <c r="F36" s="55"/>
      <c r="G36" s="55"/>
      <c r="H36" s="55"/>
    </row>
    <row r="37" spans="1:8" ht="31.5" x14ac:dyDescent="0.25">
      <c r="A37" s="146" t="s">
        <v>448</v>
      </c>
      <c r="B37" s="143" t="s">
        <v>449</v>
      </c>
      <c r="C37" s="38">
        <f>SUM(C38)</f>
        <v>334.1</v>
      </c>
      <c r="D37" s="38">
        <f>SUM(D38)</f>
        <v>351</v>
      </c>
      <c r="E37" s="55"/>
      <c r="F37" s="55"/>
      <c r="G37" s="55"/>
      <c r="H37" s="55"/>
    </row>
    <row r="38" spans="1:8" ht="31.5" x14ac:dyDescent="0.25">
      <c r="A38" s="147" t="s">
        <v>492</v>
      </c>
      <c r="B38" s="144" t="s">
        <v>493</v>
      </c>
      <c r="C38" s="39">
        <v>334.1</v>
      </c>
      <c r="D38" s="39">
        <v>351</v>
      </c>
      <c r="E38" s="55"/>
      <c r="F38" s="55"/>
      <c r="G38" s="55"/>
      <c r="H38" s="55"/>
    </row>
    <row r="39" spans="1:8" s="13" customFormat="1" x14ac:dyDescent="0.25">
      <c r="A39" s="146" t="s">
        <v>139</v>
      </c>
      <c r="B39" s="143" t="s">
        <v>140</v>
      </c>
      <c r="C39" s="38">
        <f>SUM(C40,C42)</f>
        <v>1693.4</v>
      </c>
      <c r="D39" s="38">
        <f>SUM(D40,D42)</f>
        <v>1716.8</v>
      </c>
      <c r="E39" s="209"/>
      <c r="F39" s="207"/>
      <c r="G39" s="209"/>
      <c r="H39" s="209"/>
    </row>
    <row r="40" spans="1:8" x14ac:dyDescent="0.25">
      <c r="A40" s="146" t="s">
        <v>141</v>
      </c>
      <c r="B40" s="143" t="s">
        <v>142</v>
      </c>
      <c r="C40" s="38">
        <f>SUM(C41)</f>
        <v>85.5</v>
      </c>
      <c r="D40" s="38">
        <f>SUM(D41)</f>
        <v>96.3</v>
      </c>
      <c r="E40" s="55"/>
      <c r="F40" s="55"/>
      <c r="G40" s="55"/>
      <c r="H40" s="55"/>
    </row>
    <row r="41" spans="1:8" ht="47.25" x14ac:dyDescent="0.25">
      <c r="A41" s="147" t="s">
        <v>143</v>
      </c>
      <c r="B41" s="144" t="s">
        <v>144</v>
      </c>
      <c r="C41" s="39">
        <v>85.5</v>
      </c>
      <c r="D41" s="39">
        <v>96.3</v>
      </c>
      <c r="E41" s="55"/>
      <c r="F41" s="55"/>
      <c r="G41" s="55"/>
      <c r="H41" s="55"/>
    </row>
    <row r="42" spans="1:8" s="13" customFormat="1" x14ac:dyDescent="0.25">
      <c r="A42" s="92" t="s">
        <v>145</v>
      </c>
      <c r="B42" s="92" t="s">
        <v>146</v>
      </c>
      <c r="C42" s="38">
        <f>SUM(C43,C45)</f>
        <v>1607.9</v>
      </c>
      <c r="D42" s="38">
        <f>SUM(D43,D45)</f>
        <v>1620.5</v>
      </c>
      <c r="E42" s="209"/>
      <c r="F42" s="209"/>
      <c r="G42" s="209"/>
      <c r="H42" s="209"/>
    </row>
    <row r="43" spans="1:8" x14ac:dyDescent="0.25">
      <c r="A43" s="92" t="s">
        <v>147</v>
      </c>
      <c r="B43" s="143" t="s">
        <v>148</v>
      </c>
      <c r="C43" s="38">
        <f>SUM(C44)</f>
        <v>1589.9</v>
      </c>
      <c r="D43" s="38">
        <f>SUM(D44)</f>
        <v>1602.5</v>
      </c>
      <c r="E43" s="55"/>
      <c r="F43" s="55"/>
      <c r="G43" s="55"/>
      <c r="H43" s="55"/>
    </row>
    <row r="44" spans="1:8" ht="31.5" x14ac:dyDescent="0.25">
      <c r="A44" s="93" t="s">
        <v>149</v>
      </c>
      <c r="B44" s="144" t="s">
        <v>150</v>
      </c>
      <c r="C44" s="39">
        <v>1589.9</v>
      </c>
      <c r="D44" s="39">
        <v>1602.5</v>
      </c>
      <c r="E44" s="55"/>
      <c r="F44" s="55"/>
      <c r="G44" s="55"/>
      <c r="H44" s="55"/>
    </row>
    <row r="45" spans="1:8" x14ac:dyDescent="0.25">
      <c r="A45" s="92" t="s">
        <v>151</v>
      </c>
      <c r="B45" s="143" t="s">
        <v>152</v>
      </c>
      <c r="C45" s="38">
        <f>SUM(C46)</f>
        <v>18</v>
      </c>
      <c r="D45" s="38">
        <f>SUM(D46)</f>
        <v>18</v>
      </c>
      <c r="E45" s="55"/>
      <c r="F45" s="55"/>
      <c r="G45" s="55"/>
      <c r="H45" s="55"/>
    </row>
    <row r="46" spans="1:8" ht="31.5" x14ac:dyDescent="0.25">
      <c r="A46" s="93" t="s">
        <v>153</v>
      </c>
      <c r="B46" s="144" t="s">
        <v>154</v>
      </c>
      <c r="C46" s="39">
        <v>18</v>
      </c>
      <c r="D46" s="39">
        <v>18</v>
      </c>
      <c r="E46" s="55"/>
      <c r="F46" s="55"/>
      <c r="G46" s="55"/>
      <c r="H46" s="55"/>
    </row>
    <row r="47" spans="1:8" x14ac:dyDescent="0.25">
      <c r="A47" s="143" t="s">
        <v>32</v>
      </c>
      <c r="B47" s="143" t="s">
        <v>33</v>
      </c>
      <c r="C47" s="38">
        <f>SUM(C48)</f>
        <v>549.29999999999995</v>
      </c>
      <c r="D47" s="38">
        <f>SUM(D48)</f>
        <v>600.1</v>
      </c>
      <c r="E47" s="55"/>
      <c r="F47" s="207"/>
      <c r="G47" s="55"/>
      <c r="H47" s="55"/>
    </row>
    <row r="48" spans="1:8" ht="31.5" x14ac:dyDescent="0.25">
      <c r="A48" s="143" t="s">
        <v>34</v>
      </c>
      <c r="B48" s="143" t="s">
        <v>35</v>
      </c>
      <c r="C48" s="38">
        <f>SUM(C49:C50)</f>
        <v>549.29999999999995</v>
      </c>
      <c r="D48" s="38">
        <f>SUM(D49:D50)</f>
        <v>600.1</v>
      </c>
      <c r="E48" s="55"/>
      <c r="F48" s="55"/>
      <c r="G48" s="55"/>
      <c r="H48" s="55"/>
    </row>
    <row r="49" spans="1:8" ht="47.25" x14ac:dyDescent="0.25">
      <c r="A49" s="144" t="s">
        <v>36</v>
      </c>
      <c r="B49" s="144" t="s">
        <v>37</v>
      </c>
      <c r="C49" s="39">
        <v>540</v>
      </c>
      <c r="D49" s="39">
        <v>589.20000000000005</v>
      </c>
      <c r="E49" s="55"/>
      <c r="F49" s="55"/>
      <c r="G49" s="55"/>
      <c r="H49" s="55"/>
    </row>
    <row r="50" spans="1:8" ht="63" x14ac:dyDescent="0.25">
      <c r="A50" s="144" t="s">
        <v>879</v>
      </c>
      <c r="B50" s="144" t="s">
        <v>878</v>
      </c>
      <c r="C50" s="39">
        <v>9.3000000000000007</v>
      </c>
      <c r="D50" s="39">
        <v>10.9</v>
      </c>
      <c r="E50" s="55"/>
      <c r="F50" s="55"/>
      <c r="G50" s="55"/>
      <c r="H50" s="55"/>
    </row>
    <row r="51" spans="1:8" x14ac:dyDescent="0.25">
      <c r="A51" s="143"/>
      <c r="B51" s="143" t="s">
        <v>155</v>
      </c>
      <c r="C51" s="38">
        <f>SUM(C52,C59,C66,C69,C75)</f>
        <v>10282.799999999999</v>
      </c>
      <c r="D51" s="38">
        <f>SUM(D52,D59,D66,D69,D75)</f>
        <v>11481.5</v>
      </c>
      <c r="E51" s="55"/>
      <c r="F51" s="55"/>
      <c r="G51" s="55"/>
      <c r="H51" s="55"/>
    </row>
    <row r="52" spans="1:8" s="14" customFormat="1" ht="47.25" x14ac:dyDescent="0.25">
      <c r="A52" s="143" t="s">
        <v>38</v>
      </c>
      <c r="B52" s="143" t="s">
        <v>39</v>
      </c>
      <c r="C52" s="38">
        <f>SUM(C53,C56)</f>
        <v>12700</v>
      </c>
      <c r="D52" s="38">
        <f>SUM(D53,D56)</f>
        <v>13833</v>
      </c>
      <c r="E52" s="210"/>
      <c r="F52" s="207"/>
      <c r="G52" s="210"/>
      <c r="H52" s="210"/>
    </row>
    <row r="53" spans="1:8" ht="78.75" x14ac:dyDescent="0.25">
      <c r="A53" s="143" t="s">
        <v>40</v>
      </c>
      <c r="B53" s="143" t="s">
        <v>450</v>
      </c>
      <c r="C53" s="38">
        <f>SUM(C54)</f>
        <v>5300</v>
      </c>
      <c r="D53" s="38">
        <f>SUM(D54)</f>
        <v>5706.3</v>
      </c>
      <c r="E53" s="55"/>
      <c r="F53" s="55"/>
      <c r="G53" s="55"/>
      <c r="H53" s="55"/>
    </row>
    <row r="54" spans="1:8" ht="63" x14ac:dyDescent="0.25">
      <c r="A54" s="143" t="s">
        <v>41</v>
      </c>
      <c r="B54" s="143" t="s">
        <v>156</v>
      </c>
      <c r="C54" s="38">
        <f>SUM(C55)</f>
        <v>5300</v>
      </c>
      <c r="D54" s="38">
        <f>SUM(D55)</f>
        <v>5706.3</v>
      </c>
      <c r="E54" s="55"/>
      <c r="F54" s="55"/>
      <c r="G54" s="55"/>
      <c r="H54" s="55"/>
    </row>
    <row r="55" spans="1:8" ht="78.75" x14ac:dyDescent="0.25">
      <c r="A55" s="144" t="s">
        <v>157</v>
      </c>
      <c r="B55" s="144" t="s">
        <v>158</v>
      </c>
      <c r="C55" s="39">
        <v>5300</v>
      </c>
      <c r="D55" s="39">
        <v>5706.3</v>
      </c>
      <c r="E55" s="55"/>
      <c r="F55" s="55"/>
      <c r="G55" s="55"/>
      <c r="H55" s="55"/>
    </row>
    <row r="56" spans="1:8" ht="78.75" x14ac:dyDescent="0.25">
      <c r="A56" s="143" t="s">
        <v>42</v>
      </c>
      <c r="B56" s="143" t="s">
        <v>451</v>
      </c>
      <c r="C56" s="38">
        <f>SUM(C57)</f>
        <v>7400</v>
      </c>
      <c r="D56" s="38">
        <f>SUM(D57)</f>
        <v>8126.7</v>
      </c>
      <c r="E56" s="55"/>
      <c r="F56" s="55"/>
      <c r="G56" s="55"/>
      <c r="H56" s="55"/>
    </row>
    <row r="57" spans="1:8" ht="78.75" x14ac:dyDescent="0.25">
      <c r="A57" s="144" t="s">
        <v>43</v>
      </c>
      <c r="B57" s="144" t="s">
        <v>159</v>
      </c>
      <c r="C57" s="39">
        <f>SUM(C58)</f>
        <v>7400</v>
      </c>
      <c r="D57" s="39">
        <f>SUM(D58)</f>
        <v>8126.7</v>
      </c>
      <c r="E57" s="55"/>
      <c r="F57" s="55"/>
      <c r="G57" s="55"/>
      <c r="H57" s="55"/>
    </row>
    <row r="58" spans="1:8" ht="78.75" x14ac:dyDescent="0.25">
      <c r="A58" s="144" t="s">
        <v>160</v>
      </c>
      <c r="B58" s="144" t="s">
        <v>161</v>
      </c>
      <c r="C58" s="39">
        <v>7400</v>
      </c>
      <c r="D58" s="39">
        <v>8126.7</v>
      </c>
      <c r="E58" s="55"/>
      <c r="F58" s="55"/>
      <c r="G58" s="55"/>
      <c r="H58" s="55"/>
    </row>
    <row r="59" spans="1:8" x14ac:dyDescent="0.25">
      <c r="A59" s="143" t="s">
        <v>44</v>
      </c>
      <c r="B59" s="143" t="s">
        <v>162</v>
      </c>
      <c r="C59" s="38">
        <f>SUM(C60)</f>
        <v>-6130.5000000000009</v>
      </c>
      <c r="D59" s="38">
        <f>SUM(D60)</f>
        <v>-6129.9000000000005</v>
      </c>
      <c r="E59" s="55"/>
      <c r="F59" s="207"/>
      <c r="G59" s="55"/>
      <c r="H59" s="55"/>
    </row>
    <row r="60" spans="1:8" s="28" customFormat="1" x14ac:dyDescent="0.25">
      <c r="A60" s="143" t="s">
        <v>45</v>
      </c>
      <c r="B60" s="143" t="s">
        <v>46</v>
      </c>
      <c r="C60" s="38">
        <f>SUM(C61:C63)</f>
        <v>-6130.5000000000009</v>
      </c>
      <c r="D60" s="38">
        <f>SUM(D61:D63)</f>
        <v>-6129.9000000000005</v>
      </c>
      <c r="E60" s="211"/>
      <c r="F60" s="211"/>
      <c r="G60" s="211"/>
      <c r="H60" s="211"/>
    </row>
    <row r="61" spans="1:8" s="200" customFormat="1" ht="31.5" x14ac:dyDescent="0.25">
      <c r="A61" s="35" t="s">
        <v>881</v>
      </c>
      <c r="B61" s="85" t="s">
        <v>880</v>
      </c>
      <c r="C61" s="152">
        <v>115.4</v>
      </c>
      <c r="D61" s="152">
        <v>115.4</v>
      </c>
      <c r="E61" s="37"/>
      <c r="F61" s="37"/>
      <c r="G61" s="37"/>
      <c r="H61" s="37"/>
    </row>
    <row r="62" spans="1:8" s="200" customFormat="1" x14ac:dyDescent="0.25">
      <c r="A62" s="35" t="s">
        <v>883</v>
      </c>
      <c r="B62" s="125" t="s">
        <v>882</v>
      </c>
      <c r="C62" s="152">
        <v>116.3</v>
      </c>
      <c r="D62" s="152">
        <v>116.3</v>
      </c>
      <c r="E62" s="37"/>
      <c r="F62" s="37"/>
      <c r="G62" s="37"/>
      <c r="H62" s="37"/>
    </row>
    <row r="63" spans="1:8" s="28" customFormat="1" x14ac:dyDescent="0.25">
      <c r="A63" s="143" t="s">
        <v>711</v>
      </c>
      <c r="B63" s="143" t="s">
        <v>712</v>
      </c>
      <c r="C63" s="38">
        <f>SUM(C64:C65)</f>
        <v>-6362.2000000000007</v>
      </c>
      <c r="D63" s="38">
        <f>SUM(D64:D65)</f>
        <v>-6361.6</v>
      </c>
      <c r="E63" s="211"/>
      <c r="F63" s="211"/>
      <c r="G63" s="211"/>
      <c r="H63" s="211"/>
    </row>
    <row r="64" spans="1:8" ht="17.25" customHeight="1" x14ac:dyDescent="0.25">
      <c r="A64" s="144" t="s">
        <v>580</v>
      </c>
      <c r="B64" s="144" t="s">
        <v>591</v>
      </c>
      <c r="C64" s="39">
        <v>-7007.6</v>
      </c>
      <c r="D64" s="39">
        <v>-7007</v>
      </c>
      <c r="E64" s="55"/>
      <c r="F64" s="55"/>
      <c r="G64" s="55"/>
      <c r="H64" s="55"/>
    </row>
    <row r="65" spans="1:8" ht="17.25" customHeight="1" x14ac:dyDescent="0.25">
      <c r="A65" s="144" t="s">
        <v>885</v>
      </c>
      <c r="B65" s="144" t="s">
        <v>884</v>
      </c>
      <c r="C65" s="39">
        <v>645.4</v>
      </c>
      <c r="D65" s="39">
        <v>645.4</v>
      </c>
      <c r="E65" s="55"/>
      <c r="F65" s="55"/>
      <c r="G65" s="55"/>
      <c r="H65" s="55"/>
    </row>
    <row r="66" spans="1:8" customFormat="1" ht="31.5" x14ac:dyDescent="0.25">
      <c r="A66" s="148" t="s">
        <v>499</v>
      </c>
      <c r="B66" s="149" t="s">
        <v>500</v>
      </c>
      <c r="C66" s="150">
        <f>C67</f>
        <v>298.3</v>
      </c>
      <c r="D66" s="150">
        <f>D67</f>
        <v>291.2</v>
      </c>
      <c r="E66" s="16"/>
      <c r="F66" s="207"/>
      <c r="G66" s="16"/>
      <c r="H66" s="16"/>
    </row>
    <row r="67" spans="1:8" s="17" customFormat="1" x14ac:dyDescent="0.25">
      <c r="A67" s="148" t="s">
        <v>501</v>
      </c>
      <c r="B67" s="151" t="s">
        <v>502</v>
      </c>
      <c r="C67" s="150">
        <f>SUM(C68)</f>
        <v>298.3</v>
      </c>
      <c r="D67" s="150">
        <f>SUM(D68)</f>
        <v>291.2</v>
      </c>
      <c r="E67" s="40"/>
      <c r="F67" s="40"/>
      <c r="G67" s="40"/>
      <c r="H67" s="40"/>
    </row>
    <row r="68" spans="1:8" customFormat="1" x14ac:dyDescent="0.25">
      <c r="A68" s="35" t="s">
        <v>503</v>
      </c>
      <c r="B68" s="35" t="s">
        <v>318</v>
      </c>
      <c r="C68" s="152">
        <f>67+231.3</f>
        <v>298.3</v>
      </c>
      <c r="D68" s="152">
        <v>291.2</v>
      </c>
      <c r="E68" s="16"/>
      <c r="F68" s="16"/>
      <c r="G68" s="16"/>
      <c r="H68" s="16"/>
    </row>
    <row r="69" spans="1:8" customFormat="1" ht="31.5" x14ac:dyDescent="0.25">
      <c r="A69" s="148" t="s">
        <v>792</v>
      </c>
      <c r="B69" s="149" t="s">
        <v>793</v>
      </c>
      <c r="C69" s="150">
        <f>SUM(C70,C73)</f>
        <v>2111.7000000000003</v>
      </c>
      <c r="D69" s="150">
        <f>SUM(D70,D73)</f>
        <v>2111.7000000000003</v>
      </c>
      <c r="E69" s="16"/>
      <c r="F69" s="207"/>
      <c r="G69" s="16"/>
      <c r="H69" s="16"/>
    </row>
    <row r="70" spans="1:8" customFormat="1" ht="78.75" x14ac:dyDescent="0.25">
      <c r="A70" s="148" t="s">
        <v>796</v>
      </c>
      <c r="B70" s="149" t="s">
        <v>797</v>
      </c>
      <c r="C70" s="150">
        <f>SUM(C71)</f>
        <v>2102.4</v>
      </c>
      <c r="D70" s="150">
        <f>SUM(D71)</f>
        <v>2102.4</v>
      </c>
      <c r="E70" s="16"/>
      <c r="F70" s="16"/>
      <c r="G70" s="16"/>
      <c r="H70" s="16"/>
    </row>
    <row r="71" spans="1:8" customFormat="1" ht="94.5" x14ac:dyDescent="0.25">
      <c r="A71" s="148" t="s">
        <v>798</v>
      </c>
      <c r="B71" s="149" t="s">
        <v>799</v>
      </c>
      <c r="C71" s="150">
        <f>SUM(C72)</f>
        <v>2102.4</v>
      </c>
      <c r="D71" s="150">
        <f>SUM(D72)</f>
        <v>2102.4</v>
      </c>
      <c r="E71" s="16"/>
      <c r="F71" s="16"/>
      <c r="G71" s="16"/>
      <c r="H71" s="16"/>
    </row>
    <row r="72" spans="1:8" customFormat="1" ht="78.75" x14ac:dyDescent="0.25">
      <c r="A72" s="35" t="s">
        <v>795</v>
      </c>
      <c r="B72" s="85" t="s">
        <v>794</v>
      </c>
      <c r="C72" s="152">
        <v>2102.4</v>
      </c>
      <c r="D72" s="152">
        <v>2102.4</v>
      </c>
      <c r="E72" s="16"/>
      <c r="F72" s="16"/>
      <c r="G72" s="16"/>
      <c r="H72" s="16"/>
    </row>
    <row r="73" spans="1:8" customFormat="1" ht="31.5" x14ac:dyDescent="0.25">
      <c r="A73" s="148" t="s">
        <v>888</v>
      </c>
      <c r="B73" s="149" t="s">
        <v>887</v>
      </c>
      <c r="C73" s="150">
        <f>SUM(C74)</f>
        <v>9.3000000000000007</v>
      </c>
      <c r="D73" s="150">
        <f>SUM(D74)</f>
        <v>9.3000000000000007</v>
      </c>
      <c r="E73" s="16"/>
      <c r="F73" s="16"/>
      <c r="G73" s="16"/>
      <c r="H73" s="16"/>
    </row>
    <row r="74" spans="1:8" customFormat="1" ht="47.25" x14ac:dyDescent="0.25">
      <c r="A74" s="35" t="s">
        <v>886</v>
      </c>
      <c r="B74" s="85" t="s">
        <v>849</v>
      </c>
      <c r="C74" s="152">
        <v>9.3000000000000007</v>
      </c>
      <c r="D74" s="152">
        <v>9.3000000000000007</v>
      </c>
      <c r="E74" s="16"/>
      <c r="F74" s="16"/>
      <c r="G74" s="16"/>
      <c r="H74" s="16"/>
    </row>
    <row r="75" spans="1:8" x14ac:dyDescent="0.25">
      <c r="A75" s="143" t="s">
        <v>47</v>
      </c>
      <c r="B75" s="143" t="s">
        <v>48</v>
      </c>
      <c r="C75" s="38">
        <f>SUM(C76,C79,C81,C84,C85,C87,C88)</f>
        <v>1303.3000000000002</v>
      </c>
      <c r="D75" s="38">
        <f>SUM(D76,D79,D81,D84,D85,D87,D88)</f>
        <v>1375.5</v>
      </c>
      <c r="E75" s="55"/>
      <c r="F75" s="207"/>
      <c r="G75" s="55"/>
      <c r="H75" s="55"/>
    </row>
    <row r="76" spans="1:8" customFormat="1" ht="31.5" x14ac:dyDescent="0.25">
      <c r="A76" s="143" t="s">
        <v>49</v>
      </c>
      <c r="B76" s="143" t="s">
        <v>50</v>
      </c>
      <c r="C76" s="38">
        <f>SUM(C77:C78)</f>
        <v>11</v>
      </c>
      <c r="D76" s="38">
        <f>SUM(D77:D78)</f>
        <v>10.8</v>
      </c>
      <c r="E76" s="16"/>
      <c r="F76" s="16"/>
      <c r="G76" s="16"/>
      <c r="H76" s="16"/>
    </row>
    <row r="77" spans="1:8" s="17" customFormat="1" ht="78.75" x14ac:dyDescent="0.25">
      <c r="A77" s="144" t="s">
        <v>51</v>
      </c>
      <c r="B77" s="144" t="s">
        <v>713</v>
      </c>
      <c r="C77" s="39">
        <v>9</v>
      </c>
      <c r="D77" s="39">
        <v>8.8000000000000007</v>
      </c>
      <c r="E77" s="40"/>
      <c r="F77" s="40"/>
      <c r="G77" s="40"/>
      <c r="H77" s="40"/>
    </row>
    <row r="78" spans="1:8" customFormat="1" ht="47.25" x14ac:dyDescent="0.25">
      <c r="A78" s="144" t="s">
        <v>129</v>
      </c>
      <c r="B78" s="144" t="s">
        <v>130</v>
      </c>
      <c r="C78" s="39">
        <v>2</v>
      </c>
      <c r="D78" s="39">
        <v>2</v>
      </c>
      <c r="E78" s="16"/>
      <c r="F78" s="16"/>
      <c r="G78" s="16"/>
      <c r="H78" s="16"/>
    </row>
    <row r="79" spans="1:8" customFormat="1" ht="63" x14ac:dyDescent="0.25">
      <c r="A79" s="143" t="s">
        <v>891</v>
      </c>
      <c r="B79" s="143" t="s">
        <v>890</v>
      </c>
      <c r="C79" s="38">
        <f>SUM(C80)</f>
        <v>175</v>
      </c>
      <c r="D79" s="38">
        <f>SUM(D80)</f>
        <v>175</v>
      </c>
      <c r="E79" s="16"/>
      <c r="F79" s="16"/>
      <c r="G79" s="16"/>
      <c r="H79" s="16"/>
    </row>
    <row r="80" spans="1:8" customFormat="1" ht="47.25" x14ac:dyDescent="0.25">
      <c r="A80" s="144" t="s">
        <v>889</v>
      </c>
      <c r="B80" s="144" t="s">
        <v>862</v>
      </c>
      <c r="C80" s="39">
        <v>175</v>
      </c>
      <c r="D80" s="39">
        <v>175</v>
      </c>
      <c r="E80" s="16"/>
      <c r="F80" s="16"/>
      <c r="G80" s="16"/>
      <c r="H80" s="16"/>
    </row>
    <row r="81" spans="1:8" customFormat="1" ht="110.25" x14ac:dyDescent="0.25">
      <c r="A81" s="143" t="s">
        <v>519</v>
      </c>
      <c r="B81" s="143" t="s">
        <v>520</v>
      </c>
      <c r="C81" s="38">
        <f>SUM(C82:C83)</f>
        <v>188</v>
      </c>
      <c r="D81" s="38">
        <f>SUM(D82:D83)</f>
        <v>188</v>
      </c>
      <c r="E81" s="16"/>
      <c r="F81" s="16"/>
      <c r="G81" s="16"/>
      <c r="H81" s="16"/>
    </row>
    <row r="82" spans="1:8" customFormat="1" ht="31.5" x14ac:dyDescent="0.25">
      <c r="A82" s="144" t="s">
        <v>893</v>
      </c>
      <c r="B82" s="144" t="s">
        <v>892</v>
      </c>
      <c r="C82" s="39">
        <v>8</v>
      </c>
      <c r="D82" s="39">
        <v>8</v>
      </c>
      <c r="E82" s="16"/>
      <c r="F82" s="16"/>
      <c r="G82" s="16"/>
      <c r="H82" s="16"/>
    </row>
    <row r="83" spans="1:8" customFormat="1" ht="31.5" x14ac:dyDescent="0.25">
      <c r="A83" s="144" t="s">
        <v>521</v>
      </c>
      <c r="B83" s="144" t="s">
        <v>522</v>
      </c>
      <c r="C83" s="39">
        <v>180</v>
      </c>
      <c r="D83" s="39">
        <v>180</v>
      </c>
      <c r="E83" s="16"/>
      <c r="F83" s="16"/>
      <c r="G83" s="16"/>
      <c r="H83" s="16"/>
    </row>
    <row r="84" spans="1:8" customFormat="1" ht="63" x14ac:dyDescent="0.25">
      <c r="A84" s="143" t="s">
        <v>532</v>
      </c>
      <c r="B84" s="143" t="s">
        <v>523</v>
      </c>
      <c r="C84" s="38">
        <v>193.1</v>
      </c>
      <c r="D84" s="38">
        <v>204.1</v>
      </c>
      <c r="E84" s="16"/>
      <c r="F84" s="16"/>
      <c r="G84" s="16"/>
      <c r="H84" s="16"/>
    </row>
    <row r="85" spans="1:8" ht="63" x14ac:dyDescent="0.25">
      <c r="A85" s="143" t="s">
        <v>896</v>
      </c>
      <c r="B85" s="143" t="s">
        <v>895</v>
      </c>
      <c r="C85" s="38">
        <f>SUM(C86)</f>
        <v>50</v>
      </c>
      <c r="D85" s="38">
        <f>SUM(D86)</f>
        <v>50</v>
      </c>
      <c r="E85" s="55"/>
      <c r="F85" s="55"/>
      <c r="G85" s="55"/>
      <c r="H85" s="55"/>
    </row>
    <row r="86" spans="1:8" ht="63" x14ac:dyDescent="0.25">
      <c r="A86" s="144" t="s">
        <v>894</v>
      </c>
      <c r="B86" s="144" t="s">
        <v>850</v>
      </c>
      <c r="C86" s="39">
        <v>50</v>
      </c>
      <c r="D86" s="39">
        <v>50</v>
      </c>
      <c r="E86" s="55"/>
      <c r="F86" s="55"/>
      <c r="G86" s="55"/>
      <c r="H86" s="55"/>
    </row>
    <row r="87" spans="1:8" customFormat="1" ht="63" x14ac:dyDescent="0.25">
      <c r="A87" s="143" t="s">
        <v>897</v>
      </c>
      <c r="B87" s="143" t="s">
        <v>863</v>
      </c>
      <c r="C87" s="38">
        <v>53.2</v>
      </c>
      <c r="D87" s="38">
        <v>53.2</v>
      </c>
      <c r="E87" s="16"/>
      <c r="F87" s="16"/>
      <c r="G87" s="16"/>
      <c r="H87" s="16"/>
    </row>
    <row r="88" spans="1:8" ht="31.5" x14ac:dyDescent="0.25">
      <c r="A88" s="143" t="s">
        <v>52</v>
      </c>
      <c r="B88" s="143" t="s">
        <v>53</v>
      </c>
      <c r="C88" s="38">
        <f>SUM(C89)</f>
        <v>633</v>
      </c>
      <c r="D88" s="38">
        <f>SUM(D89)</f>
        <v>694.4</v>
      </c>
      <c r="E88" s="55"/>
      <c r="F88" s="55"/>
      <c r="G88" s="55"/>
      <c r="H88" s="55"/>
    </row>
    <row r="89" spans="1:8" ht="31.5" x14ac:dyDescent="0.25">
      <c r="A89" s="144" t="s">
        <v>163</v>
      </c>
      <c r="B89" s="144" t="s">
        <v>164</v>
      </c>
      <c r="C89" s="39">
        <v>633</v>
      </c>
      <c r="D89" s="39">
        <v>694.4</v>
      </c>
      <c r="E89" s="55"/>
      <c r="F89" s="55"/>
      <c r="G89" s="55"/>
      <c r="H89" s="55"/>
    </row>
    <row r="90" spans="1:8" x14ac:dyDescent="0.25">
      <c r="A90" s="143" t="s">
        <v>54</v>
      </c>
      <c r="B90" s="143" t="s">
        <v>55</v>
      </c>
      <c r="C90" s="38">
        <f>SUM(C91,C150,C152,C156)</f>
        <v>1238503.4999999998</v>
      </c>
      <c r="D90" s="38">
        <f>SUM(D91,D150,D152,D156)</f>
        <v>1236323.2</v>
      </c>
      <c r="E90" s="55"/>
      <c r="F90" s="55"/>
      <c r="G90" s="55"/>
      <c r="H90" s="55"/>
    </row>
    <row r="91" spans="1:8" ht="31.5" x14ac:dyDescent="0.25">
      <c r="A91" s="144" t="s">
        <v>56</v>
      </c>
      <c r="B91" s="144" t="s">
        <v>533</v>
      </c>
      <c r="C91" s="39">
        <f>SUM(C92,C97,C123,C142)</f>
        <v>1235870.5</v>
      </c>
      <c r="D91" s="39">
        <f>SUM(D92,D97,D123,D142)</f>
        <v>1233680</v>
      </c>
      <c r="E91" s="55"/>
      <c r="F91" s="55"/>
      <c r="G91" s="55"/>
      <c r="H91" s="55"/>
    </row>
    <row r="92" spans="1:8" s="28" customFormat="1" x14ac:dyDescent="0.25">
      <c r="A92" s="143" t="s">
        <v>592</v>
      </c>
      <c r="B92" s="143" t="s">
        <v>452</v>
      </c>
      <c r="C92" s="38">
        <f>SUM(C93,C95)</f>
        <v>626726.9</v>
      </c>
      <c r="D92" s="38">
        <f>SUM(D93,D95)</f>
        <v>626726.9</v>
      </c>
      <c r="E92" s="211"/>
      <c r="F92" s="211"/>
      <c r="G92" s="211"/>
      <c r="H92" s="211"/>
    </row>
    <row r="93" spans="1:8" x14ac:dyDescent="0.25">
      <c r="A93" s="144" t="s">
        <v>593</v>
      </c>
      <c r="B93" s="144" t="s">
        <v>57</v>
      </c>
      <c r="C93" s="39">
        <f>SUM(C94)</f>
        <v>595688.4</v>
      </c>
      <c r="D93" s="39">
        <f>SUM(D94)</f>
        <v>595688.4</v>
      </c>
      <c r="E93" s="55"/>
      <c r="F93" s="55"/>
      <c r="G93" s="55"/>
      <c r="H93" s="55"/>
    </row>
    <row r="94" spans="1:8" ht="31.5" x14ac:dyDescent="0.25">
      <c r="A94" s="144" t="s">
        <v>594</v>
      </c>
      <c r="B94" s="144" t="s">
        <v>165</v>
      </c>
      <c r="C94" s="39">
        <v>595688.4</v>
      </c>
      <c r="D94" s="39">
        <v>595688.4</v>
      </c>
      <c r="E94" s="55"/>
      <c r="F94" s="55"/>
      <c r="G94" s="55"/>
      <c r="H94" s="55"/>
    </row>
    <row r="95" spans="1:8" ht="32.25" customHeight="1" x14ac:dyDescent="0.25">
      <c r="A95" s="144" t="s">
        <v>595</v>
      </c>
      <c r="B95" s="144" t="s">
        <v>575</v>
      </c>
      <c r="C95" s="39">
        <f>C96</f>
        <v>31038.5</v>
      </c>
      <c r="D95" s="39">
        <f>D96</f>
        <v>31038.5</v>
      </c>
      <c r="E95" s="55"/>
      <c r="F95" s="55"/>
      <c r="G95" s="55"/>
      <c r="H95" s="55"/>
    </row>
    <row r="96" spans="1:8" ht="33" customHeight="1" x14ac:dyDescent="0.25">
      <c r="A96" s="144" t="s">
        <v>596</v>
      </c>
      <c r="B96" s="144" t="s">
        <v>576</v>
      </c>
      <c r="C96" s="39">
        <f>16038.5+15000</f>
        <v>31038.5</v>
      </c>
      <c r="D96" s="39">
        <f>16038.5+15000</f>
        <v>31038.5</v>
      </c>
      <c r="E96" s="55"/>
      <c r="F96" s="55"/>
      <c r="G96" s="55"/>
      <c r="H96" s="55"/>
    </row>
    <row r="97" spans="1:8" ht="31.5" x14ac:dyDescent="0.25">
      <c r="A97" s="143" t="s">
        <v>597</v>
      </c>
      <c r="B97" s="143" t="s">
        <v>453</v>
      </c>
      <c r="C97" s="38">
        <f>SUM(C98,C100,C102,C104,C106,C108)</f>
        <v>91101.8</v>
      </c>
      <c r="D97" s="38">
        <f>SUM(D98,D100,D102,D104,D106,D108)</f>
        <v>89475</v>
      </c>
      <c r="E97" s="55"/>
      <c r="F97" s="55"/>
      <c r="G97" s="55"/>
      <c r="H97" s="55"/>
    </row>
    <row r="98" spans="1:8" s="28" customFormat="1" ht="31.5" x14ac:dyDescent="0.25">
      <c r="A98" s="154" t="s">
        <v>598</v>
      </c>
      <c r="B98" s="143" t="s">
        <v>864</v>
      </c>
      <c r="C98" s="38">
        <f>C99</f>
        <v>6822.2</v>
      </c>
      <c r="D98" s="38">
        <f>D99</f>
        <v>5950.6</v>
      </c>
      <c r="E98" s="211"/>
      <c r="F98" s="211"/>
      <c r="G98" s="211"/>
      <c r="H98" s="211"/>
    </row>
    <row r="99" spans="1:8" ht="31.5" x14ac:dyDescent="0.25">
      <c r="A99" s="155" t="s">
        <v>599</v>
      </c>
      <c r="B99" s="144" t="s">
        <v>504</v>
      </c>
      <c r="C99" s="39">
        <v>6822.2</v>
      </c>
      <c r="D99" s="39">
        <v>5950.6</v>
      </c>
      <c r="E99" s="55"/>
      <c r="F99" s="55"/>
      <c r="G99" s="55"/>
      <c r="H99" s="55"/>
    </row>
    <row r="100" spans="1:8" s="28" customFormat="1" ht="47.25" x14ac:dyDescent="0.25">
      <c r="A100" s="154" t="s">
        <v>865</v>
      </c>
      <c r="B100" s="143" t="s">
        <v>866</v>
      </c>
      <c r="C100" s="38">
        <f>C101</f>
        <v>6482.5</v>
      </c>
      <c r="D100" s="38">
        <f>D101</f>
        <v>6084.7</v>
      </c>
      <c r="E100" s="211"/>
      <c r="F100" s="211"/>
      <c r="G100" s="211"/>
      <c r="H100" s="211"/>
    </row>
    <row r="101" spans="1:8" ht="47.25" x14ac:dyDescent="0.25">
      <c r="A101" s="155" t="s">
        <v>867</v>
      </c>
      <c r="B101" s="144" t="s">
        <v>851</v>
      </c>
      <c r="C101" s="39">
        <v>6482.5</v>
      </c>
      <c r="D101" s="39">
        <v>6084.7</v>
      </c>
      <c r="E101" s="55"/>
      <c r="F101" s="55"/>
      <c r="G101" s="55"/>
      <c r="H101" s="55"/>
    </row>
    <row r="102" spans="1:8" s="28" customFormat="1" ht="31.5" x14ac:dyDescent="0.25">
      <c r="A102" s="154" t="s">
        <v>868</v>
      </c>
      <c r="B102" s="143" t="s">
        <v>869</v>
      </c>
      <c r="C102" s="38">
        <f>C103</f>
        <v>604.79999999999995</v>
      </c>
      <c r="D102" s="38">
        <f>D103</f>
        <v>604.79999999999995</v>
      </c>
      <c r="E102" s="211"/>
      <c r="F102" s="211"/>
      <c r="G102" s="211"/>
      <c r="H102" s="211"/>
    </row>
    <row r="103" spans="1:8" ht="31.5" customHeight="1" x14ac:dyDescent="0.25">
      <c r="A103" s="155" t="s">
        <v>870</v>
      </c>
      <c r="B103" s="144" t="s">
        <v>852</v>
      </c>
      <c r="C103" s="39">
        <v>604.79999999999995</v>
      </c>
      <c r="D103" s="39">
        <v>604.79999999999995</v>
      </c>
      <c r="E103" s="55"/>
      <c r="F103" s="55"/>
      <c r="G103" s="55"/>
      <c r="H103" s="55"/>
    </row>
    <row r="104" spans="1:8" s="28" customFormat="1" ht="31.5" x14ac:dyDescent="0.25">
      <c r="A104" s="154" t="s">
        <v>911</v>
      </c>
      <c r="B104" s="143" t="s">
        <v>910</v>
      </c>
      <c r="C104" s="38">
        <f>C105</f>
        <v>344.6</v>
      </c>
      <c r="D104" s="38">
        <f>D105</f>
        <v>0</v>
      </c>
      <c r="E104" s="211"/>
      <c r="F104" s="211"/>
      <c r="G104" s="211"/>
      <c r="H104" s="211"/>
    </row>
    <row r="105" spans="1:8" ht="31.5" customHeight="1" x14ac:dyDescent="0.25">
      <c r="A105" s="155" t="s">
        <v>909</v>
      </c>
      <c r="B105" s="144" t="s">
        <v>908</v>
      </c>
      <c r="C105" s="39">
        <v>344.6</v>
      </c>
      <c r="D105" s="39">
        <v>0</v>
      </c>
      <c r="E105" s="55"/>
      <c r="F105" s="55"/>
      <c r="G105" s="55"/>
      <c r="H105" s="55"/>
    </row>
    <row r="106" spans="1:8" s="28" customFormat="1" ht="47.25" x14ac:dyDescent="0.25">
      <c r="A106" s="154" t="s">
        <v>871</v>
      </c>
      <c r="B106" s="143" t="s">
        <v>853</v>
      </c>
      <c r="C106" s="38">
        <f>C107</f>
        <v>1409</v>
      </c>
      <c r="D106" s="38">
        <f>D107</f>
        <v>1409</v>
      </c>
      <c r="E106" s="211"/>
      <c r="F106" s="211"/>
      <c r="G106" s="211"/>
      <c r="H106" s="211"/>
    </row>
    <row r="107" spans="1:8" ht="47.25" x14ac:dyDescent="0.25">
      <c r="A107" s="155" t="s">
        <v>871</v>
      </c>
      <c r="B107" s="144" t="s">
        <v>853</v>
      </c>
      <c r="C107" s="39">
        <v>1409</v>
      </c>
      <c r="D107" s="39">
        <v>1409</v>
      </c>
      <c r="E107" s="55"/>
      <c r="F107" s="55"/>
      <c r="G107" s="55"/>
      <c r="H107" s="55"/>
    </row>
    <row r="108" spans="1:8" x14ac:dyDescent="0.25">
      <c r="A108" s="143" t="s">
        <v>600</v>
      </c>
      <c r="B108" s="143" t="s">
        <v>58</v>
      </c>
      <c r="C108" s="38">
        <f>SUM(C109)</f>
        <v>75438.7</v>
      </c>
      <c r="D108" s="38">
        <f>SUM(D109)</f>
        <v>75425.899999999994</v>
      </c>
      <c r="E108" s="55"/>
      <c r="F108" s="55"/>
      <c r="G108" s="55"/>
      <c r="H108" s="55"/>
    </row>
    <row r="109" spans="1:8" x14ac:dyDescent="0.25">
      <c r="A109" s="144" t="s">
        <v>601</v>
      </c>
      <c r="B109" s="144" t="s">
        <v>166</v>
      </c>
      <c r="C109" s="39">
        <f>SUM(C111:C122)</f>
        <v>75438.7</v>
      </c>
      <c r="D109" s="39">
        <f>SUM(D111:D122)</f>
        <v>75425.899999999994</v>
      </c>
      <c r="E109" s="55"/>
      <c r="F109" s="55"/>
      <c r="G109" s="55"/>
      <c r="H109" s="55"/>
    </row>
    <row r="110" spans="1:8" x14ac:dyDescent="0.25">
      <c r="A110" s="144" t="s">
        <v>61</v>
      </c>
      <c r="B110" s="144"/>
      <c r="C110" s="39"/>
      <c r="D110" s="39"/>
      <c r="E110" s="55"/>
      <c r="F110" s="55"/>
      <c r="G110" s="55"/>
      <c r="H110" s="55"/>
    </row>
    <row r="111" spans="1:8" ht="31.5" x14ac:dyDescent="0.25">
      <c r="A111" s="144"/>
      <c r="B111" s="144" t="s">
        <v>488</v>
      </c>
      <c r="C111" s="39">
        <v>39453.1</v>
      </c>
      <c r="D111" s="39">
        <v>39453.1</v>
      </c>
      <c r="E111" s="55"/>
      <c r="F111" s="55"/>
      <c r="G111" s="55"/>
      <c r="H111" s="55"/>
    </row>
    <row r="112" spans="1:8" s="27" customFormat="1" ht="31.5" x14ac:dyDescent="0.25">
      <c r="A112" s="144"/>
      <c r="B112" s="85" t="s">
        <v>578</v>
      </c>
      <c r="C112" s="39">
        <v>5536.3</v>
      </c>
      <c r="D112" s="39">
        <v>5536.3</v>
      </c>
      <c r="E112" s="208"/>
      <c r="F112" s="208"/>
      <c r="G112" s="208"/>
      <c r="H112" s="208"/>
    </row>
    <row r="113" spans="1:8" s="27" customFormat="1" ht="33.75" customHeight="1" x14ac:dyDescent="0.25">
      <c r="A113" s="144"/>
      <c r="B113" s="85" t="s">
        <v>780</v>
      </c>
      <c r="C113" s="39">
        <v>11534.1</v>
      </c>
      <c r="D113" s="39">
        <v>11534.1</v>
      </c>
      <c r="E113" s="208"/>
      <c r="F113" s="208"/>
      <c r="G113" s="208"/>
      <c r="H113" s="208"/>
    </row>
    <row r="114" spans="1:8" s="27" customFormat="1" x14ac:dyDescent="0.25">
      <c r="A114" s="144"/>
      <c r="B114" s="85" t="s">
        <v>579</v>
      </c>
      <c r="C114" s="39">
        <v>158.4</v>
      </c>
      <c r="D114" s="39">
        <v>150.19999999999999</v>
      </c>
      <c r="E114" s="208"/>
      <c r="F114" s="208"/>
      <c r="G114" s="208"/>
      <c r="H114" s="208"/>
    </row>
    <row r="115" spans="1:8" s="27" customFormat="1" ht="31.5" x14ac:dyDescent="0.25">
      <c r="A115" s="144"/>
      <c r="B115" s="85" t="s">
        <v>777</v>
      </c>
      <c r="C115" s="39">
        <v>2114.8000000000002</v>
      </c>
      <c r="D115" s="39">
        <v>2114.8000000000002</v>
      </c>
      <c r="E115" s="208"/>
      <c r="F115" s="208"/>
      <c r="G115" s="208"/>
      <c r="H115" s="208"/>
    </row>
    <row r="116" spans="1:8" s="27" customFormat="1" ht="31.5" x14ac:dyDescent="0.25">
      <c r="A116" s="144"/>
      <c r="B116" s="85" t="s">
        <v>778</v>
      </c>
      <c r="C116" s="39">
        <v>314.10000000000002</v>
      </c>
      <c r="D116" s="39">
        <v>314.10000000000002</v>
      </c>
      <c r="E116" s="208"/>
      <c r="F116" s="208"/>
      <c r="G116" s="208"/>
      <c r="H116" s="208"/>
    </row>
    <row r="117" spans="1:8" s="27" customFormat="1" x14ac:dyDescent="0.25">
      <c r="A117" s="144"/>
      <c r="B117" s="85" t="s">
        <v>779</v>
      </c>
      <c r="C117" s="39">
        <v>1000</v>
      </c>
      <c r="D117" s="39">
        <v>1000</v>
      </c>
      <c r="E117" s="208"/>
      <c r="F117" s="208"/>
      <c r="G117" s="208"/>
      <c r="H117" s="208"/>
    </row>
    <row r="118" spans="1:8" ht="31.5" x14ac:dyDescent="0.25">
      <c r="A118" s="144"/>
      <c r="B118" s="144" t="s">
        <v>131</v>
      </c>
      <c r="C118" s="39">
        <v>4504.5</v>
      </c>
      <c r="D118" s="39">
        <v>4504.5</v>
      </c>
      <c r="E118" s="55"/>
      <c r="F118" s="55"/>
      <c r="G118" s="55"/>
      <c r="H118" s="55"/>
    </row>
    <row r="119" spans="1:8" ht="31.5" x14ac:dyDescent="0.25">
      <c r="A119" s="144"/>
      <c r="B119" s="144" t="s">
        <v>872</v>
      </c>
      <c r="C119" s="39">
        <v>8500</v>
      </c>
      <c r="D119" s="39">
        <v>8497.2999999999993</v>
      </c>
      <c r="E119" s="55"/>
      <c r="F119" s="55"/>
      <c r="G119" s="55"/>
      <c r="H119" s="55"/>
    </row>
    <row r="120" spans="1:8" ht="31.5" x14ac:dyDescent="0.25">
      <c r="A120" s="144"/>
      <c r="B120" s="144" t="s">
        <v>873</v>
      </c>
      <c r="C120" s="39">
        <v>361</v>
      </c>
      <c r="D120" s="39">
        <v>361</v>
      </c>
      <c r="E120" s="55"/>
      <c r="F120" s="55"/>
      <c r="G120" s="55"/>
      <c r="H120" s="55"/>
    </row>
    <row r="121" spans="1:8" ht="31.5" customHeight="1" x14ac:dyDescent="0.25">
      <c r="A121" s="144"/>
      <c r="B121" s="144" t="s">
        <v>874</v>
      </c>
      <c r="C121" s="39">
        <v>0</v>
      </c>
      <c r="D121" s="39">
        <v>0</v>
      </c>
      <c r="E121" s="55"/>
      <c r="F121" s="55"/>
      <c r="G121" s="55"/>
      <c r="H121" s="55"/>
    </row>
    <row r="122" spans="1:8" ht="31.5" customHeight="1" x14ac:dyDescent="0.25">
      <c r="A122" s="144"/>
      <c r="B122" s="144" t="s">
        <v>875</v>
      </c>
      <c r="C122" s="39">
        <v>1962.4</v>
      </c>
      <c r="D122" s="39">
        <v>1960.5</v>
      </c>
      <c r="E122" s="55"/>
      <c r="F122" s="55"/>
      <c r="G122" s="55"/>
      <c r="H122" s="55"/>
    </row>
    <row r="123" spans="1:8" x14ac:dyDescent="0.25">
      <c r="A123" s="143" t="s">
        <v>602</v>
      </c>
      <c r="B123" s="143" t="s">
        <v>454</v>
      </c>
      <c r="C123" s="38">
        <f>SUM(C124,C126,C128,C130,C132)</f>
        <v>515041.8</v>
      </c>
      <c r="D123" s="38">
        <f>SUM(D124,D126,D128,D130,D132)</f>
        <v>514478.1</v>
      </c>
      <c r="E123" s="55"/>
      <c r="F123" s="55"/>
      <c r="G123" s="55"/>
      <c r="H123" s="55"/>
    </row>
    <row r="124" spans="1:8" ht="78.75" x14ac:dyDescent="0.25">
      <c r="A124" s="143" t="s">
        <v>603</v>
      </c>
      <c r="B124" s="143" t="s">
        <v>494</v>
      </c>
      <c r="C124" s="38">
        <f>SUM(C125)</f>
        <v>889.9</v>
      </c>
      <c r="D124" s="38">
        <f>SUM(D125)</f>
        <v>600</v>
      </c>
      <c r="E124" s="55"/>
      <c r="F124" s="55"/>
      <c r="G124" s="55"/>
      <c r="H124" s="55"/>
    </row>
    <row r="125" spans="1:8" ht="63" x14ac:dyDescent="0.25">
      <c r="A125" s="144" t="s">
        <v>604</v>
      </c>
      <c r="B125" s="144" t="s">
        <v>495</v>
      </c>
      <c r="C125" s="39">
        <v>889.9</v>
      </c>
      <c r="D125" s="39">
        <v>600</v>
      </c>
      <c r="E125" s="55"/>
      <c r="F125" s="55"/>
      <c r="G125" s="55"/>
      <c r="H125" s="55"/>
    </row>
    <row r="126" spans="1:8" s="28" customFormat="1" ht="63" x14ac:dyDescent="0.25">
      <c r="A126" s="154" t="s">
        <v>605</v>
      </c>
      <c r="B126" s="143" t="s">
        <v>577</v>
      </c>
      <c r="C126" s="38">
        <f>C127</f>
        <v>6469.1</v>
      </c>
      <c r="D126" s="38">
        <f>D127</f>
        <v>6405.6</v>
      </c>
      <c r="E126" s="211"/>
      <c r="F126" s="211"/>
      <c r="G126" s="211"/>
      <c r="H126" s="211"/>
    </row>
    <row r="127" spans="1:8" ht="63" x14ac:dyDescent="0.25">
      <c r="A127" s="155" t="s">
        <v>606</v>
      </c>
      <c r="B127" s="156" t="s">
        <v>505</v>
      </c>
      <c r="C127" s="39">
        <v>6469.1</v>
      </c>
      <c r="D127" s="39">
        <v>6405.6</v>
      </c>
      <c r="E127" s="55"/>
      <c r="F127" s="55"/>
      <c r="G127" s="55"/>
      <c r="H127" s="55"/>
    </row>
    <row r="128" spans="1:8" ht="63" x14ac:dyDescent="0.25">
      <c r="A128" s="143" t="s">
        <v>607</v>
      </c>
      <c r="B128" s="143" t="s">
        <v>455</v>
      </c>
      <c r="C128" s="38">
        <f>SUM(C129)</f>
        <v>9.9</v>
      </c>
      <c r="D128" s="38">
        <f>SUM(D129)</f>
        <v>0</v>
      </c>
      <c r="E128" s="55"/>
      <c r="F128" s="55"/>
      <c r="G128" s="55"/>
      <c r="H128" s="55"/>
    </row>
    <row r="129" spans="1:8" ht="63" x14ac:dyDescent="0.25">
      <c r="A129" s="144" t="s">
        <v>608</v>
      </c>
      <c r="B129" s="144" t="s">
        <v>456</v>
      </c>
      <c r="C129" s="39">
        <v>9.9</v>
      </c>
      <c r="D129" s="39">
        <v>0</v>
      </c>
      <c r="E129" s="55"/>
      <c r="F129" s="55"/>
      <c r="G129" s="55"/>
      <c r="H129" s="55"/>
    </row>
    <row r="130" spans="1:8" ht="31.5" x14ac:dyDescent="0.25">
      <c r="A130" s="143" t="s">
        <v>609</v>
      </c>
      <c r="B130" s="143" t="s">
        <v>59</v>
      </c>
      <c r="C130" s="38">
        <f>SUM(C131)</f>
        <v>2572.8000000000002</v>
      </c>
      <c r="D130" s="38">
        <f>SUM(D131)</f>
        <v>2572.8000000000002</v>
      </c>
      <c r="E130" s="55"/>
      <c r="F130" s="55"/>
      <c r="G130" s="55"/>
      <c r="H130" s="55"/>
    </row>
    <row r="131" spans="1:8" ht="31.5" x14ac:dyDescent="0.25">
      <c r="A131" s="144" t="s">
        <v>610</v>
      </c>
      <c r="B131" s="144" t="s">
        <v>167</v>
      </c>
      <c r="C131" s="39">
        <v>2572.8000000000002</v>
      </c>
      <c r="D131" s="39">
        <v>2572.8000000000002</v>
      </c>
      <c r="E131" s="55"/>
      <c r="F131" s="55"/>
      <c r="G131" s="55"/>
      <c r="H131" s="55"/>
    </row>
    <row r="132" spans="1:8" x14ac:dyDescent="0.25">
      <c r="A132" s="143" t="s">
        <v>611</v>
      </c>
      <c r="B132" s="143" t="s">
        <v>60</v>
      </c>
      <c r="C132" s="38">
        <f>SUM(C133)</f>
        <v>505100.1</v>
      </c>
      <c r="D132" s="38">
        <f>SUM(D133)</f>
        <v>504899.69999999995</v>
      </c>
      <c r="E132" s="55"/>
      <c r="F132" s="55"/>
      <c r="G132" s="55"/>
      <c r="H132" s="55"/>
    </row>
    <row r="133" spans="1:8" x14ac:dyDescent="0.25">
      <c r="A133" s="144" t="s">
        <v>612</v>
      </c>
      <c r="B133" s="144" t="s">
        <v>168</v>
      </c>
      <c r="C133" s="39">
        <f>SUM(C135:C141)</f>
        <v>505100.1</v>
      </c>
      <c r="D133" s="39">
        <f>SUM(D135:D141)</f>
        <v>504899.69999999995</v>
      </c>
      <c r="E133" s="55"/>
      <c r="F133" s="55"/>
      <c r="G133" s="55"/>
      <c r="H133" s="55"/>
    </row>
    <row r="134" spans="1:8" x14ac:dyDescent="0.25">
      <c r="A134" s="144" t="s">
        <v>61</v>
      </c>
      <c r="B134" s="144"/>
      <c r="C134" s="39"/>
      <c r="D134" s="39"/>
      <c r="E134" s="55"/>
      <c r="F134" s="55"/>
      <c r="G134" s="55"/>
      <c r="H134" s="55"/>
    </row>
    <row r="135" spans="1:8" x14ac:dyDescent="0.25">
      <c r="A135" s="144"/>
      <c r="B135" s="144" t="s">
        <v>62</v>
      </c>
      <c r="C135" s="39">
        <v>252.8</v>
      </c>
      <c r="D135" s="39">
        <v>252.8</v>
      </c>
      <c r="E135" s="55"/>
      <c r="F135" s="55"/>
      <c r="G135" s="55"/>
      <c r="H135" s="55"/>
    </row>
    <row r="136" spans="1:8" x14ac:dyDescent="0.25">
      <c r="A136" s="144"/>
      <c r="B136" s="144" t="s">
        <v>127</v>
      </c>
      <c r="C136" s="39">
        <v>122.4</v>
      </c>
      <c r="D136" s="39">
        <v>122.4</v>
      </c>
      <c r="E136" s="55"/>
      <c r="F136" s="55"/>
      <c r="G136" s="55"/>
      <c r="H136" s="55"/>
    </row>
    <row r="137" spans="1:8" x14ac:dyDescent="0.25">
      <c r="A137" s="144"/>
      <c r="B137" s="144" t="s">
        <v>63</v>
      </c>
      <c r="C137" s="39">
        <v>1818.4</v>
      </c>
      <c r="D137" s="39">
        <v>1818.4</v>
      </c>
      <c r="E137" s="55"/>
      <c r="F137" s="55"/>
      <c r="G137" s="55"/>
      <c r="H137" s="55"/>
    </row>
    <row r="138" spans="1:8" ht="33.75" customHeight="1" x14ac:dyDescent="0.25">
      <c r="A138" s="144"/>
      <c r="B138" s="144" t="s">
        <v>534</v>
      </c>
      <c r="C138" s="39">
        <v>5339.7</v>
      </c>
      <c r="D138" s="39">
        <v>5235</v>
      </c>
      <c r="E138" s="55"/>
      <c r="F138" s="55"/>
      <c r="G138" s="55"/>
      <c r="H138" s="55"/>
    </row>
    <row r="139" spans="1:8" s="28" customFormat="1" ht="31.5" x14ac:dyDescent="0.25">
      <c r="A139" s="144"/>
      <c r="B139" s="144" t="s">
        <v>535</v>
      </c>
      <c r="C139" s="39">
        <v>1293.7</v>
      </c>
      <c r="D139" s="39">
        <v>1198</v>
      </c>
      <c r="E139" s="211"/>
      <c r="F139" s="211"/>
      <c r="G139" s="211"/>
      <c r="H139" s="211"/>
    </row>
    <row r="140" spans="1:8" ht="31.5" x14ac:dyDescent="0.25">
      <c r="A140" s="144"/>
      <c r="B140" s="144" t="s">
        <v>406</v>
      </c>
      <c r="C140" s="39">
        <v>0</v>
      </c>
      <c r="D140" s="39">
        <v>0</v>
      </c>
      <c r="E140" s="55"/>
      <c r="F140" s="55"/>
      <c r="G140" s="55"/>
      <c r="H140" s="55"/>
    </row>
    <row r="141" spans="1:8" ht="126" x14ac:dyDescent="0.25">
      <c r="A141" s="144"/>
      <c r="B141" s="144" t="s">
        <v>434</v>
      </c>
      <c r="C141" s="39">
        <v>496273.1</v>
      </c>
      <c r="D141" s="39">
        <v>496273.1</v>
      </c>
      <c r="E141" s="55"/>
      <c r="F141" s="55"/>
      <c r="G141" s="55"/>
      <c r="H141" s="55"/>
    </row>
    <row r="142" spans="1:8" x14ac:dyDescent="0.25">
      <c r="A142" s="143" t="s">
        <v>926</v>
      </c>
      <c r="B142" s="143" t="s">
        <v>927</v>
      </c>
      <c r="C142" s="38">
        <f>SUM(C143,C145)</f>
        <v>3000</v>
      </c>
      <c r="D142" s="38">
        <f>SUM(D143,D145)</f>
        <v>3000</v>
      </c>
      <c r="E142" s="55"/>
      <c r="F142" s="55"/>
      <c r="G142" s="55"/>
      <c r="H142" s="55"/>
    </row>
    <row r="143" spans="1:8" ht="47.25" x14ac:dyDescent="0.25">
      <c r="A143" s="143" t="s">
        <v>933</v>
      </c>
      <c r="B143" s="143" t="s">
        <v>934</v>
      </c>
      <c r="C143" s="38">
        <f>SUM(C144)</f>
        <v>3000</v>
      </c>
      <c r="D143" s="38">
        <f>SUM(D144)</f>
        <v>3000</v>
      </c>
      <c r="E143" s="55"/>
      <c r="F143" s="55"/>
      <c r="G143" s="55"/>
      <c r="H143" s="55"/>
    </row>
    <row r="144" spans="1:8" ht="51" customHeight="1" x14ac:dyDescent="0.25">
      <c r="A144" s="144" t="s">
        <v>935</v>
      </c>
      <c r="B144" s="144" t="s">
        <v>936</v>
      </c>
      <c r="C144" s="39">
        <v>3000</v>
      </c>
      <c r="D144" s="39">
        <v>3000</v>
      </c>
      <c r="E144" s="55"/>
      <c r="F144" s="55"/>
      <c r="G144" s="55"/>
      <c r="H144" s="55"/>
    </row>
    <row r="145" spans="1:8" hidden="1" x14ac:dyDescent="0.25">
      <c r="A145" s="143" t="s">
        <v>928</v>
      </c>
      <c r="B145" s="143" t="s">
        <v>929</v>
      </c>
      <c r="C145" s="38">
        <f>C146</f>
        <v>0</v>
      </c>
      <c r="D145" s="38">
        <f>D146</f>
        <v>0</v>
      </c>
      <c r="E145" s="55"/>
      <c r="F145" s="55"/>
      <c r="G145" s="55"/>
      <c r="H145" s="55"/>
    </row>
    <row r="146" spans="1:8" ht="31.5" hidden="1" x14ac:dyDescent="0.25">
      <c r="A146" s="144" t="s">
        <v>930</v>
      </c>
      <c r="B146" s="144" t="s">
        <v>854</v>
      </c>
      <c r="C146" s="39">
        <f>C148</f>
        <v>0</v>
      </c>
      <c r="D146" s="39">
        <f>D148</f>
        <v>0</v>
      </c>
      <c r="E146" s="55"/>
      <c r="F146" s="55"/>
      <c r="G146" s="55"/>
      <c r="H146" s="55"/>
    </row>
    <row r="147" spans="1:8" hidden="1" x14ac:dyDescent="0.25">
      <c r="A147" s="144" t="s">
        <v>61</v>
      </c>
      <c r="B147" s="144"/>
      <c r="C147" s="39"/>
      <c r="D147" s="39"/>
      <c r="E147" s="55"/>
      <c r="F147" s="55"/>
      <c r="G147" s="55"/>
      <c r="H147" s="55"/>
    </row>
    <row r="148" spans="1:8" ht="31.5" hidden="1" x14ac:dyDescent="0.25">
      <c r="A148" s="144"/>
      <c r="B148" s="144" t="s">
        <v>931</v>
      </c>
      <c r="C148" s="39">
        <v>0</v>
      </c>
      <c r="D148" s="39">
        <v>0</v>
      </c>
      <c r="E148" s="55"/>
      <c r="F148" s="55"/>
      <c r="G148" s="55"/>
      <c r="H148" s="55"/>
    </row>
    <row r="149" spans="1:8" x14ac:dyDescent="0.25">
      <c r="A149" s="143" t="s">
        <v>905</v>
      </c>
      <c r="B149" s="143" t="s">
        <v>904</v>
      </c>
      <c r="C149" s="38">
        <f>SUM(C150)</f>
        <v>3.4</v>
      </c>
      <c r="D149" s="38">
        <f>SUM(D150)</f>
        <v>3.3</v>
      </c>
      <c r="E149" s="55"/>
      <c r="F149" s="55"/>
      <c r="G149" s="55"/>
      <c r="H149" s="55"/>
    </row>
    <row r="150" spans="1:8" x14ac:dyDescent="0.25">
      <c r="A150" s="143" t="s">
        <v>906</v>
      </c>
      <c r="B150" s="143" t="s">
        <v>855</v>
      </c>
      <c r="C150" s="38">
        <f>SUM(C151)</f>
        <v>3.4</v>
      </c>
      <c r="D150" s="38">
        <f>SUM(D151)</f>
        <v>3.3</v>
      </c>
      <c r="E150" s="55"/>
      <c r="F150" s="55"/>
      <c r="G150" s="55"/>
      <c r="H150" s="55"/>
    </row>
    <row r="151" spans="1:8" x14ac:dyDescent="0.25">
      <c r="A151" s="144" t="s">
        <v>907</v>
      </c>
      <c r="B151" s="144" t="s">
        <v>855</v>
      </c>
      <c r="C151" s="39">
        <v>3.4</v>
      </c>
      <c r="D151" s="39">
        <v>3.3</v>
      </c>
      <c r="E151" s="55"/>
      <c r="F151" s="55"/>
      <c r="G151" s="55"/>
      <c r="H151" s="55"/>
    </row>
    <row r="152" spans="1:8" ht="63.75" customHeight="1" x14ac:dyDescent="0.25">
      <c r="A152" s="143" t="s">
        <v>903</v>
      </c>
      <c r="B152" s="143" t="s">
        <v>902</v>
      </c>
      <c r="C152" s="38">
        <f>SUM(C153)</f>
        <v>3346.7000000000003</v>
      </c>
      <c r="D152" s="38">
        <f>SUM(D153)</f>
        <v>3357</v>
      </c>
      <c r="E152" s="55"/>
      <c r="F152" s="55"/>
      <c r="G152" s="55"/>
      <c r="H152" s="55"/>
    </row>
    <row r="153" spans="1:8" ht="31.5" x14ac:dyDescent="0.25">
      <c r="A153" s="143" t="s">
        <v>901</v>
      </c>
      <c r="B153" s="143" t="s">
        <v>900</v>
      </c>
      <c r="C153" s="38">
        <f>SUM(C154:C155)</f>
        <v>3346.7000000000003</v>
      </c>
      <c r="D153" s="38">
        <f>SUM(D154:D155)</f>
        <v>3357</v>
      </c>
      <c r="E153" s="55"/>
      <c r="F153" s="55"/>
      <c r="G153" s="55"/>
      <c r="H153" s="55"/>
    </row>
    <row r="154" spans="1:8" ht="31.5" x14ac:dyDescent="0.25">
      <c r="A154" s="144" t="s">
        <v>898</v>
      </c>
      <c r="B154" s="144" t="s">
        <v>856</v>
      </c>
      <c r="C154" s="39">
        <f>3142.6+31.3</f>
        <v>3173.9</v>
      </c>
      <c r="D154" s="39">
        <v>3184</v>
      </c>
      <c r="E154" s="55"/>
      <c r="F154" s="55"/>
      <c r="G154" s="55"/>
      <c r="H154" s="55"/>
    </row>
    <row r="155" spans="1:8" ht="31.5" x14ac:dyDescent="0.25">
      <c r="A155" s="144" t="s">
        <v>899</v>
      </c>
      <c r="B155" s="144" t="s">
        <v>857</v>
      </c>
      <c r="C155" s="39">
        <f>117.2+55.6</f>
        <v>172.8</v>
      </c>
      <c r="D155" s="39">
        <v>173</v>
      </c>
      <c r="E155" s="55"/>
      <c r="F155" s="55"/>
      <c r="G155" s="55"/>
      <c r="H155" s="55"/>
    </row>
    <row r="156" spans="1:8" ht="47.25" x14ac:dyDescent="0.25">
      <c r="A156" s="157" t="s">
        <v>497</v>
      </c>
      <c r="B156" s="148" t="s">
        <v>498</v>
      </c>
      <c r="C156" s="38">
        <f>C157</f>
        <v>-717.1</v>
      </c>
      <c r="D156" s="38">
        <f>D157</f>
        <v>-717.1</v>
      </c>
      <c r="E156" s="55"/>
      <c r="F156" s="55"/>
      <c r="G156" s="55"/>
      <c r="H156" s="55"/>
    </row>
    <row r="157" spans="1:8" ht="47.25" x14ac:dyDescent="0.25">
      <c r="A157" s="158" t="s">
        <v>613</v>
      </c>
      <c r="B157" s="158" t="s">
        <v>489</v>
      </c>
      <c r="C157" s="39">
        <v>-717.1</v>
      </c>
      <c r="D157" s="39">
        <v>-717.1</v>
      </c>
      <c r="E157" s="55"/>
      <c r="F157" s="55"/>
      <c r="G157" s="55"/>
      <c r="H157" s="55"/>
    </row>
    <row r="158" spans="1:8" s="13" customFormat="1" x14ac:dyDescent="0.25">
      <c r="A158" s="143" t="s">
        <v>64</v>
      </c>
      <c r="B158" s="143"/>
      <c r="C158" s="38">
        <f>SUM(C11,C90)</f>
        <v>1394572.8999999997</v>
      </c>
      <c r="D158" s="38">
        <f>SUM(D11,D90)</f>
        <v>1385953.9</v>
      </c>
      <c r="E158" s="209"/>
      <c r="F158" s="209"/>
      <c r="G158" s="209"/>
      <c r="H158" s="209"/>
    </row>
    <row r="159" spans="1:8" x14ac:dyDescent="0.25">
      <c r="A159" s="144" t="s">
        <v>320</v>
      </c>
      <c r="B159" s="159"/>
      <c r="C159" s="159"/>
      <c r="D159" s="159"/>
      <c r="E159" s="55"/>
      <c r="F159" s="55"/>
      <c r="G159" s="55"/>
      <c r="H159" s="55"/>
    </row>
    <row r="160" spans="1:8" x14ac:dyDescent="0.25">
      <c r="A160" s="160" t="s">
        <v>457</v>
      </c>
      <c r="B160" s="159"/>
      <c r="C160" s="161">
        <f>C158-C123</f>
        <v>879531.09999999963</v>
      </c>
      <c r="D160" s="161">
        <f>D158-D123</f>
        <v>871475.79999999993</v>
      </c>
      <c r="E160" s="55"/>
      <c r="F160" s="55"/>
      <c r="G160" s="55"/>
      <c r="H160" s="55"/>
    </row>
    <row r="161" spans="1:8" x14ac:dyDescent="0.25">
      <c r="A161" s="138"/>
      <c r="B161" s="138"/>
      <c r="C161" s="138"/>
      <c r="D161" s="162"/>
      <c r="E161" s="55"/>
      <c r="F161" s="55"/>
      <c r="G161" s="55"/>
      <c r="H161" s="55"/>
    </row>
    <row r="162" spans="1:8" x14ac:dyDescent="0.25">
      <c r="A162" s="138"/>
      <c r="B162" s="138"/>
      <c r="C162" s="138"/>
      <c r="D162" s="138"/>
      <c r="E162" s="55"/>
      <c r="F162" s="55"/>
      <c r="G162" s="55"/>
      <c r="H162" s="55"/>
    </row>
    <row r="163" spans="1:8" x14ac:dyDescent="0.25">
      <c r="A163" s="138"/>
      <c r="B163" s="138"/>
      <c r="C163" s="138"/>
      <c r="D163" s="206"/>
      <c r="E163" s="55"/>
      <c r="F163" s="55"/>
      <c r="G163" s="55"/>
      <c r="H163" s="55"/>
    </row>
    <row r="164" spans="1:8" x14ac:dyDescent="0.25">
      <c r="E164" s="55"/>
      <c r="F164" s="55"/>
      <c r="G164" s="55"/>
      <c r="H164" s="55"/>
    </row>
    <row r="165" spans="1:8" x14ac:dyDescent="0.25">
      <c r="E165" s="55"/>
      <c r="F165" s="55"/>
      <c r="G165" s="55"/>
      <c r="H165" s="55"/>
    </row>
    <row r="166" spans="1:8" x14ac:dyDescent="0.25">
      <c r="E166" s="55"/>
      <c r="F166" s="55"/>
      <c r="G166" s="55"/>
      <c r="H166" s="55"/>
    </row>
  </sheetData>
  <mergeCells count="1">
    <mergeCell ref="A6:D6"/>
  </mergeCells>
  <pageMargins left="0.78740157480314965" right="0.31496062992125984" top="0.39370078740157483" bottom="0.39370078740157483" header="0.11811023622047245" footer="0.31496062992125984"/>
  <pageSetup paperSize="9" scale="70" fitToHeight="6" orientation="portrait" r:id="rId1"/>
  <headerFooter differentFirst="1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9"/>
  <sheetViews>
    <sheetView topLeftCell="A403" zoomScale="85" zoomScaleNormal="85" workbookViewId="0">
      <selection activeCell="L412" sqref="L412"/>
    </sheetView>
  </sheetViews>
  <sheetFormatPr defaultRowHeight="15" x14ac:dyDescent="0.25"/>
  <cols>
    <col min="1" max="1" width="65.7109375" style="87" customWidth="1"/>
    <col min="2" max="2" width="4" style="87" customWidth="1"/>
    <col min="3" max="4" width="3.7109375" style="88" customWidth="1"/>
    <col min="5" max="5" width="16.7109375" style="88" customWidth="1"/>
    <col min="6" max="6" width="4.7109375" style="88" customWidth="1"/>
    <col min="7" max="7" width="16.85546875" style="88" customWidth="1"/>
    <col min="8" max="8" width="16.42578125" style="88" customWidth="1"/>
    <col min="9" max="10" width="9.85546875" style="95" bestFit="1" customWidth="1"/>
    <col min="11" max="12" width="9.140625" style="95"/>
    <col min="13" max="256" width="9.140625" style="8"/>
    <col min="257" max="257" width="65.7109375" style="8" customWidth="1"/>
    <col min="258" max="258" width="0" style="8" hidden="1" customWidth="1"/>
    <col min="259" max="260" width="3.7109375" style="8" customWidth="1"/>
    <col min="261" max="261" width="16.7109375" style="8" customWidth="1"/>
    <col min="262" max="262" width="4.7109375" style="8" customWidth="1"/>
    <col min="263" max="263" width="12.7109375" style="8" customWidth="1"/>
    <col min="264" max="264" width="9.140625" style="8"/>
    <col min="265" max="265" width="9.85546875" style="8" bestFit="1" customWidth="1"/>
    <col min="266" max="512" width="9.140625" style="8"/>
    <col min="513" max="513" width="65.7109375" style="8" customWidth="1"/>
    <col min="514" max="514" width="0" style="8" hidden="1" customWidth="1"/>
    <col min="515" max="516" width="3.7109375" style="8" customWidth="1"/>
    <col min="517" max="517" width="16.7109375" style="8" customWidth="1"/>
    <col min="518" max="518" width="4.7109375" style="8" customWidth="1"/>
    <col min="519" max="519" width="12.7109375" style="8" customWidth="1"/>
    <col min="520" max="520" width="9.140625" style="8"/>
    <col min="521" max="521" width="9.85546875" style="8" bestFit="1" customWidth="1"/>
    <col min="522" max="768" width="9.140625" style="8"/>
    <col min="769" max="769" width="65.7109375" style="8" customWidth="1"/>
    <col min="770" max="770" width="0" style="8" hidden="1" customWidth="1"/>
    <col min="771" max="772" width="3.7109375" style="8" customWidth="1"/>
    <col min="773" max="773" width="16.7109375" style="8" customWidth="1"/>
    <col min="774" max="774" width="4.7109375" style="8" customWidth="1"/>
    <col min="775" max="775" width="12.7109375" style="8" customWidth="1"/>
    <col min="776" max="776" width="9.140625" style="8"/>
    <col min="777" max="777" width="9.85546875" style="8" bestFit="1" customWidth="1"/>
    <col min="778" max="1024" width="9.140625" style="8"/>
    <col min="1025" max="1025" width="65.7109375" style="8" customWidth="1"/>
    <col min="1026" max="1026" width="0" style="8" hidden="1" customWidth="1"/>
    <col min="1027" max="1028" width="3.7109375" style="8" customWidth="1"/>
    <col min="1029" max="1029" width="16.7109375" style="8" customWidth="1"/>
    <col min="1030" max="1030" width="4.7109375" style="8" customWidth="1"/>
    <col min="1031" max="1031" width="12.7109375" style="8" customWidth="1"/>
    <col min="1032" max="1032" width="9.140625" style="8"/>
    <col min="1033" max="1033" width="9.85546875" style="8" bestFit="1" customWidth="1"/>
    <col min="1034" max="1280" width="9.140625" style="8"/>
    <col min="1281" max="1281" width="65.7109375" style="8" customWidth="1"/>
    <col min="1282" max="1282" width="0" style="8" hidden="1" customWidth="1"/>
    <col min="1283" max="1284" width="3.7109375" style="8" customWidth="1"/>
    <col min="1285" max="1285" width="16.7109375" style="8" customWidth="1"/>
    <col min="1286" max="1286" width="4.7109375" style="8" customWidth="1"/>
    <col min="1287" max="1287" width="12.7109375" style="8" customWidth="1"/>
    <col min="1288" max="1288" width="9.140625" style="8"/>
    <col min="1289" max="1289" width="9.85546875" style="8" bestFit="1" customWidth="1"/>
    <col min="1290" max="1536" width="9.140625" style="8"/>
    <col min="1537" max="1537" width="65.7109375" style="8" customWidth="1"/>
    <col min="1538" max="1538" width="0" style="8" hidden="1" customWidth="1"/>
    <col min="1539" max="1540" width="3.7109375" style="8" customWidth="1"/>
    <col min="1541" max="1541" width="16.7109375" style="8" customWidth="1"/>
    <col min="1542" max="1542" width="4.7109375" style="8" customWidth="1"/>
    <col min="1543" max="1543" width="12.7109375" style="8" customWidth="1"/>
    <col min="1544" max="1544" width="9.140625" style="8"/>
    <col min="1545" max="1545" width="9.85546875" style="8" bestFit="1" customWidth="1"/>
    <col min="1546" max="1792" width="9.140625" style="8"/>
    <col min="1793" max="1793" width="65.7109375" style="8" customWidth="1"/>
    <col min="1794" max="1794" width="0" style="8" hidden="1" customWidth="1"/>
    <col min="1795" max="1796" width="3.7109375" style="8" customWidth="1"/>
    <col min="1797" max="1797" width="16.7109375" style="8" customWidth="1"/>
    <col min="1798" max="1798" width="4.7109375" style="8" customWidth="1"/>
    <col min="1799" max="1799" width="12.7109375" style="8" customWidth="1"/>
    <col min="1800" max="1800" width="9.140625" style="8"/>
    <col min="1801" max="1801" width="9.85546875" style="8" bestFit="1" customWidth="1"/>
    <col min="1802" max="2048" width="9.140625" style="8"/>
    <col min="2049" max="2049" width="65.7109375" style="8" customWidth="1"/>
    <col min="2050" max="2050" width="0" style="8" hidden="1" customWidth="1"/>
    <col min="2051" max="2052" width="3.7109375" style="8" customWidth="1"/>
    <col min="2053" max="2053" width="16.7109375" style="8" customWidth="1"/>
    <col min="2054" max="2054" width="4.7109375" style="8" customWidth="1"/>
    <col min="2055" max="2055" width="12.7109375" style="8" customWidth="1"/>
    <col min="2056" max="2056" width="9.140625" style="8"/>
    <col min="2057" max="2057" width="9.85546875" style="8" bestFit="1" customWidth="1"/>
    <col min="2058" max="2304" width="9.140625" style="8"/>
    <col min="2305" max="2305" width="65.7109375" style="8" customWidth="1"/>
    <col min="2306" max="2306" width="0" style="8" hidden="1" customWidth="1"/>
    <col min="2307" max="2308" width="3.7109375" style="8" customWidth="1"/>
    <col min="2309" max="2309" width="16.7109375" style="8" customWidth="1"/>
    <col min="2310" max="2310" width="4.7109375" style="8" customWidth="1"/>
    <col min="2311" max="2311" width="12.7109375" style="8" customWidth="1"/>
    <col min="2312" max="2312" width="9.140625" style="8"/>
    <col min="2313" max="2313" width="9.85546875" style="8" bestFit="1" customWidth="1"/>
    <col min="2314" max="2560" width="9.140625" style="8"/>
    <col min="2561" max="2561" width="65.7109375" style="8" customWidth="1"/>
    <col min="2562" max="2562" width="0" style="8" hidden="1" customWidth="1"/>
    <col min="2563" max="2564" width="3.7109375" style="8" customWidth="1"/>
    <col min="2565" max="2565" width="16.7109375" style="8" customWidth="1"/>
    <col min="2566" max="2566" width="4.7109375" style="8" customWidth="1"/>
    <col min="2567" max="2567" width="12.7109375" style="8" customWidth="1"/>
    <col min="2568" max="2568" width="9.140625" style="8"/>
    <col min="2569" max="2569" width="9.85546875" style="8" bestFit="1" customWidth="1"/>
    <col min="2570" max="2816" width="9.140625" style="8"/>
    <col min="2817" max="2817" width="65.7109375" style="8" customWidth="1"/>
    <col min="2818" max="2818" width="0" style="8" hidden="1" customWidth="1"/>
    <col min="2819" max="2820" width="3.7109375" style="8" customWidth="1"/>
    <col min="2821" max="2821" width="16.7109375" style="8" customWidth="1"/>
    <col min="2822" max="2822" width="4.7109375" style="8" customWidth="1"/>
    <col min="2823" max="2823" width="12.7109375" style="8" customWidth="1"/>
    <col min="2824" max="2824" width="9.140625" style="8"/>
    <col min="2825" max="2825" width="9.85546875" style="8" bestFit="1" customWidth="1"/>
    <col min="2826" max="3072" width="9.140625" style="8"/>
    <col min="3073" max="3073" width="65.7109375" style="8" customWidth="1"/>
    <col min="3074" max="3074" width="0" style="8" hidden="1" customWidth="1"/>
    <col min="3075" max="3076" width="3.7109375" style="8" customWidth="1"/>
    <col min="3077" max="3077" width="16.7109375" style="8" customWidth="1"/>
    <col min="3078" max="3078" width="4.7109375" style="8" customWidth="1"/>
    <col min="3079" max="3079" width="12.7109375" style="8" customWidth="1"/>
    <col min="3080" max="3080" width="9.140625" style="8"/>
    <col min="3081" max="3081" width="9.85546875" style="8" bestFit="1" customWidth="1"/>
    <col min="3082" max="3328" width="9.140625" style="8"/>
    <col min="3329" max="3329" width="65.7109375" style="8" customWidth="1"/>
    <col min="3330" max="3330" width="0" style="8" hidden="1" customWidth="1"/>
    <col min="3331" max="3332" width="3.7109375" style="8" customWidth="1"/>
    <col min="3333" max="3333" width="16.7109375" style="8" customWidth="1"/>
    <col min="3334" max="3334" width="4.7109375" style="8" customWidth="1"/>
    <col min="3335" max="3335" width="12.7109375" style="8" customWidth="1"/>
    <col min="3336" max="3336" width="9.140625" style="8"/>
    <col min="3337" max="3337" width="9.85546875" style="8" bestFit="1" customWidth="1"/>
    <col min="3338" max="3584" width="9.140625" style="8"/>
    <col min="3585" max="3585" width="65.7109375" style="8" customWidth="1"/>
    <col min="3586" max="3586" width="0" style="8" hidden="1" customWidth="1"/>
    <col min="3587" max="3588" width="3.7109375" style="8" customWidth="1"/>
    <col min="3589" max="3589" width="16.7109375" style="8" customWidth="1"/>
    <col min="3590" max="3590" width="4.7109375" style="8" customWidth="1"/>
    <col min="3591" max="3591" width="12.7109375" style="8" customWidth="1"/>
    <col min="3592" max="3592" width="9.140625" style="8"/>
    <col min="3593" max="3593" width="9.85546875" style="8" bestFit="1" customWidth="1"/>
    <col min="3594" max="3840" width="9.140625" style="8"/>
    <col min="3841" max="3841" width="65.7109375" style="8" customWidth="1"/>
    <col min="3842" max="3842" width="0" style="8" hidden="1" customWidth="1"/>
    <col min="3843" max="3844" width="3.7109375" style="8" customWidth="1"/>
    <col min="3845" max="3845" width="16.7109375" style="8" customWidth="1"/>
    <col min="3846" max="3846" width="4.7109375" style="8" customWidth="1"/>
    <col min="3847" max="3847" width="12.7109375" style="8" customWidth="1"/>
    <col min="3848" max="3848" width="9.140625" style="8"/>
    <col min="3849" max="3849" width="9.85546875" style="8" bestFit="1" customWidth="1"/>
    <col min="3850" max="4096" width="9.140625" style="8"/>
    <col min="4097" max="4097" width="65.7109375" style="8" customWidth="1"/>
    <col min="4098" max="4098" width="0" style="8" hidden="1" customWidth="1"/>
    <col min="4099" max="4100" width="3.7109375" style="8" customWidth="1"/>
    <col min="4101" max="4101" width="16.7109375" style="8" customWidth="1"/>
    <col min="4102" max="4102" width="4.7109375" style="8" customWidth="1"/>
    <col min="4103" max="4103" width="12.7109375" style="8" customWidth="1"/>
    <col min="4104" max="4104" width="9.140625" style="8"/>
    <col min="4105" max="4105" width="9.85546875" style="8" bestFit="1" customWidth="1"/>
    <col min="4106" max="4352" width="9.140625" style="8"/>
    <col min="4353" max="4353" width="65.7109375" style="8" customWidth="1"/>
    <col min="4354" max="4354" width="0" style="8" hidden="1" customWidth="1"/>
    <col min="4355" max="4356" width="3.7109375" style="8" customWidth="1"/>
    <col min="4357" max="4357" width="16.7109375" style="8" customWidth="1"/>
    <col min="4358" max="4358" width="4.7109375" style="8" customWidth="1"/>
    <col min="4359" max="4359" width="12.7109375" style="8" customWidth="1"/>
    <col min="4360" max="4360" width="9.140625" style="8"/>
    <col min="4361" max="4361" width="9.85546875" style="8" bestFit="1" customWidth="1"/>
    <col min="4362" max="4608" width="9.140625" style="8"/>
    <col min="4609" max="4609" width="65.7109375" style="8" customWidth="1"/>
    <col min="4610" max="4610" width="0" style="8" hidden="1" customWidth="1"/>
    <col min="4611" max="4612" width="3.7109375" style="8" customWidth="1"/>
    <col min="4613" max="4613" width="16.7109375" style="8" customWidth="1"/>
    <col min="4614" max="4614" width="4.7109375" style="8" customWidth="1"/>
    <col min="4615" max="4615" width="12.7109375" style="8" customWidth="1"/>
    <col min="4616" max="4616" width="9.140625" style="8"/>
    <col min="4617" max="4617" width="9.85546875" style="8" bestFit="1" customWidth="1"/>
    <col min="4618" max="4864" width="9.140625" style="8"/>
    <col min="4865" max="4865" width="65.7109375" style="8" customWidth="1"/>
    <col min="4866" max="4866" width="0" style="8" hidden="1" customWidth="1"/>
    <col min="4867" max="4868" width="3.7109375" style="8" customWidth="1"/>
    <col min="4869" max="4869" width="16.7109375" style="8" customWidth="1"/>
    <col min="4870" max="4870" width="4.7109375" style="8" customWidth="1"/>
    <col min="4871" max="4871" width="12.7109375" style="8" customWidth="1"/>
    <col min="4872" max="4872" width="9.140625" style="8"/>
    <col min="4873" max="4873" width="9.85546875" style="8" bestFit="1" customWidth="1"/>
    <col min="4874" max="5120" width="9.140625" style="8"/>
    <col min="5121" max="5121" width="65.7109375" style="8" customWidth="1"/>
    <col min="5122" max="5122" width="0" style="8" hidden="1" customWidth="1"/>
    <col min="5123" max="5124" width="3.7109375" style="8" customWidth="1"/>
    <col min="5125" max="5125" width="16.7109375" style="8" customWidth="1"/>
    <col min="5126" max="5126" width="4.7109375" style="8" customWidth="1"/>
    <col min="5127" max="5127" width="12.7109375" style="8" customWidth="1"/>
    <col min="5128" max="5128" width="9.140625" style="8"/>
    <col min="5129" max="5129" width="9.85546875" style="8" bestFit="1" customWidth="1"/>
    <col min="5130" max="5376" width="9.140625" style="8"/>
    <col min="5377" max="5377" width="65.7109375" style="8" customWidth="1"/>
    <col min="5378" max="5378" width="0" style="8" hidden="1" customWidth="1"/>
    <col min="5379" max="5380" width="3.7109375" style="8" customWidth="1"/>
    <col min="5381" max="5381" width="16.7109375" style="8" customWidth="1"/>
    <col min="5382" max="5382" width="4.7109375" style="8" customWidth="1"/>
    <col min="5383" max="5383" width="12.7109375" style="8" customWidth="1"/>
    <col min="5384" max="5384" width="9.140625" style="8"/>
    <col min="5385" max="5385" width="9.85546875" style="8" bestFit="1" customWidth="1"/>
    <col min="5386" max="5632" width="9.140625" style="8"/>
    <col min="5633" max="5633" width="65.7109375" style="8" customWidth="1"/>
    <col min="5634" max="5634" width="0" style="8" hidden="1" customWidth="1"/>
    <col min="5635" max="5636" width="3.7109375" style="8" customWidth="1"/>
    <col min="5637" max="5637" width="16.7109375" style="8" customWidth="1"/>
    <col min="5638" max="5638" width="4.7109375" style="8" customWidth="1"/>
    <col min="5639" max="5639" width="12.7109375" style="8" customWidth="1"/>
    <col min="5640" max="5640" width="9.140625" style="8"/>
    <col min="5641" max="5641" width="9.85546875" style="8" bestFit="1" customWidth="1"/>
    <col min="5642" max="5888" width="9.140625" style="8"/>
    <col min="5889" max="5889" width="65.7109375" style="8" customWidth="1"/>
    <col min="5890" max="5890" width="0" style="8" hidden="1" customWidth="1"/>
    <col min="5891" max="5892" width="3.7109375" style="8" customWidth="1"/>
    <col min="5893" max="5893" width="16.7109375" style="8" customWidth="1"/>
    <col min="5894" max="5894" width="4.7109375" style="8" customWidth="1"/>
    <col min="5895" max="5895" width="12.7109375" style="8" customWidth="1"/>
    <col min="5896" max="5896" width="9.140625" style="8"/>
    <col min="5897" max="5897" width="9.85546875" style="8" bestFit="1" customWidth="1"/>
    <col min="5898" max="6144" width="9.140625" style="8"/>
    <col min="6145" max="6145" width="65.7109375" style="8" customWidth="1"/>
    <col min="6146" max="6146" width="0" style="8" hidden="1" customWidth="1"/>
    <col min="6147" max="6148" width="3.7109375" style="8" customWidth="1"/>
    <col min="6149" max="6149" width="16.7109375" style="8" customWidth="1"/>
    <col min="6150" max="6150" width="4.7109375" style="8" customWidth="1"/>
    <col min="6151" max="6151" width="12.7109375" style="8" customWidth="1"/>
    <col min="6152" max="6152" width="9.140625" style="8"/>
    <col min="6153" max="6153" width="9.85546875" style="8" bestFit="1" customWidth="1"/>
    <col min="6154" max="6400" width="9.140625" style="8"/>
    <col min="6401" max="6401" width="65.7109375" style="8" customWidth="1"/>
    <col min="6402" max="6402" width="0" style="8" hidden="1" customWidth="1"/>
    <col min="6403" max="6404" width="3.7109375" style="8" customWidth="1"/>
    <col min="6405" max="6405" width="16.7109375" style="8" customWidth="1"/>
    <col min="6406" max="6406" width="4.7109375" style="8" customWidth="1"/>
    <col min="6407" max="6407" width="12.7109375" style="8" customWidth="1"/>
    <col min="6408" max="6408" width="9.140625" style="8"/>
    <col min="6409" max="6409" width="9.85546875" style="8" bestFit="1" customWidth="1"/>
    <col min="6410" max="6656" width="9.140625" style="8"/>
    <col min="6657" max="6657" width="65.7109375" style="8" customWidth="1"/>
    <col min="6658" max="6658" width="0" style="8" hidden="1" customWidth="1"/>
    <col min="6659" max="6660" width="3.7109375" style="8" customWidth="1"/>
    <col min="6661" max="6661" width="16.7109375" style="8" customWidth="1"/>
    <col min="6662" max="6662" width="4.7109375" style="8" customWidth="1"/>
    <col min="6663" max="6663" width="12.7109375" style="8" customWidth="1"/>
    <col min="6664" max="6664" width="9.140625" style="8"/>
    <col min="6665" max="6665" width="9.85546875" style="8" bestFit="1" customWidth="1"/>
    <col min="6666" max="6912" width="9.140625" style="8"/>
    <col min="6913" max="6913" width="65.7109375" style="8" customWidth="1"/>
    <col min="6914" max="6914" width="0" style="8" hidden="1" customWidth="1"/>
    <col min="6915" max="6916" width="3.7109375" style="8" customWidth="1"/>
    <col min="6917" max="6917" width="16.7109375" style="8" customWidth="1"/>
    <col min="6918" max="6918" width="4.7109375" style="8" customWidth="1"/>
    <col min="6919" max="6919" width="12.7109375" style="8" customWidth="1"/>
    <col min="6920" max="6920" width="9.140625" style="8"/>
    <col min="6921" max="6921" width="9.85546875" style="8" bestFit="1" customWidth="1"/>
    <col min="6922" max="7168" width="9.140625" style="8"/>
    <col min="7169" max="7169" width="65.7109375" style="8" customWidth="1"/>
    <col min="7170" max="7170" width="0" style="8" hidden="1" customWidth="1"/>
    <col min="7171" max="7172" width="3.7109375" style="8" customWidth="1"/>
    <col min="7173" max="7173" width="16.7109375" style="8" customWidth="1"/>
    <col min="7174" max="7174" width="4.7109375" style="8" customWidth="1"/>
    <col min="7175" max="7175" width="12.7109375" style="8" customWidth="1"/>
    <col min="7176" max="7176" width="9.140625" style="8"/>
    <col min="7177" max="7177" width="9.85546875" style="8" bestFit="1" customWidth="1"/>
    <col min="7178" max="7424" width="9.140625" style="8"/>
    <col min="7425" max="7425" width="65.7109375" style="8" customWidth="1"/>
    <col min="7426" max="7426" width="0" style="8" hidden="1" customWidth="1"/>
    <col min="7427" max="7428" width="3.7109375" style="8" customWidth="1"/>
    <col min="7429" max="7429" width="16.7109375" style="8" customWidth="1"/>
    <col min="7430" max="7430" width="4.7109375" style="8" customWidth="1"/>
    <col min="7431" max="7431" width="12.7109375" style="8" customWidth="1"/>
    <col min="7432" max="7432" width="9.140625" style="8"/>
    <col min="7433" max="7433" width="9.85546875" style="8" bestFit="1" customWidth="1"/>
    <col min="7434" max="7680" width="9.140625" style="8"/>
    <col min="7681" max="7681" width="65.7109375" style="8" customWidth="1"/>
    <col min="7682" max="7682" width="0" style="8" hidden="1" customWidth="1"/>
    <col min="7683" max="7684" width="3.7109375" style="8" customWidth="1"/>
    <col min="7685" max="7685" width="16.7109375" style="8" customWidth="1"/>
    <col min="7686" max="7686" width="4.7109375" style="8" customWidth="1"/>
    <col min="7687" max="7687" width="12.7109375" style="8" customWidth="1"/>
    <col min="7688" max="7688" width="9.140625" style="8"/>
    <col min="7689" max="7689" width="9.85546875" style="8" bestFit="1" customWidth="1"/>
    <col min="7690" max="7936" width="9.140625" style="8"/>
    <col min="7937" max="7937" width="65.7109375" style="8" customWidth="1"/>
    <col min="7938" max="7938" width="0" style="8" hidden="1" customWidth="1"/>
    <col min="7939" max="7940" width="3.7109375" style="8" customWidth="1"/>
    <col min="7941" max="7941" width="16.7109375" style="8" customWidth="1"/>
    <col min="7942" max="7942" width="4.7109375" style="8" customWidth="1"/>
    <col min="7943" max="7943" width="12.7109375" style="8" customWidth="1"/>
    <col min="7944" max="7944" width="9.140625" style="8"/>
    <col min="7945" max="7945" width="9.85546875" style="8" bestFit="1" customWidth="1"/>
    <col min="7946" max="8192" width="9.140625" style="8"/>
    <col min="8193" max="8193" width="65.7109375" style="8" customWidth="1"/>
    <col min="8194" max="8194" width="0" style="8" hidden="1" customWidth="1"/>
    <col min="8195" max="8196" width="3.7109375" style="8" customWidth="1"/>
    <col min="8197" max="8197" width="16.7109375" style="8" customWidth="1"/>
    <col min="8198" max="8198" width="4.7109375" style="8" customWidth="1"/>
    <col min="8199" max="8199" width="12.7109375" style="8" customWidth="1"/>
    <col min="8200" max="8200" width="9.140625" style="8"/>
    <col min="8201" max="8201" width="9.85546875" style="8" bestFit="1" customWidth="1"/>
    <col min="8202" max="8448" width="9.140625" style="8"/>
    <col min="8449" max="8449" width="65.7109375" style="8" customWidth="1"/>
    <col min="8450" max="8450" width="0" style="8" hidden="1" customWidth="1"/>
    <col min="8451" max="8452" width="3.7109375" style="8" customWidth="1"/>
    <col min="8453" max="8453" width="16.7109375" style="8" customWidth="1"/>
    <col min="8454" max="8454" width="4.7109375" style="8" customWidth="1"/>
    <col min="8455" max="8455" width="12.7109375" style="8" customWidth="1"/>
    <col min="8456" max="8456" width="9.140625" style="8"/>
    <col min="8457" max="8457" width="9.85546875" style="8" bestFit="1" customWidth="1"/>
    <col min="8458" max="8704" width="9.140625" style="8"/>
    <col min="8705" max="8705" width="65.7109375" style="8" customWidth="1"/>
    <col min="8706" max="8706" width="0" style="8" hidden="1" customWidth="1"/>
    <col min="8707" max="8708" width="3.7109375" style="8" customWidth="1"/>
    <col min="8709" max="8709" width="16.7109375" style="8" customWidth="1"/>
    <col min="8710" max="8710" width="4.7109375" style="8" customWidth="1"/>
    <col min="8711" max="8711" width="12.7109375" style="8" customWidth="1"/>
    <col min="8712" max="8712" width="9.140625" style="8"/>
    <col min="8713" max="8713" width="9.85546875" style="8" bestFit="1" customWidth="1"/>
    <col min="8714" max="8960" width="9.140625" style="8"/>
    <col min="8961" max="8961" width="65.7109375" style="8" customWidth="1"/>
    <col min="8962" max="8962" width="0" style="8" hidden="1" customWidth="1"/>
    <col min="8963" max="8964" width="3.7109375" style="8" customWidth="1"/>
    <col min="8965" max="8965" width="16.7109375" style="8" customWidth="1"/>
    <col min="8966" max="8966" width="4.7109375" style="8" customWidth="1"/>
    <col min="8967" max="8967" width="12.7109375" style="8" customWidth="1"/>
    <col min="8968" max="8968" width="9.140625" style="8"/>
    <col min="8969" max="8969" width="9.85546875" style="8" bestFit="1" customWidth="1"/>
    <col min="8970" max="9216" width="9.140625" style="8"/>
    <col min="9217" max="9217" width="65.7109375" style="8" customWidth="1"/>
    <col min="9218" max="9218" width="0" style="8" hidden="1" customWidth="1"/>
    <col min="9219" max="9220" width="3.7109375" style="8" customWidth="1"/>
    <col min="9221" max="9221" width="16.7109375" style="8" customWidth="1"/>
    <col min="9222" max="9222" width="4.7109375" style="8" customWidth="1"/>
    <col min="9223" max="9223" width="12.7109375" style="8" customWidth="1"/>
    <col min="9224" max="9224" width="9.140625" style="8"/>
    <col min="9225" max="9225" width="9.85546875" style="8" bestFit="1" customWidth="1"/>
    <col min="9226" max="9472" width="9.140625" style="8"/>
    <col min="9473" max="9473" width="65.7109375" style="8" customWidth="1"/>
    <col min="9474" max="9474" width="0" style="8" hidden="1" customWidth="1"/>
    <col min="9475" max="9476" width="3.7109375" style="8" customWidth="1"/>
    <col min="9477" max="9477" width="16.7109375" style="8" customWidth="1"/>
    <col min="9478" max="9478" width="4.7109375" style="8" customWidth="1"/>
    <col min="9479" max="9479" width="12.7109375" style="8" customWidth="1"/>
    <col min="9480" max="9480" width="9.140625" style="8"/>
    <col min="9481" max="9481" width="9.85546875" style="8" bestFit="1" customWidth="1"/>
    <col min="9482" max="9728" width="9.140625" style="8"/>
    <col min="9729" max="9729" width="65.7109375" style="8" customWidth="1"/>
    <col min="9730" max="9730" width="0" style="8" hidden="1" customWidth="1"/>
    <col min="9731" max="9732" width="3.7109375" style="8" customWidth="1"/>
    <col min="9733" max="9733" width="16.7109375" style="8" customWidth="1"/>
    <col min="9734" max="9734" width="4.7109375" style="8" customWidth="1"/>
    <col min="9735" max="9735" width="12.7109375" style="8" customWidth="1"/>
    <col min="9736" max="9736" width="9.140625" style="8"/>
    <col min="9737" max="9737" width="9.85546875" style="8" bestFit="1" customWidth="1"/>
    <col min="9738" max="9984" width="9.140625" style="8"/>
    <col min="9985" max="9985" width="65.7109375" style="8" customWidth="1"/>
    <col min="9986" max="9986" width="0" style="8" hidden="1" customWidth="1"/>
    <col min="9987" max="9988" width="3.7109375" style="8" customWidth="1"/>
    <col min="9989" max="9989" width="16.7109375" style="8" customWidth="1"/>
    <col min="9990" max="9990" width="4.7109375" style="8" customWidth="1"/>
    <col min="9991" max="9991" width="12.7109375" style="8" customWidth="1"/>
    <col min="9992" max="9992" width="9.140625" style="8"/>
    <col min="9993" max="9993" width="9.85546875" style="8" bestFit="1" customWidth="1"/>
    <col min="9994" max="10240" width="9.140625" style="8"/>
    <col min="10241" max="10241" width="65.7109375" style="8" customWidth="1"/>
    <col min="10242" max="10242" width="0" style="8" hidden="1" customWidth="1"/>
    <col min="10243" max="10244" width="3.7109375" style="8" customWidth="1"/>
    <col min="10245" max="10245" width="16.7109375" style="8" customWidth="1"/>
    <col min="10246" max="10246" width="4.7109375" style="8" customWidth="1"/>
    <col min="10247" max="10247" width="12.7109375" style="8" customWidth="1"/>
    <col min="10248" max="10248" width="9.140625" style="8"/>
    <col min="10249" max="10249" width="9.85546875" style="8" bestFit="1" customWidth="1"/>
    <col min="10250" max="10496" width="9.140625" style="8"/>
    <col min="10497" max="10497" width="65.7109375" style="8" customWidth="1"/>
    <col min="10498" max="10498" width="0" style="8" hidden="1" customWidth="1"/>
    <col min="10499" max="10500" width="3.7109375" style="8" customWidth="1"/>
    <col min="10501" max="10501" width="16.7109375" style="8" customWidth="1"/>
    <col min="10502" max="10502" width="4.7109375" style="8" customWidth="1"/>
    <col min="10503" max="10503" width="12.7109375" style="8" customWidth="1"/>
    <col min="10504" max="10504" width="9.140625" style="8"/>
    <col min="10505" max="10505" width="9.85546875" style="8" bestFit="1" customWidth="1"/>
    <col min="10506" max="10752" width="9.140625" style="8"/>
    <col min="10753" max="10753" width="65.7109375" style="8" customWidth="1"/>
    <col min="10754" max="10754" width="0" style="8" hidden="1" customWidth="1"/>
    <col min="10755" max="10756" width="3.7109375" style="8" customWidth="1"/>
    <col min="10757" max="10757" width="16.7109375" style="8" customWidth="1"/>
    <col min="10758" max="10758" width="4.7109375" style="8" customWidth="1"/>
    <col min="10759" max="10759" width="12.7109375" style="8" customWidth="1"/>
    <col min="10760" max="10760" width="9.140625" style="8"/>
    <col min="10761" max="10761" width="9.85546875" style="8" bestFit="1" customWidth="1"/>
    <col min="10762" max="11008" width="9.140625" style="8"/>
    <col min="11009" max="11009" width="65.7109375" style="8" customWidth="1"/>
    <col min="11010" max="11010" width="0" style="8" hidden="1" customWidth="1"/>
    <col min="11011" max="11012" width="3.7109375" style="8" customWidth="1"/>
    <col min="11013" max="11013" width="16.7109375" style="8" customWidth="1"/>
    <col min="11014" max="11014" width="4.7109375" style="8" customWidth="1"/>
    <col min="11015" max="11015" width="12.7109375" style="8" customWidth="1"/>
    <col min="11016" max="11016" width="9.140625" style="8"/>
    <col min="11017" max="11017" width="9.85546875" style="8" bestFit="1" customWidth="1"/>
    <col min="11018" max="11264" width="9.140625" style="8"/>
    <col min="11265" max="11265" width="65.7109375" style="8" customWidth="1"/>
    <col min="11266" max="11266" width="0" style="8" hidden="1" customWidth="1"/>
    <col min="11267" max="11268" width="3.7109375" style="8" customWidth="1"/>
    <col min="11269" max="11269" width="16.7109375" style="8" customWidth="1"/>
    <col min="11270" max="11270" width="4.7109375" style="8" customWidth="1"/>
    <col min="11271" max="11271" width="12.7109375" style="8" customWidth="1"/>
    <col min="11272" max="11272" width="9.140625" style="8"/>
    <col min="11273" max="11273" width="9.85546875" style="8" bestFit="1" customWidth="1"/>
    <col min="11274" max="11520" width="9.140625" style="8"/>
    <col min="11521" max="11521" width="65.7109375" style="8" customWidth="1"/>
    <col min="11522" max="11522" width="0" style="8" hidden="1" customWidth="1"/>
    <col min="11523" max="11524" width="3.7109375" style="8" customWidth="1"/>
    <col min="11525" max="11525" width="16.7109375" style="8" customWidth="1"/>
    <col min="11526" max="11526" width="4.7109375" style="8" customWidth="1"/>
    <col min="11527" max="11527" width="12.7109375" style="8" customWidth="1"/>
    <col min="11528" max="11528" width="9.140625" style="8"/>
    <col min="11529" max="11529" width="9.85546875" style="8" bestFit="1" customWidth="1"/>
    <col min="11530" max="11776" width="9.140625" style="8"/>
    <col min="11777" max="11777" width="65.7109375" style="8" customWidth="1"/>
    <col min="11778" max="11778" width="0" style="8" hidden="1" customWidth="1"/>
    <col min="11779" max="11780" width="3.7109375" style="8" customWidth="1"/>
    <col min="11781" max="11781" width="16.7109375" style="8" customWidth="1"/>
    <col min="11782" max="11782" width="4.7109375" style="8" customWidth="1"/>
    <col min="11783" max="11783" width="12.7109375" style="8" customWidth="1"/>
    <col min="11784" max="11784" width="9.140625" style="8"/>
    <col min="11785" max="11785" width="9.85546875" style="8" bestFit="1" customWidth="1"/>
    <col min="11786" max="12032" width="9.140625" style="8"/>
    <col min="12033" max="12033" width="65.7109375" style="8" customWidth="1"/>
    <col min="12034" max="12034" width="0" style="8" hidden="1" customWidth="1"/>
    <col min="12035" max="12036" width="3.7109375" style="8" customWidth="1"/>
    <col min="12037" max="12037" width="16.7109375" style="8" customWidth="1"/>
    <col min="12038" max="12038" width="4.7109375" style="8" customWidth="1"/>
    <col min="12039" max="12039" width="12.7109375" style="8" customWidth="1"/>
    <col min="12040" max="12040" width="9.140625" style="8"/>
    <col min="12041" max="12041" width="9.85546875" style="8" bestFit="1" customWidth="1"/>
    <col min="12042" max="12288" width="9.140625" style="8"/>
    <col min="12289" max="12289" width="65.7109375" style="8" customWidth="1"/>
    <col min="12290" max="12290" width="0" style="8" hidden="1" customWidth="1"/>
    <col min="12291" max="12292" width="3.7109375" style="8" customWidth="1"/>
    <col min="12293" max="12293" width="16.7109375" style="8" customWidth="1"/>
    <col min="12294" max="12294" width="4.7109375" style="8" customWidth="1"/>
    <col min="12295" max="12295" width="12.7109375" style="8" customWidth="1"/>
    <col min="12296" max="12296" width="9.140625" style="8"/>
    <col min="12297" max="12297" width="9.85546875" style="8" bestFit="1" customWidth="1"/>
    <col min="12298" max="12544" width="9.140625" style="8"/>
    <col min="12545" max="12545" width="65.7109375" style="8" customWidth="1"/>
    <col min="12546" max="12546" width="0" style="8" hidden="1" customWidth="1"/>
    <col min="12547" max="12548" width="3.7109375" style="8" customWidth="1"/>
    <col min="12549" max="12549" width="16.7109375" style="8" customWidth="1"/>
    <col min="12550" max="12550" width="4.7109375" style="8" customWidth="1"/>
    <col min="12551" max="12551" width="12.7109375" style="8" customWidth="1"/>
    <col min="12552" max="12552" width="9.140625" style="8"/>
    <col min="12553" max="12553" width="9.85546875" style="8" bestFit="1" customWidth="1"/>
    <col min="12554" max="12800" width="9.140625" style="8"/>
    <col min="12801" max="12801" width="65.7109375" style="8" customWidth="1"/>
    <col min="12802" max="12802" width="0" style="8" hidden="1" customWidth="1"/>
    <col min="12803" max="12804" width="3.7109375" style="8" customWidth="1"/>
    <col min="12805" max="12805" width="16.7109375" style="8" customWidth="1"/>
    <col min="12806" max="12806" width="4.7109375" style="8" customWidth="1"/>
    <col min="12807" max="12807" width="12.7109375" style="8" customWidth="1"/>
    <col min="12808" max="12808" width="9.140625" style="8"/>
    <col min="12809" max="12809" width="9.85546875" style="8" bestFit="1" customWidth="1"/>
    <col min="12810" max="13056" width="9.140625" style="8"/>
    <col min="13057" max="13057" width="65.7109375" style="8" customWidth="1"/>
    <col min="13058" max="13058" width="0" style="8" hidden="1" customWidth="1"/>
    <col min="13059" max="13060" width="3.7109375" style="8" customWidth="1"/>
    <col min="13061" max="13061" width="16.7109375" style="8" customWidth="1"/>
    <col min="13062" max="13062" width="4.7109375" style="8" customWidth="1"/>
    <col min="13063" max="13063" width="12.7109375" style="8" customWidth="1"/>
    <col min="13064" max="13064" width="9.140625" style="8"/>
    <col min="13065" max="13065" width="9.85546875" style="8" bestFit="1" customWidth="1"/>
    <col min="13066" max="13312" width="9.140625" style="8"/>
    <col min="13313" max="13313" width="65.7109375" style="8" customWidth="1"/>
    <col min="13314" max="13314" width="0" style="8" hidden="1" customWidth="1"/>
    <col min="13315" max="13316" width="3.7109375" style="8" customWidth="1"/>
    <col min="13317" max="13317" width="16.7109375" style="8" customWidth="1"/>
    <col min="13318" max="13318" width="4.7109375" style="8" customWidth="1"/>
    <col min="13319" max="13319" width="12.7109375" style="8" customWidth="1"/>
    <col min="13320" max="13320" width="9.140625" style="8"/>
    <col min="13321" max="13321" width="9.85546875" style="8" bestFit="1" customWidth="1"/>
    <col min="13322" max="13568" width="9.140625" style="8"/>
    <col min="13569" max="13569" width="65.7109375" style="8" customWidth="1"/>
    <col min="13570" max="13570" width="0" style="8" hidden="1" customWidth="1"/>
    <col min="13571" max="13572" width="3.7109375" style="8" customWidth="1"/>
    <col min="13573" max="13573" width="16.7109375" style="8" customWidth="1"/>
    <col min="13574" max="13574" width="4.7109375" style="8" customWidth="1"/>
    <col min="13575" max="13575" width="12.7109375" style="8" customWidth="1"/>
    <col min="13576" max="13576" width="9.140625" style="8"/>
    <col min="13577" max="13577" width="9.85546875" style="8" bestFit="1" customWidth="1"/>
    <col min="13578" max="13824" width="9.140625" style="8"/>
    <col min="13825" max="13825" width="65.7109375" style="8" customWidth="1"/>
    <col min="13826" max="13826" width="0" style="8" hidden="1" customWidth="1"/>
    <col min="13827" max="13828" width="3.7109375" style="8" customWidth="1"/>
    <col min="13829" max="13829" width="16.7109375" style="8" customWidth="1"/>
    <col min="13830" max="13830" width="4.7109375" style="8" customWidth="1"/>
    <col min="13831" max="13831" width="12.7109375" style="8" customWidth="1"/>
    <col min="13832" max="13832" width="9.140625" style="8"/>
    <col min="13833" max="13833" width="9.85546875" style="8" bestFit="1" customWidth="1"/>
    <col min="13834" max="14080" width="9.140625" style="8"/>
    <col min="14081" max="14081" width="65.7109375" style="8" customWidth="1"/>
    <col min="14082" max="14082" width="0" style="8" hidden="1" customWidth="1"/>
    <col min="14083" max="14084" width="3.7109375" style="8" customWidth="1"/>
    <col min="14085" max="14085" width="16.7109375" style="8" customWidth="1"/>
    <col min="14086" max="14086" width="4.7109375" style="8" customWidth="1"/>
    <col min="14087" max="14087" width="12.7109375" style="8" customWidth="1"/>
    <col min="14088" max="14088" width="9.140625" style="8"/>
    <col min="14089" max="14089" width="9.85546875" style="8" bestFit="1" customWidth="1"/>
    <col min="14090" max="14336" width="9.140625" style="8"/>
    <col min="14337" max="14337" width="65.7109375" style="8" customWidth="1"/>
    <col min="14338" max="14338" width="0" style="8" hidden="1" customWidth="1"/>
    <col min="14339" max="14340" width="3.7109375" style="8" customWidth="1"/>
    <col min="14341" max="14341" width="16.7109375" style="8" customWidth="1"/>
    <col min="14342" max="14342" width="4.7109375" style="8" customWidth="1"/>
    <col min="14343" max="14343" width="12.7109375" style="8" customWidth="1"/>
    <col min="14344" max="14344" width="9.140625" style="8"/>
    <col min="14345" max="14345" width="9.85546875" style="8" bestFit="1" customWidth="1"/>
    <col min="14346" max="14592" width="9.140625" style="8"/>
    <col min="14593" max="14593" width="65.7109375" style="8" customWidth="1"/>
    <col min="14594" max="14594" width="0" style="8" hidden="1" customWidth="1"/>
    <col min="14595" max="14596" width="3.7109375" style="8" customWidth="1"/>
    <col min="14597" max="14597" width="16.7109375" style="8" customWidth="1"/>
    <col min="14598" max="14598" width="4.7109375" style="8" customWidth="1"/>
    <col min="14599" max="14599" width="12.7109375" style="8" customWidth="1"/>
    <col min="14600" max="14600" width="9.140625" style="8"/>
    <col min="14601" max="14601" width="9.85546875" style="8" bestFit="1" customWidth="1"/>
    <col min="14602" max="14848" width="9.140625" style="8"/>
    <col min="14849" max="14849" width="65.7109375" style="8" customWidth="1"/>
    <col min="14850" max="14850" width="0" style="8" hidden="1" customWidth="1"/>
    <col min="14851" max="14852" width="3.7109375" style="8" customWidth="1"/>
    <col min="14853" max="14853" width="16.7109375" style="8" customWidth="1"/>
    <col min="14854" max="14854" width="4.7109375" style="8" customWidth="1"/>
    <col min="14855" max="14855" width="12.7109375" style="8" customWidth="1"/>
    <col min="14856" max="14856" width="9.140625" style="8"/>
    <col min="14857" max="14857" width="9.85546875" style="8" bestFit="1" customWidth="1"/>
    <col min="14858" max="15104" width="9.140625" style="8"/>
    <col min="15105" max="15105" width="65.7109375" style="8" customWidth="1"/>
    <col min="15106" max="15106" width="0" style="8" hidden="1" customWidth="1"/>
    <col min="15107" max="15108" width="3.7109375" style="8" customWidth="1"/>
    <col min="15109" max="15109" width="16.7109375" style="8" customWidth="1"/>
    <col min="15110" max="15110" width="4.7109375" style="8" customWidth="1"/>
    <col min="15111" max="15111" width="12.7109375" style="8" customWidth="1"/>
    <col min="15112" max="15112" width="9.140625" style="8"/>
    <col min="15113" max="15113" width="9.85546875" style="8" bestFit="1" customWidth="1"/>
    <col min="15114" max="15360" width="9.140625" style="8"/>
    <col min="15361" max="15361" width="65.7109375" style="8" customWidth="1"/>
    <col min="15362" max="15362" width="0" style="8" hidden="1" customWidth="1"/>
    <col min="15363" max="15364" width="3.7109375" style="8" customWidth="1"/>
    <col min="15365" max="15365" width="16.7109375" style="8" customWidth="1"/>
    <col min="15366" max="15366" width="4.7109375" style="8" customWidth="1"/>
    <col min="15367" max="15367" width="12.7109375" style="8" customWidth="1"/>
    <col min="15368" max="15368" width="9.140625" style="8"/>
    <col min="15369" max="15369" width="9.85546875" style="8" bestFit="1" customWidth="1"/>
    <col min="15370" max="15616" width="9.140625" style="8"/>
    <col min="15617" max="15617" width="65.7109375" style="8" customWidth="1"/>
    <col min="15618" max="15618" width="0" style="8" hidden="1" customWidth="1"/>
    <col min="15619" max="15620" width="3.7109375" style="8" customWidth="1"/>
    <col min="15621" max="15621" width="16.7109375" style="8" customWidth="1"/>
    <col min="15622" max="15622" width="4.7109375" style="8" customWidth="1"/>
    <col min="15623" max="15623" width="12.7109375" style="8" customWidth="1"/>
    <col min="15624" max="15624" width="9.140625" style="8"/>
    <col min="15625" max="15625" width="9.85546875" style="8" bestFit="1" customWidth="1"/>
    <col min="15626" max="15872" width="9.140625" style="8"/>
    <col min="15873" max="15873" width="65.7109375" style="8" customWidth="1"/>
    <col min="15874" max="15874" width="0" style="8" hidden="1" customWidth="1"/>
    <col min="15875" max="15876" width="3.7109375" style="8" customWidth="1"/>
    <col min="15877" max="15877" width="16.7109375" style="8" customWidth="1"/>
    <col min="15878" max="15878" width="4.7109375" style="8" customWidth="1"/>
    <col min="15879" max="15879" width="12.7109375" style="8" customWidth="1"/>
    <col min="15880" max="15880" width="9.140625" style="8"/>
    <col min="15881" max="15881" width="9.85546875" style="8" bestFit="1" customWidth="1"/>
    <col min="15882" max="16128" width="9.140625" style="8"/>
    <col min="16129" max="16129" width="65.7109375" style="8" customWidth="1"/>
    <col min="16130" max="16130" width="0" style="8" hidden="1" customWidth="1"/>
    <col min="16131" max="16132" width="3.7109375" style="8" customWidth="1"/>
    <col min="16133" max="16133" width="16.7109375" style="8" customWidth="1"/>
    <col min="16134" max="16134" width="4.7109375" style="8" customWidth="1"/>
    <col min="16135" max="16135" width="12.7109375" style="8" customWidth="1"/>
    <col min="16136" max="16136" width="9.140625" style="8"/>
    <col min="16137" max="16137" width="9.85546875" style="8" bestFit="1" customWidth="1"/>
    <col min="16138" max="16384" width="9.140625" style="8"/>
  </cols>
  <sheetData>
    <row r="1" spans="1:15" ht="15.75" x14ac:dyDescent="0.25">
      <c r="H1" s="135" t="s">
        <v>932</v>
      </c>
    </row>
    <row r="2" spans="1:15" ht="15.75" x14ac:dyDescent="0.25">
      <c r="H2" s="136" t="s">
        <v>5</v>
      </c>
    </row>
    <row r="3" spans="1:15" ht="15.75" x14ac:dyDescent="0.25">
      <c r="H3" s="136" t="s">
        <v>435</v>
      </c>
    </row>
    <row r="4" spans="1:15" ht="15.75" x14ac:dyDescent="0.25">
      <c r="H4" s="135" t="s">
        <v>987</v>
      </c>
    </row>
    <row r="6" spans="1:15" s="95" customFormat="1" ht="54" customHeight="1" x14ac:dyDescent="0.25">
      <c r="A6" s="239" t="s">
        <v>998</v>
      </c>
      <c r="B6" s="239"/>
      <c r="C6" s="239"/>
      <c r="D6" s="239"/>
      <c r="E6" s="239"/>
      <c r="F6" s="239"/>
      <c r="G6" s="239"/>
      <c r="H6" s="239"/>
    </row>
    <row r="7" spans="1:15" s="95" customFormat="1" x14ac:dyDescent="0.25">
      <c r="A7" s="87"/>
      <c r="B7" s="87"/>
      <c r="C7" s="88"/>
      <c r="D7" s="88"/>
      <c r="E7" s="88"/>
      <c r="F7" s="88"/>
      <c r="G7" s="88"/>
      <c r="H7" s="89"/>
    </row>
    <row r="8" spans="1:15" s="95" customFormat="1" ht="15.75" x14ac:dyDescent="0.25">
      <c r="A8" s="99"/>
      <c r="B8" s="99"/>
      <c r="C8" s="100"/>
      <c r="D8" s="100"/>
      <c r="E8" s="100"/>
      <c r="F8" s="100"/>
      <c r="G8" s="100"/>
      <c r="H8" s="101" t="s">
        <v>0</v>
      </c>
    </row>
    <row r="9" spans="1:15" s="95" customFormat="1" ht="31.5" x14ac:dyDescent="0.25">
      <c r="A9" s="102" t="s">
        <v>66</v>
      </c>
      <c r="B9" s="102"/>
      <c r="C9" s="102" t="s">
        <v>108</v>
      </c>
      <c r="D9" s="102" t="s">
        <v>67</v>
      </c>
      <c r="E9" s="102" t="s">
        <v>68</v>
      </c>
      <c r="F9" s="102" t="s">
        <v>69</v>
      </c>
      <c r="G9" s="102" t="s">
        <v>991</v>
      </c>
      <c r="H9" s="102" t="s">
        <v>992</v>
      </c>
      <c r="I9" s="164"/>
    </row>
    <row r="10" spans="1:15" s="95" customFormat="1" ht="15.75" x14ac:dyDescent="0.25">
      <c r="A10" s="102">
        <v>1</v>
      </c>
      <c r="B10" s="102"/>
      <c r="C10" s="102">
        <v>2</v>
      </c>
      <c r="D10" s="102">
        <v>3</v>
      </c>
      <c r="E10" s="102">
        <v>4</v>
      </c>
      <c r="F10" s="102">
        <v>5</v>
      </c>
      <c r="G10" s="102">
        <v>6</v>
      </c>
      <c r="H10" s="102">
        <v>7</v>
      </c>
      <c r="I10" s="164"/>
    </row>
    <row r="11" spans="1:15" s="95" customFormat="1" ht="15.75" x14ac:dyDescent="0.25">
      <c r="A11" s="103" t="s">
        <v>70</v>
      </c>
      <c r="B11" s="103"/>
      <c r="C11" s="102"/>
      <c r="D11" s="102"/>
      <c r="E11" s="102"/>
      <c r="F11" s="102"/>
      <c r="G11" s="104">
        <f>SUM(G12,G101,G138,G181,G236,G324,G360,G399)</f>
        <v>1398602.4000000001</v>
      </c>
      <c r="H11" s="104">
        <f>SUM(H12,H101,H138,H181,H236,H324,H360,H399)</f>
        <v>1384140.4</v>
      </c>
      <c r="I11" s="165"/>
    </row>
    <row r="12" spans="1:15" s="16" customFormat="1" ht="18.75" x14ac:dyDescent="0.3">
      <c r="A12" s="32" t="s">
        <v>71</v>
      </c>
      <c r="B12" s="26"/>
      <c r="C12" s="30" t="s">
        <v>110</v>
      </c>
      <c r="D12" s="30" t="s">
        <v>117</v>
      </c>
      <c r="E12" s="26"/>
      <c r="F12" s="96"/>
      <c r="G12" s="4">
        <f>SUM(G13,G20,G24,G42,G46,G63,G69,G76)</f>
        <v>212461.79999999996</v>
      </c>
      <c r="H12" s="4">
        <f>SUM(H13,H20,H24,H42,H46,H63,H69,H76)</f>
        <v>208558.5</v>
      </c>
      <c r="I12" s="153"/>
      <c r="J12" s="166"/>
      <c r="K12" s="166"/>
      <c r="L12" s="153"/>
      <c r="M12" s="153"/>
      <c r="N12" s="153"/>
      <c r="O12" s="153"/>
    </row>
    <row r="13" spans="1:15" s="16" customFormat="1" ht="31.5" x14ac:dyDescent="0.3">
      <c r="A13" s="32" t="s">
        <v>72</v>
      </c>
      <c r="B13" s="26"/>
      <c r="C13" s="30" t="s">
        <v>110</v>
      </c>
      <c r="D13" s="30" t="s">
        <v>111</v>
      </c>
      <c r="E13" s="26"/>
      <c r="F13" s="96"/>
      <c r="G13" s="4">
        <f>SUM(G14)</f>
        <v>6156.2</v>
      </c>
      <c r="H13" s="4">
        <f>SUM(H14)</f>
        <v>6156</v>
      </c>
      <c r="I13" s="153"/>
      <c r="J13" s="153"/>
      <c r="K13" s="166"/>
      <c r="L13" s="153"/>
      <c r="M13" s="153"/>
      <c r="N13" s="153"/>
      <c r="O13" s="153"/>
    </row>
    <row r="14" spans="1:15" s="37" customFormat="1" ht="31.5" x14ac:dyDescent="0.3">
      <c r="A14" s="33" t="s">
        <v>170</v>
      </c>
      <c r="B14" s="6"/>
      <c r="C14" s="7" t="s">
        <v>110</v>
      </c>
      <c r="D14" s="7" t="s">
        <v>111</v>
      </c>
      <c r="E14" s="6" t="s">
        <v>169</v>
      </c>
      <c r="F14" s="97"/>
      <c r="G14" s="23">
        <f>SUM(G15)</f>
        <v>6156.2</v>
      </c>
      <c r="H14" s="23">
        <f>SUM(H15)</f>
        <v>6156</v>
      </c>
      <c r="I14" s="153"/>
      <c r="J14" s="153"/>
      <c r="K14" s="166"/>
      <c r="L14" s="153"/>
      <c r="M14" s="153"/>
      <c r="N14" s="153"/>
      <c r="O14" s="153"/>
    </row>
    <row r="15" spans="1:15" s="16" customFormat="1" ht="18.75" x14ac:dyDescent="0.3">
      <c r="A15" s="33" t="s">
        <v>176</v>
      </c>
      <c r="B15" s="6"/>
      <c r="C15" s="7" t="s">
        <v>110</v>
      </c>
      <c r="D15" s="7" t="s">
        <v>111</v>
      </c>
      <c r="E15" s="6" t="s">
        <v>171</v>
      </c>
      <c r="F15" s="97"/>
      <c r="G15" s="23">
        <f>SUM(G16:G19)</f>
        <v>6156.2</v>
      </c>
      <c r="H15" s="23">
        <f>SUM(H16:H19)</f>
        <v>6156</v>
      </c>
      <c r="I15" s="153"/>
      <c r="J15" s="153"/>
      <c r="K15" s="166"/>
      <c r="L15" s="153"/>
      <c r="M15" s="153"/>
      <c r="N15" s="153"/>
      <c r="O15" s="153"/>
    </row>
    <row r="16" spans="1:15" s="16" customFormat="1" ht="78.75" x14ac:dyDescent="0.25">
      <c r="A16" s="34" t="s">
        <v>714</v>
      </c>
      <c r="B16" s="6"/>
      <c r="C16" s="7" t="s">
        <v>110</v>
      </c>
      <c r="D16" s="7" t="s">
        <v>111</v>
      </c>
      <c r="E16" s="6" t="s">
        <v>172</v>
      </c>
      <c r="F16" s="6">
        <v>100</v>
      </c>
      <c r="G16" s="23">
        <v>5482.4</v>
      </c>
      <c r="H16" s="23">
        <v>5482.3</v>
      </c>
      <c r="I16" s="166"/>
      <c r="J16" s="153"/>
      <c r="K16" s="166"/>
      <c r="L16" s="153"/>
      <c r="M16" s="153"/>
      <c r="N16" s="153"/>
      <c r="O16" s="153"/>
    </row>
    <row r="17" spans="1:15" s="16" customFormat="1" ht="47.25" x14ac:dyDescent="0.25">
      <c r="A17" s="31" t="s">
        <v>715</v>
      </c>
      <c r="B17" s="58"/>
      <c r="C17" s="7" t="s">
        <v>110</v>
      </c>
      <c r="D17" s="7" t="s">
        <v>111</v>
      </c>
      <c r="E17" s="6" t="s">
        <v>172</v>
      </c>
      <c r="F17" s="58">
        <v>200</v>
      </c>
      <c r="G17" s="23">
        <v>6</v>
      </c>
      <c r="H17" s="23">
        <v>6</v>
      </c>
      <c r="I17" s="153"/>
      <c r="J17" s="153"/>
      <c r="K17" s="166"/>
      <c r="L17" s="153"/>
      <c r="M17" s="153"/>
      <c r="N17" s="153"/>
      <c r="O17" s="153"/>
    </row>
    <row r="18" spans="1:15" s="16" customFormat="1" ht="78.75" x14ac:dyDescent="0.25">
      <c r="A18" s="34" t="s">
        <v>705</v>
      </c>
      <c r="B18" s="6"/>
      <c r="C18" s="7" t="s">
        <v>110</v>
      </c>
      <c r="D18" s="7" t="s">
        <v>111</v>
      </c>
      <c r="E18" s="6" t="s">
        <v>173</v>
      </c>
      <c r="F18" s="6">
        <v>100</v>
      </c>
      <c r="G18" s="23">
        <v>89.1</v>
      </c>
      <c r="H18" s="23">
        <v>89</v>
      </c>
      <c r="I18" s="153"/>
      <c r="J18" s="153"/>
      <c r="K18" s="166"/>
      <c r="L18" s="153"/>
      <c r="M18" s="153"/>
      <c r="N18" s="153"/>
      <c r="O18" s="153"/>
    </row>
    <row r="19" spans="1:15" s="16" customFormat="1" ht="127.5" customHeight="1" x14ac:dyDescent="0.25">
      <c r="A19" s="22" t="s">
        <v>938</v>
      </c>
      <c r="B19" s="5"/>
      <c r="C19" s="11" t="s">
        <v>110</v>
      </c>
      <c r="D19" s="11" t="s">
        <v>111</v>
      </c>
      <c r="E19" s="5" t="s">
        <v>937</v>
      </c>
      <c r="F19" s="213">
        <v>100</v>
      </c>
      <c r="G19" s="23">
        <v>578.70000000000005</v>
      </c>
      <c r="H19" s="23">
        <v>578.70000000000005</v>
      </c>
      <c r="I19" s="153"/>
      <c r="J19" s="153"/>
      <c r="K19" s="166"/>
      <c r="L19" s="153"/>
      <c r="M19" s="153"/>
      <c r="N19" s="153"/>
      <c r="O19" s="153"/>
    </row>
    <row r="20" spans="1:15" s="16" customFormat="1" ht="47.25" x14ac:dyDescent="0.25">
      <c r="A20" s="32" t="s">
        <v>516</v>
      </c>
      <c r="B20" s="26"/>
      <c r="C20" s="77" t="s">
        <v>110</v>
      </c>
      <c r="D20" s="78" t="s">
        <v>112</v>
      </c>
      <c r="E20" s="78"/>
      <c r="F20" s="79"/>
      <c r="G20" s="4">
        <f>SUM(G22)</f>
        <v>0</v>
      </c>
      <c r="H20" s="4">
        <f>SUM(H22)</f>
        <v>0</v>
      </c>
      <c r="I20" s="153"/>
      <c r="J20" s="153"/>
      <c r="K20" s="166"/>
      <c r="L20" s="153"/>
      <c r="M20" s="153"/>
      <c r="N20" s="153"/>
      <c r="O20" s="153"/>
    </row>
    <row r="21" spans="1:15" s="16" customFormat="1" ht="15.75" x14ac:dyDescent="0.25">
      <c r="A21" s="33" t="s">
        <v>301</v>
      </c>
      <c r="B21" s="26"/>
      <c r="C21" s="80" t="s">
        <v>110</v>
      </c>
      <c r="D21" s="61" t="s">
        <v>112</v>
      </c>
      <c r="E21" s="61" t="s">
        <v>517</v>
      </c>
      <c r="F21" s="79"/>
      <c r="G21" s="23">
        <f>SUM(G22)</f>
        <v>0</v>
      </c>
      <c r="H21" s="23">
        <f>SUM(H22)</f>
        <v>0</v>
      </c>
      <c r="I21" s="153"/>
      <c r="J21" s="153"/>
      <c r="K21" s="166"/>
      <c r="L21" s="153"/>
      <c r="M21" s="153"/>
      <c r="N21" s="153"/>
      <c r="O21" s="153"/>
    </row>
    <row r="22" spans="1:15" s="16" customFormat="1" ht="31.5" x14ac:dyDescent="0.25">
      <c r="A22" s="33" t="s">
        <v>302</v>
      </c>
      <c r="B22" s="26"/>
      <c r="C22" s="80" t="s">
        <v>110</v>
      </c>
      <c r="D22" s="61" t="s">
        <v>112</v>
      </c>
      <c r="E22" s="61" t="s">
        <v>518</v>
      </c>
      <c r="F22" s="79"/>
      <c r="G22" s="23">
        <f>SUM(G23)</f>
        <v>0</v>
      </c>
      <c r="H22" s="23">
        <f>SUM(H23)</f>
        <v>0</v>
      </c>
      <c r="I22" s="153"/>
      <c r="J22" s="153"/>
      <c r="K22" s="166"/>
      <c r="L22" s="153"/>
      <c r="M22" s="153"/>
      <c r="N22" s="153"/>
      <c r="O22" s="153"/>
    </row>
    <row r="23" spans="1:15" s="16" customFormat="1" ht="94.5" x14ac:dyDescent="0.25">
      <c r="A23" s="34" t="s">
        <v>729</v>
      </c>
      <c r="B23" s="6"/>
      <c r="C23" s="80" t="s">
        <v>110</v>
      </c>
      <c r="D23" s="61" t="s">
        <v>112</v>
      </c>
      <c r="E23" s="61" t="s">
        <v>303</v>
      </c>
      <c r="F23" s="62">
        <v>100</v>
      </c>
      <c r="G23" s="23">
        <v>0</v>
      </c>
      <c r="H23" s="23">
        <v>0</v>
      </c>
      <c r="I23" s="153"/>
      <c r="J23" s="153"/>
      <c r="K23" s="166"/>
      <c r="L23" s="153"/>
      <c r="M23" s="153"/>
      <c r="N23" s="153"/>
      <c r="O23" s="153"/>
    </row>
    <row r="24" spans="1:15" s="16" customFormat="1" ht="47.25" x14ac:dyDescent="0.25">
      <c r="A24" s="32" t="s">
        <v>422</v>
      </c>
      <c r="B24" s="26"/>
      <c r="C24" s="30" t="s">
        <v>110</v>
      </c>
      <c r="D24" s="30" t="s">
        <v>113</v>
      </c>
      <c r="E24" s="26"/>
      <c r="F24" s="26"/>
      <c r="G24" s="4">
        <f>SUM(G25,G38)</f>
        <v>89693.499999999971</v>
      </c>
      <c r="H24" s="4">
        <f>SUM(H25,H38)</f>
        <v>87751.6</v>
      </c>
      <c r="I24" s="153"/>
      <c r="J24" s="153"/>
      <c r="K24" s="166"/>
      <c r="L24" s="153"/>
      <c r="M24" s="153"/>
      <c r="N24" s="153"/>
      <c r="O24" s="153"/>
    </row>
    <row r="25" spans="1:15" s="37" customFormat="1" ht="31.5" x14ac:dyDescent="0.3">
      <c r="A25" s="33" t="s">
        <v>170</v>
      </c>
      <c r="B25" s="6"/>
      <c r="C25" s="7" t="s">
        <v>110</v>
      </c>
      <c r="D25" s="7" t="s">
        <v>113</v>
      </c>
      <c r="E25" s="6" t="s">
        <v>169</v>
      </c>
      <c r="F25" s="97"/>
      <c r="G25" s="23">
        <f>SUM(G26)</f>
        <v>87875.099999999977</v>
      </c>
      <c r="H25" s="23">
        <f>SUM(H26)</f>
        <v>85933.3</v>
      </c>
      <c r="I25" s="153"/>
      <c r="J25" s="153"/>
      <c r="K25" s="166"/>
      <c r="L25" s="153"/>
      <c r="M25" s="153"/>
      <c r="N25" s="153"/>
      <c r="O25" s="153"/>
    </row>
    <row r="26" spans="1:15" s="16" customFormat="1" ht="18.75" x14ac:dyDescent="0.3">
      <c r="A26" s="33" t="s">
        <v>177</v>
      </c>
      <c r="B26" s="6"/>
      <c r="C26" s="7" t="s">
        <v>110</v>
      </c>
      <c r="D26" s="7" t="s">
        <v>113</v>
      </c>
      <c r="E26" s="6" t="s">
        <v>178</v>
      </c>
      <c r="F26" s="97"/>
      <c r="G26" s="23">
        <f>SUM(G27:G37)</f>
        <v>87875.099999999977</v>
      </c>
      <c r="H26" s="23">
        <f>SUM(H27:H37)</f>
        <v>85933.3</v>
      </c>
      <c r="I26" s="153"/>
      <c r="J26" s="153"/>
      <c r="K26" s="166"/>
      <c r="L26" s="153"/>
      <c r="M26" s="153"/>
      <c r="N26" s="153"/>
      <c r="O26" s="153"/>
    </row>
    <row r="27" spans="1:15" s="16" customFormat="1" ht="94.5" x14ac:dyDescent="0.25">
      <c r="A27" s="34" t="s">
        <v>379</v>
      </c>
      <c r="B27" s="6"/>
      <c r="C27" s="7" t="s">
        <v>110</v>
      </c>
      <c r="D27" s="7" t="s">
        <v>113</v>
      </c>
      <c r="E27" s="6" t="s">
        <v>179</v>
      </c>
      <c r="F27" s="6">
        <v>100</v>
      </c>
      <c r="G27" s="23">
        <v>45410.1</v>
      </c>
      <c r="H27" s="23">
        <v>45022.7</v>
      </c>
      <c r="I27" s="166"/>
      <c r="J27" s="153"/>
      <c r="K27" s="166"/>
      <c r="L27" s="153"/>
      <c r="M27" s="153"/>
      <c r="N27" s="153"/>
      <c r="O27" s="153"/>
    </row>
    <row r="28" spans="1:15" s="16" customFormat="1" ht="47.25" x14ac:dyDescent="0.25">
      <c r="A28" s="31" t="s">
        <v>418</v>
      </c>
      <c r="B28" s="58"/>
      <c r="C28" s="7" t="s">
        <v>110</v>
      </c>
      <c r="D28" s="7" t="s">
        <v>113</v>
      </c>
      <c r="E28" s="6" t="s">
        <v>179</v>
      </c>
      <c r="F28" s="58">
        <v>200</v>
      </c>
      <c r="G28" s="23">
        <v>17784.8</v>
      </c>
      <c r="H28" s="23">
        <v>16233.8</v>
      </c>
      <c r="I28" s="153"/>
      <c r="J28" s="153"/>
      <c r="K28" s="166"/>
      <c r="L28" s="153"/>
      <c r="M28" s="153"/>
      <c r="N28" s="153"/>
      <c r="O28" s="153"/>
    </row>
    <row r="29" spans="1:15" s="16" customFormat="1" ht="31.5" x14ac:dyDescent="0.25">
      <c r="A29" s="34" t="s">
        <v>384</v>
      </c>
      <c r="B29" s="6"/>
      <c r="C29" s="7" t="s">
        <v>110</v>
      </c>
      <c r="D29" s="7" t="s">
        <v>113</v>
      </c>
      <c r="E29" s="6" t="s">
        <v>179</v>
      </c>
      <c r="F29" s="6">
        <v>800</v>
      </c>
      <c r="G29" s="23">
        <v>464.3</v>
      </c>
      <c r="H29" s="23">
        <v>464</v>
      </c>
      <c r="I29" s="153"/>
      <c r="J29" s="153"/>
      <c r="K29" s="166"/>
      <c r="L29" s="153"/>
      <c r="M29" s="153"/>
      <c r="N29" s="153"/>
      <c r="O29" s="153"/>
    </row>
    <row r="30" spans="1:15" s="16" customFormat="1" ht="94.5" x14ac:dyDescent="0.25">
      <c r="A30" s="22" t="s">
        <v>913</v>
      </c>
      <c r="B30" s="5"/>
      <c r="C30" s="11" t="s">
        <v>110</v>
      </c>
      <c r="D30" s="11" t="s">
        <v>113</v>
      </c>
      <c r="E30" s="5" t="s">
        <v>912</v>
      </c>
      <c r="F30" s="6">
        <v>100</v>
      </c>
      <c r="G30" s="23">
        <v>2488.3000000000002</v>
      </c>
      <c r="H30" s="23">
        <v>2488.1999999999998</v>
      </c>
      <c r="I30" s="153"/>
      <c r="J30" s="153"/>
      <c r="K30" s="166"/>
      <c r="L30" s="153"/>
      <c r="M30" s="153"/>
      <c r="N30" s="153"/>
      <c r="O30" s="153"/>
    </row>
    <row r="31" spans="1:15" s="16" customFormat="1" ht="126" x14ac:dyDescent="0.25">
      <c r="A31" s="34" t="s">
        <v>716</v>
      </c>
      <c r="B31" s="6"/>
      <c r="C31" s="7" t="s">
        <v>110</v>
      </c>
      <c r="D31" s="7" t="s">
        <v>113</v>
      </c>
      <c r="E31" s="6" t="s">
        <v>174</v>
      </c>
      <c r="F31" s="6">
        <v>100</v>
      </c>
      <c r="G31" s="23">
        <v>15300.9</v>
      </c>
      <c r="H31" s="23">
        <v>15298.3</v>
      </c>
      <c r="I31" s="153"/>
      <c r="J31" s="153"/>
      <c r="K31" s="166"/>
      <c r="L31" s="153"/>
      <c r="M31" s="153"/>
      <c r="N31" s="153"/>
      <c r="O31" s="153"/>
    </row>
    <row r="32" spans="1:15" s="16" customFormat="1" ht="94.5" x14ac:dyDescent="0.25">
      <c r="A32" s="31" t="s">
        <v>717</v>
      </c>
      <c r="B32" s="6"/>
      <c r="C32" s="7" t="s">
        <v>110</v>
      </c>
      <c r="D32" s="7" t="s">
        <v>113</v>
      </c>
      <c r="E32" s="6" t="s">
        <v>174</v>
      </c>
      <c r="F32" s="6">
        <v>200</v>
      </c>
      <c r="G32" s="23">
        <v>290.89999999999998</v>
      </c>
      <c r="H32" s="23">
        <v>290.7</v>
      </c>
      <c r="I32" s="153"/>
      <c r="J32" s="153"/>
      <c r="K32" s="166"/>
      <c r="L32" s="153"/>
      <c r="M32" s="153"/>
      <c r="N32" s="153"/>
      <c r="O32" s="153"/>
    </row>
    <row r="33" spans="1:15" s="16" customFormat="1" ht="94.5" x14ac:dyDescent="0.25">
      <c r="A33" s="34" t="s">
        <v>718</v>
      </c>
      <c r="B33" s="6"/>
      <c r="C33" s="7" t="s">
        <v>110</v>
      </c>
      <c r="D33" s="7" t="s">
        <v>113</v>
      </c>
      <c r="E33" s="6" t="s">
        <v>175</v>
      </c>
      <c r="F33" s="6">
        <v>100</v>
      </c>
      <c r="G33" s="23">
        <v>765.9</v>
      </c>
      <c r="H33" s="23">
        <v>765.8</v>
      </c>
      <c r="I33" s="153"/>
      <c r="J33" s="153"/>
      <c r="K33" s="166"/>
      <c r="L33" s="153"/>
      <c r="M33" s="153"/>
      <c r="N33" s="153"/>
      <c r="O33" s="153"/>
    </row>
    <row r="34" spans="1:15" s="16" customFormat="1" ht="78.75" x14ac:dyDescent="0.25">
      <c r="A34" s="34" t="s">
        <v>705</v>
      </c>
      <c r="B34" s="6"/>
      <c r="C34" s="7" t="s">
        <v>110</v>
      </c>
      <c r="D34" s="7" t="s">
        <v>113</v>
      </c>
      <c r="E34" s="6" t="s">
        <v>180</v>
      </c>
      <c r="F34" s="6">
        <v>100</v>
      </c>
      <c r="G34" s="23">
        <v>3726.4</v>
      </c>
      <c r="H34" s="23">
        <v>3726.4</v>
      </c>
      <c r="I34" s="153"/>
      <c r="J34" s="153"/>
      <c r="K34" s="166"/>
      <c r="L34" s="153"/>
      <c r="M34" s="153"/>
      <c r="N34" s="153"/>
      <c r="O34" s="153"/>
    </row>
    <row r="35" spans="1:15" s="16" customFormat="1" ht="78.75" x14ac:dyDescent="0.25">
      <c r="A35" s="34" t="s">
        <v>719</v>
      </c>
      <c r="B35" s="6"/>
      <c r="C35" s="7" t="s">
        <v>110</v>
      </c>
      <c r="D35" s="7" t="s">
        <v>113</v>
      </c>
      <c r="E35" s="6" t="s">
        <v>321</v>
      </c>
      <c r="F35" s="6">
        <v>100</v>
      </c>
      <c r="G35" s="23">
        <v>252.8</v>
      </c>
      <c r="H35" s="23">
        <v>252.8</v>
      </c>
      <c r="I35" s="153"/>
      <c r="J35" s="153"/>
      <c r="K35" s="166"/>
      <c r="L35" s="153"/>
      <c r="M35" s="153"/>
      <c r="N35" s="153"/>
      <c r="O35" s="153"/>
    </row>
    <row r="36" spans="1:15" s="16" customFormat="1" ht="78.75" x14ac:dyDescent="0.25">
      <c r="A36" s="34" t="s">
        <v>381</v>
      </c>
      <c r="B36" s="6"/>
      <c r="C36" s="7" t="s">
        <v>110</v>
      </c>
      <c r="D36" s="7" t="s">
        <v>113</v>
      </c>
      <c r="E36" s="6" t="s">
        <v>322</v>
      </c>
      <c r="F36" s="6">
        <v>100</v>
      </c>
      <c r="G36" s="23">
        <v>122.4</v>
      </c>
      <c r="H36" s="23">
        <v>122.3</v>
      </c>
      <c r="I36" s="153"/>
      <c r="J36" s="153"/>
      <c r="K36" s="166"/>
      <c r="L36" s="153"/>
      <c r="M36" s="153"/>
      <c r="N36" s="153"/>
      <c r="O36" s="153"/>
    </row>
    <row r="37" spans="1:15" s="16" customFormat="1" ht="141.75" x14ac:dyDescent="0.25">
      <c r="A37" s="22" t="s">
        <v>938</v>
      </c>
      <c r="B37" s="6"/>
      <c r="C37" s="7" t="s">
        <v>110</v>
      </c>
      <c r="D37" s="7" t="s">
        <v>113</v>
      </c>
      <c r="E37" s="6" t="s">
        <v>939</v>
      </c>
      <c r="F37" s="6">
        <v>100</v>
      </c>
      <c r="G37" s="23">
        <v>1268.3</v>
      </c>
      <c r="H37" s="23">
        <v>1268.3</v>
      </c>
      <c r="I37" s="153"/>
      <c r="J37" s="153"/>
      <c r="K37" s="166"/>
      <c r="L37" s="153"/>
      <c r="M37" s="153"/>
      <c r="N37" s="153"/>
      <c r="O37" s="153"/>
    </row>
    <row r="38" spans="1:15" s="16" customFormat="1" ht="31.5" x14ac:dyDescent="0.3">
      <c r="A38" s="33" t="s">
        <v>183</v>
      </c>
      <c r="B38" s="6"/>
      <c r="C38" s="7" t="s">
        <v>110</v>
      </c>
      <c r="D38" s="7" t="s">
        <v>113</v>
      </c>
      <c r="E38" s="6" t="s">
        <v>181</v>
      </c>
      <c r="F38" s="97"/>
      <c r="G38" s="23">
        <f>SUM(G39)</f>
        <v>1818.4</v>
      </c>
      <c r="H38" s="23">
        <f>SUM(H39)</f>
        <v>1818.3</v>
      </c>
      <c r="I38" s="153"/>
      <c r="J38" s="153"/>
      <c r="K38" s="166"/>
      <c r="L38" s="153"/>
      <c r="M38" s="153"/>
      <c r="N38" s="153"/>
      <c r="O38" s="153"/>
    </row>
    <row r="39" spans="1:15" s="16" customFormat="1" ht="31.5" x14ac:dyDescent="0.3">
      <c r="A39" s="33" t="s">
        <v>184</v>
      </c>
      <c r="B39" s="6"/>
      <c r="C39" s="7" t="s">
        <v>110</v>
      </c>
      <c r="D39" s="7" t="s">
        <v>113</v>
      </c>
      <c r="E39" s="6" t="s">
        <v>182</v>
      </c>
      <c r="F39" s="97"/>
      <c r="G39" s="23">
        <f>SUM(G40:G41)</f>
        <v>1818.4</v>
      </c>
      <c r="H39" s="23">
        <f>SUM(H40:H41)</f>
        <v>1818.3</v>
      </c>
      <c r="I39" s="153"/>
      <c r="J39" s="153"/>
      <c r="K39" s="166"/>
      <c r="L39" s="153"/>
      <c r="M39" s="153"/>
      <c r="N39" s="153"/>
      <c r="O39" s="153"/>
    </row>
    <row r="40" spans="1:15" s="16" customFormat="1" ht="94.5" x14ac:dyDescent="0.25">
      <c r="A40" s="34" t="s">
        <v>722</v>
      </c>
      <c r="B40" s="6"/>
      <c r="C40" s="7" t="s">
        <v>110</v>
      </c>
      <c r="D40" s="7" t="s">
        <v>113</v>
      </c>
      <c r="E40" s="6" t="s">
        <v>258</v>
      </c>
      <c r="F40" s="6">
        <v>100</v>
      </c>
      <c r="G40" s="23">
        <v>1806.4</v>
      </c>
      <c r="H40" s="23">
        <v>1806.3</v>
      </c>
      <c r="I40" s="166"/>
      <c r="J40" s="153"/>
      <c r="K40" s="166"/>
      <c r="L40" s="153"/>
      <c r="M40" s="153"/>
      <c r="N40" s="153"/>
      <c r="O40" s="153"/>
    </row>
    <row r="41" spans="1:15" s="16" customFormat="1" ht="47.25" x14ac:dyDescent="0.25">
      <c r="A41" s="33" t="s">
        <v>420</v>
      </c>
      <c r="B41" s="59"/>
      <c r="C41" s="7" t="s">
        <v>110</v>
      </c>
      <c r="D41" s="7" t="s">
        <v>113</v>
      </c>
      <c r="E41" s="6" t="s">
        <v>258</v>
      </c>
      <c r="F41" s="6">
        <v>200</v>
      </c>
      <c r="G41" s="23">
        <v>12</v>
      </c>
      <c r="H41" s="23">
        <v>12</v>
      </c>
      <c r="I41" s="153"/>
      <c r="J41" s="153"/>
      <c r="K41" s="166"/>
      <c r="L41" s="153"/>
      <c r="M41" s="153"/>
      <c r="N41" s="153"/>
      <c r="O41" s="153"/>
    </row>
    <row r="42" spans="1:15" s="40" customFormat="1" ht="15.75" x14ac:dyDescent="0.25">
      <c r="A42" s="32" t="s">
        <v>524</v>
      </c>
      <c r="B42" s="26"/>
      <c r="C42" s="30" t="s">
        <v>110</v>
      </c>
      <c r="D42" s="30" t="s">
        <v>114</v>
      </c>
      <c r="E42" s="26"/>
      <c r="F42" s="26"/>
      <c r="G42" s="4">
        <f t="shared" ref="G42:H44" si="0">SUM(G43)</f>
        <v>9.9</v>
      </c>
      <c r="H42" s="4">
        <f t="shared" si="0"/>
        <v>0</v>
      </c>
      <c r="I42" s="163"/>
      <c r="J42" s="163"/>
      <c r="K42" s="166"/>
      <c r="L42" s="163"/>
      <c r="M42" s="163"/>
      <c r="N42" s="163"/>
      <c r="O42" s="163"/>
    </row>
    <row r="43" spans="1:15" s="40" customFormat="1" ht="15.75" x14ac:dyDescent="0.25">
      <c r="A43" s="33" t="s">
        <v>186</v>
      </c>
      <c r="B43" s="6"/>
      <c r="C43" s="7" t="s">
        <v>110</v>
      </c>
      <c r="D43" s="7" t="s">
        <v>114</v>
      </c>
      <c r="E43" s="6" t="s">
        <v>185</v>
      </c>
      <c r="F43" s="6"/>
      <c r="G43" s="23">
        <f t="shared" si="0"/>
        <v>9.9</v>
      </c>
      <c r="H43" s="23">
        <f t="shared" si="0"/>
        <v>0</v>
      </c>
      <c r="I43" s="163"/>
      <c r="J43" s="163"/>
      <c r="K43" s="166"/>
      <c r="L43" s="163"/>
      <c r="M43" s="163"/>
      <c r="N43" s="163"/>
      <c r="O43" s="163"/>
    </row>
    <row r="44" spans="1:15" s="40" customFormat="1" ht="15.75" x14ac:dyDescent="0.25">
      <c r="A44" s="33" t="s">
        <v>188</v>
      </c>
      <c r="B44" s="6"/>
      <c r="C44" s="7" t="s">
        <v>110</v>
      </c>
      <c r="D44" s="7" t="s">
        <v>114</v>
      </c>
      <c r="E44" s="6" t="s">
        <v>187</v>
      </c>
      <c r="F44" s="6"/>
      <c r="G44" s="23">
        <f t="shared" si="0"/>
        <v>9.9</v>
      </c>
      <c r="H44" s="23">
        <f t="shared" si="0"/>
        <v>0</v>
      </c>
      <c r="I44" s="163"/>
      <c r="J44" s="163"/>
      <c r="K44" s="166"/>
      <c r="L44" s="163"/>
      <c r="M44" s="163"/>
      <c r="N44" s="163"/>
      <c r="O44" s="163"/>
    </row>
    <row r="45" spans="1:15" s="16" customFormat="1" ht="78.75" x14ac:dyDescent="0.25">
      <c r="A45" s="31" t="s">
        <v>553</v>
      </c>
      <c r="B45" s="6"/>
      <c r="C45" s="7" t="s">
        <v>110</v>
      </c>
      <c r="D45" s="7" t="s">
        <v>114</v>
      </c>
      <c r="E45" s="6" t="s">
        <v>525</v>
      </c>
      <c r="F45" s="6">
        <v>200</v>
      </c>
      <c r="G45" s="23">
        <v>9.9</v>
      </c>
      <c r="H45" s="23">
        <v>0</v>
      </c>
      <c r="I45" s="153"/>
      <c r="J45" s="153"/>
      <c r="K45" s="166"/>
      <c r="L45" s="153"/>
      <c r="M45" s="153"/>
      <c r="N45" s="153"/>
      <c r="O45" s="153"/>
    </row>
    <row r="46" spans="1:15" s="16" customFormat="1" ht="47.25" x14ac:dyDescent="0.25">
      <c r="A46" s="32" t="s">
        <v>73</v>
      </c>
      <c r="B46" s="98"/>
      <c r="C46" s="30" t="s">
        <v>110</v>
      </c>
      <c r="D46" s="30" t="s">
        <v>118</v>
      </c>
      <c r="E46" s="26"/>
      <c r="F46" s="26"/>
      <c r="G46" s="4">
        <f>SUM(G47,G57)</f>
        <v>41086.9</v>
      </c>
      <c r="H46" s="4">
        <f>SUM(H47,H57)</f>
        <v>40928.299999999996</v>
      </c>
      <c r="I46" s="153"/>
      <c r="J46" s="153"/>
      <c r="K46" s="166"/>
      <c r="L46" s="153"/>
      <c r="M46" s="153"/>
      <c r="N46" s="153"/>
      <c r="O46" s="153"/>
    </row>
    <row r="47" spans="1:15" s="16" customFormat="1" ht="31.5" x14ac:dyDescent="0.3">
      <c r="A47" s="33" t="s">
        <v>183</v>
      </c>
      <c r="B47" s="6"/>
      <c r="C47" s="7" t="s">
        <v>110</v>
      </c>
      <c r="D47" s="7" t="s">
        <v>118</v>
      </c>
      <c r="E47" s="6" t="s">
        <v>181</v>
      </c>
      <c r="F47" s="97"/>
      <c r="G47" s="23">
        <f>SUM(G48)</f>
        <v>38415</v>
      </c>
      <c r="H47" s="23">
        <f>SUM(H48)</f>
        <v>38256.6</v>
      </c>
      <c r="I47" s="153"/>
      <c r="J47" s="153"/>
      <c r="K47" s="166"/>
      <c r="L47" s="153"/>
      <c r="M47" s="153"/>
      <c r="N47" s="153"/>
      <c r="O47" s="153"/>
    </row>
    <row r="48" spans="1:15" s="16" customFormat="1" ht="31.5" x14ac:dyDescent="0.3">
      <c r="A48" s="33" t="s">
        <v>184</v>
      </c>
      <c r="B48" s="6"/>
      <c r="C48" s="7" t="s">
        <v>110</v>
      </c>
      <c r="D48" s="7" t="s">
        <v>118</v>
      </c>
      <c r="E48" s="6" t="s">
        <v>182</v>
      </c>
      <c r="F48" s="97"/>
      <c r="G48" s="23">
        <f>SUM(G49:G56)</f>
        <v>38415</v>
      </c>
      <c r="H48" s="23">
        <f>SUM(H49:H56)</f>
        <v>38256.6</v>
      </c>
      <c r="I48" s="153"/>
      <c r="J48" s="153"/>
      <c r="K48" s="166"/>
      <c r="L48" s="153"/>
      <c r="M48" s="153"/>
      <c r="N48" s="153"/>
      <c r="O48" s="153"/>
    </row>
    <row r="49" spans="1:15" s="16" customFormat="1" ht="94.5" x14ac:dyDescent="0.25">
      <c r="A49" s="34" t="s">
        <v>379</v>
      </c>
      <c r="B49" s="6"/>
      <c r="C49" s="7" t="s">
        <v>110</v>
      </c>
      <c r="D49" s="7" t="s">
        <v>118</v>
      </c>
      <c r="E49" s="6" t="s">
        <v>241</v>
      </c>
      <c r="F49" s="6">
        <v>100</v>
      </c>
      <c r="G49" s="23">
        <v>26625.200000000001</v>
      </c>
      <c r="H49" s="23">
        <v>26623.4</v>
      </c>
      <c r="I49" s="166"/>
      <c r="J49" s="153"/>
      <c r="K49" s="166"/>
      <c r="L49" s="153"/>
      <c r="M49" s="153"/>
      <c r="N49" s="153"/>
      <c r="O49" s="153"/>
    </row>
    <row r="50" spans="1:15" s="16" customFormat="1" ht="47.25" x14ac:dyDescent="0.25">
      <c r="A50" s="31" t="s">
        <v>418</v>
      </c>
      <c r="B50" s="58"/>
      <c r="C50" s="7" t="s">
        <v>110</v>
      </c>
      <c r="D50" s="7" t="s">
        <v>118</v>
      </c>
      <c r="E50" s="6" t="s">
        <v>241</v>
      </c>
      <c r="F50" s="58">
        <v>200</v>
      </c>
      <c r="G50" s="23">
        <v>5009.3999999999996</v>
      </c>
      <c r="H50" s="23">
        <v>4854</v>
      </c>
      <c r="I50" s="153"/>
      <c r="J50" s="153"/>
      <c r="K50" s="166"/>
      <c r="L50" s="153"/>
      <c r="M50" s="153"/>
      <c r="N50" s="153"/>
      <c r="O50" s="153"/>
    </row>
    <row r="51" spans="1:15" s="16" customFormat="1" ht="31.5" x14ac:dyDescent="0.25">
      <c r="A51" s="34" t="s">
        <v>384</v>
      </c>
      <c r="B51" s="6"/>
      <c r="C51" s="7" t="s">
        <v>110</v>
      </c>
      <c r="D51" s="7" t="s">
        <v>118</v>
      </c>
      <c r="E51" s="6" t="s">
        <v>241</v>
      </c>
      <c r="F51" s="6">
        <v>800</v>
      </c>
      <c r="G51" s="23">
        <v>97.5</v>
      </c>
      <c r="H51" s="23">
        <v>97.4</v>
      </c>
      <c r="I51" s="153"/>
      <c r="J51" s="153"/>
      <c r="K51" s="166"/>
      <c r="L51" s="153"/>
      <c r="M51" s="153"/>
      <c r="N51" s="153"/>
      <c r="O51" s="153"/>
    </row>
    <row r="52" spans="1:15" s="16" customFormat="1" ht="94.5" x14ac:dyDescent="0.25">
      <c r="A52" s="22" t="s">
        <v>913</v>
      </c>
      <c r="B52" s="5"/>
      <c r="C52" s="11" t="s">
        <v>110</v>
      </c>
      <c r="D52" s="11" t="s">
        <v>118</v>
      </c>
      <c r="E52" s="5" t="s">
        <v>915</v>
      </c>
      <c r="F52" s="6">
        <v>100</v>
      </c>
      <c r="G52" s="23">
        <v>1411.3</v>
      </c>
      <c r="H52" s="23">
        <v>1411.3</v>
      </c>
      <c r="I52" s="153"/>
      <c r="J52" s="153"/>
      <c r="K52" s="166"/>
      <c r="L52" s="153"/>
      <c r="M52" s="153"/>
      <c r="N52" s="153"/>
      <c r="O52" s="153"/>
    </row>
    <row r="53" spans="1:15" s="16" customFormat="1" ht="126" x14ac:dyDescent="0.25">
      <c r="A53" s="34" t="s">
        <v>380</v>
      </c>
      <c r="B53" s="6"/>
      <c r="C53" s="7" t="s">
        <v>110</v>
      </c>
      <c r="D53" s="7" t="s">
        <v>118</v>
      </c>
      <c r="E53" s="6" t="s">
        <v>242</v>
      </c>
      <c r="F53" s="6">
        <v>100</v>
      </c>
      <c r="G53" s="23">
        <v>3029.3</v>
      </c>
      <c r="H53" s="23">
        <v>3028.2</v>
      </c>
      <c r="I53" s="153"/>
      <c r="J53" s="153"/>
      <c r="K53" s="166"/>
      <c r="L53" s="153"/>
      <c r="M53" s="153"/>
      <c r="N53" s="153"/>
      <c r="O53" s="153"/>
    </row>
    <row r="54" spans="1:15" s="16" customFormat="1" ht="94.5" x14ac:dyDescent="0.25">
      <c r="A54" s="31" t="s">
        <v>565</v>
      </c>
      <c r="B54" s="6"/>
      <c r="C54" s="7" t="s">
        <v>110</v>
      </c>
      <c r="D54" s="7" t="s">
        <v>118</v>
      </c>
      <c r="E54" s="6" t="s">
        <v>242</v>
      </c>
      <c r="F54" s="6">
        <v>200</v>
      </c>
      <c r="G54" s="23">
        <v>0</v>
      </c>
      <c r="H54" s="23">
        <v>0</v>
      </c>
      <c r="I54" s="153"/>
      <c r="J54" s="153"/>
      <c r="K54" s="166"/>
      <c r="L54" s="153"/>
      <c r="M54" s="153"/>
      <c r="N54" s="153"/>
      <c r="O54" s="153"/>
    </row>
    <row r="55" spans="1:15" s="16" customFormat="1" ht="78.75" x14ac:dyDescent="0.25">
      <c r="A55" s="34" t="s">
        <v>705</v>
      </c>
      <c r="B55" s="6"/>
      <c r="C55" s="7" t="s">
        <v>110</v>
      </c>
      <c r="D55" s="7" t="s">
        <v>118</v>
      </c>
      <c r="E55" s="6" t="s">
        <v>243</v>
      </c>
      <c r="F55" s="6">
        <v>100</v>
      </c>
      <c r="G55" s="23">
        <v>1608.2</v>
      </c>
      <c r="H55" s="23">
        <v>1608.2</v>
      </c>
      <c r="I55" s="153"/>
      <c r="J55" s="153"/>
      <c r="K55" s="166"/>
      <c r="L55" s="153"/>
      <c r="M55" s="153"/>
      <c r="N55" s="153"/>
      <c r="O55" s="153"/>
    </row>
    <row r="56" spans="1:15" s="16" customFormat="1" ht="141.75" x14ac:dyDescent="0.25">
      <c r="A56" s="34" t="s">
        <v>938</v>
      </c>
      <c r="B56" s="6"/>
      <c r="C56" s="7" t="s">
        <v>110</v>
      </c>
      <c r="D56" s="7" t="s">
        <v>118</v>
      </c>
      <c r="E56" s="6" t="s">
        <v>940</v>
      </c>
      <c r="F56" s="6">
        <v>100</v>
      </c>
      <c r="G56" s="23">
        <v>634.1</v>
      </c>
      <c r="H56" s="23">
        <v>634.1</v>
      </c>
      <c r="I56" s="153"/>
      <c r="J56" s="153"/>
      <c r="K56" s="166"/>
      <c r="L56" s="153"/>
      <c r="M56" s="153"/>
      <c r="N56" s="153"/>
      <c r="O56" s="153"/>
    </row>
    <row r="57" spans="1:15" s="16" customFormat="1" ht="15.75" x14ac:dyDescent="0.25">
      <c r="A57" s="33" t="s">
        <v>313</v>
      </c>
      <c r="B57" s="98"/>
      <c r="C57" s="7" t="s">
        <v>110</v>
      </c>
      <c r="D57" s="7" t="s">
        <v>118</v>
      </c>
      <c r="E57" s="6" t="s">
        <v>310</v>
      </c>
      <c r="F57" s="6"/>
      <c r="G57" s="23">
        <f t="shared" ref="G57:H57" si="1">SUM(G58)</f>
        <v>2671.8999999999996</v>
      </c>
      <c r="H57" s="23">
        <f t="shared" si="1"/>
        <v>2671.7</v>
      </c>
      <c r="I57" s="153"/>
      <c r="J57" s="153"/>
      <c r="K57" s="166"/>
      <c r="L57" s="153"/>
      <c r="M57" s="153"/>
      <c r="N57" s="153"/>
      <c r="O57" s="153"/>
    </row>
    <row r="58" spans="1:15" s="16" customFormat="1" ht="31.5" x14ac:dyDescent="0.25">
      <c r="A58" s="33" t="s">
        <v>312</v>
      </c>
      <c r="B58" s="98"/>
      <c r="C58" s="7" t="s">
        <v>110</v>
      </c>
      <c r="D58" s="7" t="s">
        <v>118</v>
      </c>
      <c r="E58" s="6" t="s">
        <v>311</v>
      </c>
      <c r="F58" s="6"/>
      <c r="G58" s="23">
        <f>SUM(G59:G62)</f>
        <v>2671.8999999999996</v>
      </c>
      <c r="H58" s="23">
        <f>SUM(H59:H62)</f>
        <v>2671.7</v>
      </c>
      <c r="I58" s="153"/>
      <c r="J58" s="153"/>
      <c r="K58" s="166"/>
      <c r="L58" s="153"/>
      <c r="M58" s="153"/>
      <c r="N58" s="153"/>
      <c r="O58" s="153"/>
    </row>
    <row r="59" spans="1:15" s="16" customFormat="1" ht="94.5" x14ac:dyDescent="0.25">
      <c r="A59" s="34" t="s">
        <v>379</v>
      </c>
      <c r="B59" s="167"/>
      <c r="C59" s="7" t="s">
        <v>110</v>
      </c>
      <c r="D59" s="7" t="s">
        <v>118</v>
      </c>
      <c r="E59" s="6" t="s">
        <v>314</v>
      </c>
      <c r="F59" s="6">
        <v>100</v>
      </c>
      <c r="G59" s="23">
        <v>2426.1999999999998</v>
      </c>
      <c r="H59" s="23">
        <v>2426.1</v>
      </c>
      <c r="I59" s="166"/>
      <c r="J59" s="153"/>
      <c r="K59" s="166"/>
      <c r="L59" s="153"/>
      <c r="M59" s="153"/>
      <c r="N59" s="153"/>
      <c r="O59" s="153"/>
    </row>
    <row r="60" spans="1:15" s="16" customFormat="1" ht="31.5" x14ac:dyDescent="0.25">
      <c r="A60" s="34" t="s">
        <v>384</v>
      </c>
      <c r="B60" s="167"/>
      <c r="C60" s="7" t="s">
        <v>110</v>
      </c>
      <c r="D60" s="7" t="s">
        <v>118</v>
      </c>
      <c r="E60" s="6" t="s">
        <v>314</v>
      </c>
      <c r="F60" s="6">
        <v>800</v>
      </c>
      <c r="G60" s="23">
        <v>0.1</v>
      </c>
      <c r="H60" s="23">
        <v>0.1</v>
      </c>
      <c r="I60" s="166"/>
      <c r="J60" s="153"/>
      <c r="K60" s="166"/>
      <c r="L60" s="153"/>
      <c r="M60" s="153"/>
      <c r="N60" s="153"/>
      <c r="O60" s="153"/>
    </row>
    <row r="61" spans="1:15" s="16" customFormat="1" ht="94.5" x14ac:dyDescent="0.25">
      <c r="A61" s="22" t="s">
        <v>379</v>
      </c>
      <c r="B61" s="201"/>
      <c r="C61" s="11" t="s">
        <v>110</v>
      </c>
      <c r="D61" s="11" t="s">
        <v>118</v>
      </c>
      <c r="E61" s="5" t="s">
        <v>919</v>
      </c>
      <c r="F61" s="6">
        <v>100</v>
      </c>
      <c r="G61" s="23">
        <v>87.9</v>
      </c>
      <c r="H61" s="23">
        <v>87.9</v>
      </c>
      <c r="I61" s="166"/>
      <c r="J61" s="153"/>
      <c r="K61" s="166"/>
      <c r="L61" s="153"/>
      <c r="M61" s="153"/>
      <c r="N61" s="153"/>
      <c r="O61" s="153"/>
    </row>
    <row r="62" spans="1:15" s="16" customFormat="1" ht="78.75" x14ac:dyDescent="0.25">
      <c r="A62" s="34" t="s">
        <v>705</v>
      </c>
      <c r="B62" s="6"/>
      <c r="C62" s="7" t="s">
        <v>110</v>
      </c>
      <c r="D62" s="7" t="s">
        <v>118</v>
      </c>
      <c r="E62" s="6" t="s">
        <v>671</v>
      </c>
      <c r="F62" s="6">
        <v>100</v>
      </c>
      <c r="G62" s="23">
        <v>157.69999999999999</v>
      </c>
      <c r="H62" s="23">
        <v>157.6</v>
      </c>
      <c r="I62" s="153"/>
      <c r="J62" s="153"/>
      <c r="K62" s="166"/>
      <c r="L62" s="153"/>
      <c r="M62" s="153"/>
      <c r="N62" s="153"/>
      <c r="O62" s="153"/>
    </row>
    <row r="63" spans="1:15" s="16" customFormat="1" ht="15.75" x14ac:dyDescent="0.25">
      <c r="A63" s="32" t="s">
        <v>74</v>
      </c>
      <c r="B63" s="167"/>
      <c r="C63" s="30" t="s">
        <v>110</v>
      </c>
      <c r="D63" s="30" t="s">
        <v>115</v>
      </c>
      <c r="E63" s="26"/>
      <c r="F63" s="26"/>
      <c r="G63" s="4">
        <f t="shared" ref="G63:H64" si="2">SUM(G64)</f>
        <v>3659.7999999999997</v>
      </c>
      <c r="H63" s="4">
        <f t="shared" si="2"/>
        <v>3652.2999999999997</v>
      </c>
      <c r="I63" s="153"/>
      <c r="J63" s="153"/>
      <c r="K63" s="166"/>
      <c r="L63" s="153"/>
      <c r="M63" s="153"/>
      <c r="N63" s="153"/>
      <c r="O63" s="153"/>
    </row>
    <row r="64" spans="1:15" s="16" customFormat="1" ht="15.75" x14ac:dyDescent="0.25">
      <c r="A64" s="33" t="s">
        <v>304</v>
      </c>
      <c r="B64" s="98"/>
      <c r="C64" s="7" t="s">
        <v>110</v>
      </c>
      <c r="D64" s="7" t="s">
        <v>115</v>
      </c>
      <c r="E64" s="6" t="s">
        <v>306</v>
      </c>
      <c r="F64" s="6"/>
      <c r="G64" s="23">
        <f t="shared" si="2"/>
        <v>3659.7999999999997</v>
      </c>
      <c r="H64" s="23">
        <f t="shared" si="2"/>
        <v>3652.2999999999997</v>
      </c>
      <c r="I64" s="153"/>
      <c r="J64" s="153"/>
      <c r="K64" s="166"/>
      <c r="L64" s="153"/>
      <c r="M64" s="153"/>
      <c r="N64" s="153"/>
      <c r="O64" s="153"/>
    </row>
    <row r="65" spans="1:15" s="16" customFormat="1" ht="31.5" x14ac:dyDescent="0.25">
      <c r="A65" s="33" t="s">
        <v>305</v>
      </c>
      <c r="B65" s="98"/>
      <c r="C65" s="7" t="s">
        <v>110</v>
      </c>
      <c r="D65" s="7" t="s">
        <v>115</v>
      </c>
      <c r="E65" s="6" t="s">
        <v>307</v>
      </c>
      <c r="F65" s="6"/>
      <c r="G65" s="23">
        <f>SUM(G66:G68)</f>
        <v>3659.7999999999997</v>
      </c>
      <c r="H65" s="23">
        <f>SUM(H66:H68)</f>
        <v>3652.2999999999997</v>
      </c>
      <c r="I65" s="153"/>
      <c r="J65" s="153"/>
      <c r="K65" s="166"/>
      <c r="L65" s="153"/>
      <c r="M65" s="153"/>
      <c r="N65" s="153"/>
      <c r="O65" s="153"/>
    </row>
    <row r="66" spans="1:15" s="16" customFormat="1" ht="94.5" x14ac:dyDescent="0.25">
      <c r="A66" s="34" t="s">
        <v>730</v>
      </c>
      <c r="B66" s="167"/>
      <c r="C66" s="7" t="s">
        <v>110</v>
      </c>
      <c r="D66" s="7" t="s">
        <v>115</v>
      </c>
      <c r="E66" s="6" t="s">
        <v>308</v>
      </c>
      <c r="F66" s="6">
        <v>100</v>
      </c>
      <c r="G66" s="23">
        <v>3551</v>
      </c>
      <c r="H66" s="23">
        <v>3543.6</v>
      </c>
      <c r="I66" s="166"/>
      <c r="J66" s="153"/>
      <c r="K66" s="166"/>
      <c r="L66" s="153"/>
      <c r="M66" s="153"/>
      <c r="N66" s="153"/>
      <c r="O66" s="153"/>
    </row>
    <row r="67" spans="1:15" s="16" customFormat="1" ht="47.25" x14ac:dyDescent="0.25">
      <c r="A67" s="34" t="s">
        <v>918</v>
      </c>
      <c r="B67" s="167"/>
      <c r="C67" s="7" t="s">
        <v>110</v>
      </c>
      <c r="D67" s="7" t="s">
        <v>115</v>
      </c>
      <c r="E67" s="6" t="s">
        <v>308</v>
      </c>
      <c r="F67" s="6">
        <v>800</v>
      </c>
      <c r="G67" s="23">
        <v>0.1</v>
      </c>
      <c r="H67" s="23">
        <v>0.1</v>
      </c>
      <c r="I67" s="166"/>
      <c r="J67" s="153"/>
      <c r="K67" s="166"/>
      <c r="L67" s="153"/>
      <c r="M67" s="153"/>
      <c r="N67" s="153"/>
      <c r="O67" s="153"/>
    </row>
    <row r="68" spans="1:15" s="16" customFormat="1" ht="78.75" x14ac:dyDescent="0.25">
      <c r="A68" s="34" t="s">
        <v>705</v>
      </c>
      <c r="B68" s="6"/>
      <c r="C68" s="7" t="s">
        <v>110</v>
      </c>
      <c r="D68" s="7" t="s">
        <v>115</v>
      </c>
      <c r="E68" s="6" t="s">
        <v>309</v>
      </c>
      <c r="F68" s="6">
        <v>100</v>
      </c>
      <c r="G68" s="23">
        <v>108.7</v>
      </c>
      <c r="H68" s="23">
        <v>108.6</v>
      </c>
      <c r="I68" s="153"/>
      <c r="J68" s="153"/>
      <c r="K68" s="166"/>
      <c r="L68" s="153"/>
      <c r="M68" s="153"/>
      <c r="N68" s="153"/>
      <c r="O68" s="153"/>
    </row>
    <row r="69" spans="1:15" s="16" customFormat="1" ht="15.75" x14ac:dyDescent="0.25">
      <c r="A69" s="32" t="s">
        <v>75</v>
      </c>
      <c r="B69" s="98"/>
      <c r="C69" s="30" t="s">
        <v>110</v>
      </c>
      <c r="D69" s="30">
        <v>11</v>
      </c>
      <c r="E69" s="26"/>
      <c r="F69" s="26"/>
      <c r="G69" s="4">
        <f>SUM(G70,G73)</f>
        <v>111.3</v>
      </c>
      <c r="H69" s="4">
        <f>SUM(H70,H73)</f>
        <v>0</v>
      </c>
      <c r="I69" s="153"/>
      <c r="J69" s="153"/>
      <c r="K69" s="166"/>
      <c r="L69" s="153"/>
      <c r="M69" s="153"/>
      <c r="N69" s="153"/>
      <c r="O69" s="153"/>
    </row>
    <row r="70" spans="1:15" s="16" customFormat="1" ht="31.5" x14ac:dyDescent="0.3">
      <c r="A70" s="33" t="s">
        <v>183</v>
      </c>
      <c r="B70" s="6"/>
      <c r="C70" s="7" t="s">
        <v>110</v>
      </c>
      <c r="D70" s="7" t="s">
        <v>319</v>
      </c>
      <c r="E70" s="6" t="s">
        <v>181</v>
      </c>
      <c r="F70" s="97"/>
      <c r="G70" s="23">
        <f>SUM(G71)</f>
        <v>0</v>
      </c>
      <c r="H70" s="23">
        <f>SUM(H71)</f>
        <v>0</v>
      </c>
      <c r="I70" s="153"/>
      <c r="J70" s="153"/>
      <c r="K70" s="166"/>
      <c r="L70" s="153"/>
      <c r="M70" s="153"/>
      <c r="N70" s="153"/>
      <c r="O70" s="153"/>
    </row>
    <row r="71" spans="1:15" s="16" customFormat="1" ht="31.5" x14ac:dyDescent="0.3">
      <c r="A71" s="33" t="s">
        <v>184</v>
      </c>
      <c r="B71" s="6"/>
      <c r="C71" s="7" t="s">
        <v>110</v>
      </c>
      <c r="D71" s="7" t="s">
        <v>319</v>
      </c>
      <c r="E71" s="6" t="s">
        <v>182</v>
      </c>
      <c r="F71" s="97"/>
      <c r="G71" s="23">
        <f>SUM(G72)</f>
        <v>0</v>
      </c>
      <c r="H71" s="23">
        <f>SUM(H72)</f>
        <v>0</v>
      </c>
      <c r="I71" s="153"/>
      <c r="J71" s="153"/>
      <c r="K71" s="166"/>
      <c r="L71" s="153"/>
      <c r="M71" s="153"/>
      <c r="N71" s="153"/>
      <c r="O71" s="153"/>
    </row>
    <row r="72" spans="1:15" s="16" customFormat="1" ht="31.5" x14ac:dyDescent="0.25">
      <c r="A72" s="33" t="s">
        <v>487</v>
      </c>
      <c r="B72" s="6"/>
      <c r="C72" s="7" t="s">
        <v>110</v>
      </c>
      <c r="D72" s="7" t="s">
        <v>319</v>
      </c>
      <c r="E72" s="6" t="s">
        <v>244</v>
      </c>
      <c r="F72" s="6">
        <v>800</v>
      </c>
      <c r="G72" s="23">
        <v>0</v>
      </c>
      <c r="H72" s="23">
        <v>0</v>
      </c>
      <c r="I72" s="153"/>
      <c r="J72" s="153"/>
      <c r="K72" s="166"/>
      <c r="L72" s="153"/>
      <c r="M72" s="153"/>
      <c r="N72" s="153"/>
      <c r="O72" s="153"/>
    </row>
    <row r="73" spans="1:15" s="16" customFormat="1" ht="15.75" x14ac:dyDescent="0.25">
      <c r="A73" s="33" t="s">
        <v>186</v>
      </c>
      <c r="B73" s="6"/>
      <c r="C73" s="7" t="s">
        <v>110</v>
      </c>
      <c r="D73" s="7" t="s">
        <v>319</v>
      </c>
      <c r="E73" s="6" t="s">
        <v>185</v>
      </c>
      <c r="F73" s="6"/>
      <c r="G73" s="23">
        <f>SUM(G74)</f>
        <v>111.3</v>
      </c>
      <c r="H73" s="23">
        <f>SUM(H74)</f>
        <v>0</v>
      </c>
      <c r="I73" s="153"/>
      <c r="J73" s="153"/>
      <c r="K73" s="166"/>
      <c r="L73" s="153"/>
      <c r="M73" s="153"/>
      <c r="N73" s="153"/>
      <c r="O73" s="153"/>
    </row>
    <row r="74" spans="1:15" s="16" customFormat="1" ht="15.75" x14ac:dyDescent="0.25">
      <c r="A74" s="33" t="s">
        <v>188</v>
      </c>
      <c r="B74" s="6"/>
      <c r="C74" s="7" t="s">
        <v>110</v>
      </c>
      <c r="D74" s="7" t="s">
        <v>319</v>
      </c>
      <c r="E74" s="6" t="s">
        <v>187</v>
      </c>
      <c r="F74" s="6"/>
      <c r="G74" s="23">
        <f>SUM(G75)</f>
        <v>111.3</v>
      </c>
      <c r="H74" s="23">
        <f>SUM(H75)</f>
        <v>0</v>
      </c>
      <c r="I74" s="153"/>
      <c r="J74" s="153"/>
      <c r="K74" s="166"/>
      <c r="L74" s="153"/>
      <c r="M74" s="153"/>
      <c r="N74" s="153"/>
      <c r="O74" s="153"/>
    </row>
    <row r="75" spans="1:15" s="16" customFormat="1" ht="31.5" x14ac:dyDescent="0.25">
      <c r="A75" s="33" t="s">
        <v>389</v>
      </c>
      <c r="B75" s="6"/>
      <c r="C75" s="7" t="s">
        <v>110</v>
      </c>
      <c r="D75" s="7" t="s">
        <v>319</v>
      </c>
      <c r="E75" s="6" t="s">
        <v>614</v>
      </c>
      <c r="F75" s="6">
        <v>800</v>
      </c>
      <c r="G75" s="23">
        <v>111.3</v>
      </c>
      <c r="H75" s="23">
        <v>0</v>
      </c>
      <c r="I75" s="153"/>
      <c r="J75" s="153"/>
      <c r="K75" s="166"/>
      <c r="L75" s="153"/>
      <c r="M75" s="153"/>
      <c r="N75" s="153"/>
      <c r="O75" s="153"/>
    </row>
    <row r="76" spans="1:15" s="16" customFormat="1" ht="15.75" x14ac:dyDescent="0.25">
      <c r="A76" s="32" t="s">
        <v>423</v>
      </c>
      <c r="B76" s="26"/>
      <c r="C76" s="30" t="s">
        <v>110</v>
      </c>
      <c r="D76" s="30">
        <v>13</v>
      </c>
      <c r="E76" s="26"/>
      <c r="F76" s="26"/>
      <c r="G76" s="4">
        <f>SUM(G77,G81,G95)</f>
        <v>71744.200000000012</v>
      </c>
      <c r="H76" s="4">
        <f>SUM(H77,H81,H95)</f>
        <v>70070.3</v>
      </c>
      <c r="I76" s="153"/>
      <c r="J76" s="153"/>
      <c r="K76" s="166"/>
      <c r="L76" s="153"/>
      <c r="M76" s="153"/>
      <c r="N76" s="153"/>
      <c r="O76" s="153"/>
    </row>
    <row r="77" spans="1:15" s="37" customFormat="1" ht="31.5" x14ac:dyDescent="0.3">
      <c r="A77" s="33" t="s">
        <v>170</v>
      </c>
      <c r="B77" s="6"/>
      <c r="C77" s="7" t="s">
        <v>110</v>
      </c>
      <c r="D77" s="7" t="s">
        <v>3</v>
      </c>
      <c r="E77" s="6" t="s">
        <v>169</v>
      </c>
      <c r="F77" s="97"/>
      <c r="G77" s="23">
        <f>SUM(G78)</f>
        <v>696.1</v>
      </c>
      <c r="H77" s="23">
        <f>SUM(H78)</f>
        <v>529.20000000000005</v>
      </c>
      <c r="I77" s="153"/>
      <c r="J77" s="153"/>
      <c r="K77" s="166"/>
      <c r="L77" s="153"/>
      <c r="M77" s="153"/>
      <c r="N77" s="153"/>
      <c r="O77" s="153"/>
    </row>
    <row r="78" spans="1:15" s="16" customFormat="1" ht="18.75" x14ac:dyDescent="0.3">
      <c r="A78" s="33" t="s">
        <v>177</v>
      </c>
      <c r="B78" s="6"/>
      <c r="C78" s="7" t="s">
        <v>110</v>
      </c>
      <c r="D78" s="7" t="s">
        <v>3</v>
      </c>
      <c r="E78" s="6" t="s">
        <v>178</v>
      </c>
      <c r="F78" s="97"/>
      <c r="G78" s="23">
        <f>SUM(G79:G80)</f>
        <v>696.1</v>
      </c>
      <c r="H78" s="23">
        <f>SUM(H79:H80)</f>
        <v>529.20000000000005</v>
      </c>
      <c r="I78" s="153"/>
      <c r="J78" s="153"/>
      <c r="K78" s="166"/>
      <c r="L78" s="153"/>
      <c r="M78" s="153"/>
      <c r="N78" s="153"/>
      <c r="O78" s="153"/>
    </row>
    <row r="79" spans="1:15" s="16" customFormat="1" ht="63" x14ac:dyDescent="0.25">
      <c r="A79" s="31" t="s">
        <v>417</v>
      </c>
      <c r="B79" s="6"/>
      <c r="C79" s="7" t="s">
        <v>110</v>
      </c>
      <c r="D79" s="7" t="s">
        <v>3</v>
      </c>
      <c r="E79" s="6" t="s">
        <v>189</v>
      </c>
      <c r="F79" s="6">
        <v>200</v>
      </c>
      <c r="G79" s="23">
        <v>386.1</v>
      </c>
      <c r="H79" s="23">
        <v>219.2</v>
      </c>
      <c r="I79" s="153"/>
      <c r="J79" s="153"/>
      <c r="K79" s="166"/>
      <c r="L79" s="153"/>
      <c r="M79" s="153"/>
      <c r="N79" s="153"/>
      <c r="O79" s="153"/>
    </row>
    <row r="80" spans="1:15" s="16" customFormat="1" ht="47.25" x14ac:dyDescent="0.25">
      <c r="A80" s="34" t="s">
        <v>733</v>
      </c>
      <c r="B80" s="6"/>
      <c r="C80" s="7" t="s">
        <v>110</v>
      </c>
      <c r="D80" s="7" t="s">
        <v>3</v>
      </c>
      <c r="E80" s="6" t="s">
        <v>189</v>
      </c>
      <c r="F80" s="6">
        <v>800</v>
      </c>
      <c r="G80" s="23">
        <v>310</v>
      </c>
      <c r="H80" s="23">
        <v>310</v>
      </c>
      <c r="I80" s="153"/>
      <c r="J80" s="153"/>
      <c r="K80" s="166"/>
      <c r="L80" s="153"/>
      <c r="M80" s="153"/>
      <c r="N80" s="153"/>
      <c r="O80" s="153"/>
    </row>
    <row r="81" spans="1:15" s="37" customFormat="1" ht="31.5" x14ac:dyDescent="0.3">
      <c r="A81" s="33" t="s">
        <v>183</v>
      </c>
      <c r="B81" s="6"/>
      <c r="C81" s="7" t="s">
        <v>110</v>
      </c>
      <c r="D81" s="7" t="s">
        <v>3</v>
      </c>
      <c r="E81" s="6" t="s">
        <v>181</v>
      </c>
      <c r="F81" s="97"/>
      <c r="G81" s="23">
        <f>SUM(G82,G85)</f>
        <v>70152.700000000012</v>
      </c>
      <c r="H81" s="23">
        <f>SUM(H82,H85)</f>
        <v>68553.400000000009</v>
      </c>
      <c r="I81" s="153"/>
      <c r="J81" s="153"/>
      <c r="K81" s="166"/>
      <c r="L81" s="153"/>
      <c r="M81" s="153"/>
      <c r="N81" s="153"/>
      <c r="O81" s="153"/>
    </row>
    <row r="82" spans="1:15" s="16" customFormat="1" ht="31.5" x14ac:dyDescent="0.3">
      <c r="A82" s="33" t="s">
        <v>184</v>
      </c>
      <c r="B82" s="6"/>
      <c r="C82" s="7" t="s">
        <v>110</v>
      </c>
      <c r="D82" s="7" t="s">
        <v>3</v>
      </c>
      <c r="E82" s="6" t="s">
        <v>182</v>
      </c>
      <c r="F82" s="97"/>
      <c r="G82" s="23">
        <f>SUM(G83:G84)</f>
        <v>12727.2</v>
      </c>
      <c r="H82" s="23">
        <f>SUM(H83:H84)</f>
        <v>12392.7</v>
      </c>
      <c r="I82" s="153"/>
      <c r="J82" s="153"/>
      <c r="K82" s="166"/>
      <c r="L82" s="153"/>
      <c r="M82" s="153"/>
      <c r="N82" s="153"/>
      <c r="O82" s="153"/>
    </row>
    <row r="83" spans="1:15" s="16" customFormat="1" ht="47.25" x14ac:dyDescent="0.25">
      <c r="A83" s="31" t="s">
        <v>419</v>
      </c>
      <c r="B83" s="6"/>
      <c r="C83" s="7" t="s">
        <v>110</v>
      </c>
      <c r="D83" s="7" t="s">
        <v>3</v>
      </c>
      <c r="E83" s="6" t="s">
        <v>190</v>
      </c>
      <c r="F83" s="6">
        <v>200</v>
      </c>
      <c r="G83" s="23">
        <v>12620.7</v>
      </c>
      <c r="H83" s="23">
        <v>12286.2</v>
      </c>
      <c r="I83" s="153"/>
      <c r="J83" s="153"/>
      <c r="K83" s="166"/>
      <c r="L83" s="153"/>
      <c r="M83" s="153"/>
      <c r="N83" s="153"/>
      <c r="O83" s="153"/>
    </row>
    <row r="84" spans="1:15" s="16" customFormat="1" ht="31.5" x14ac:dyDescent="0.25">
      <c r="A84" s="31" t="s">
        <v>803</v>
      </c>
      <c r="B84" s="6"/>
      <c r="C84" s="7" t="s">
        <v>110</v>
      </c>
      <c r="D84" s="7" t="s">
        <v>3</v>
      </c>
      <c r="E84" s="6" t="s">
        <v>190</v>
      </c>
      <c r="F84" s="6">
        <v>800</v>
      </c>
      <c r="G84" s="23">
        <v>106.5</v>
      </c>
      <c r="H84" s="23">
        <v>106.5</v>
      </c>
      <c r="I84" s="153"/>
      <c r="J84" s="153"/>
      <c r="K84" s="166"/>
      <c r="L84" s="153"/>
      <c r="M84" s="153"/>
      <c r="N84" s="153"/>
      <c r="O84" s="153"/>
    </row>
    <row r="85" spans="1:15" s="16" customFormat="1" ht="34.5" customHeight="1" x14ac:dyDescent="0.25">
      <c r="A85" s="9" t="s">
        <v>291</v>
      </c>
      <c r="B85" s="6"/>
      <c r="C85" s="7" t="s">
        <v>110</v>
      </c>
      <c r="D85" s="7" t="s">
        <v>3</v>
      </c>
      <c r="E85" s="6" t="s">
        <v>290</v>
      </c>
      <c r="F85" s="6"/>
      <c r="G85" s="23">
        <f>SUM(G86:G94)</f>
        <v>57425.500000000007</v>
      </c>
      <c r="H85" s="23">
        <f>SUM(H86:H94)</f>
        <v>56160.700000000004</v>
      </c>
      <c r="I85" s="153"/>
      <c r="J85" s="153"/>
      <c r="K85" s="166"/>
      <c r="L85" s="153"/>
      <c r="M85" s="153"/>
      <c r="N85" s="153"/>
      <c r="O85" s="153"/>
    </row>
    <row r="86" spans="1:15" s="16" customFormat="1" ht="83.25" customHeight="1" x14ac:dyDescent="0.25">
      <c r="A86" s="9" t="s">
        <v>705</v>
      </c>
      <c r="B86" s="6"/>
      <c r="C86" s="7" t="s">
        <v>110</v>
      </c>
      <c r="D86" s="7" t="s">
        <v>3</v>
      </c>
      <c r="E86" s="6" t="s">
        <v>431</v>
      </c>
      <c r="F86" s="6">
        <v>100</v>
      </c>
      <c r="G86" s="23">
        <f>995+1876.3</f>
        <v>2871.3</v>
      </c>
      <c r="H86" s="23">
        <f>994.9+1876.3</f>
        <v>2871.2</v>
      </c>
      <c r="I86" s="153"/>
      <c r="J86" s="153"/>
      <c r="K86" s="166"/>
      <c r="L86" s="153"/>
      <c r="M86" s="153"/>
      <c r="N86" s="153"/>
      <c r="O86" s="153"/>
    </row>
    <row r="87" spans="1:15" s="16" customFormat="1" ht="83.25" customHeight="1" x14ac:dyDescent="0.25">
      <c r="A87" s="9" t="s">
        <v>569</v>
      </c>
      <c r="B87" s="6"/>
      <c r="C87" s="7" t="s">
        <v>110</v>
      </c>
      <c r="D87" s="7" t="s">
        <v>3</v>
      </c>
      <c r="E87" s="6" t="s">
        <v>515</v>
      </c>
      <c r="F87" s="6">
        <v>100</v>
      </c>
      <c r="G87" s="23">
        <v>185.9</v>
      </c>
      <c r="H87" s="23">
        <v>185.9</v>
      </c>
      <c r="I87" s="153"/>
      <c r="J87" s="153"/>
      <c r="K87" s="166"/>
      <c r="L87" s="153"/>
      <c r="M87" s="153"/>
      <c r="N87" s="153"/>
      <c r="O87" s="153"/>
    </row>
    <row r="88" spans="1:15" s="16" customFormat="1" ht="110.25" x14ac:dyDescent="0.25">
      <c r="A88" s="34" t="s">
        <v>728</v>
      </c>
      <c r="B88" s="6"/>
      <c r="C88" s="7" t="s">
        <v>110</v>
      </c>
      <c r="D88" s="7" t="s">
        <v>3</v>
      </c>
      <c r="E88" s="6" t="s">
        <v>426</v>
      </c>
      <c r="F88" s="6">
        <v>100</v>
      </c>
      <c r="G88" s="2">
        <v>21931.5</v>
      </c>
      <c r="H88" s="2">
        <v>21915.3</v>
      </c>
      <c r="I88" s="153"/>
      <c r="J88" s="153"/>
      <c r="K88" s="166"/>
      <c r="L88" s="153"/>
      <c r="M88" s="153"/>
      <c r="N88" s="153"/>
      <c r="O88" s="153"/>
    </row>
    <row r="89" spans="1:15" s="16" customFormat="1" ht="63" x14ac:dyDescent="0.25">
      <c r="A89" s="34" t="s">
        <v>421</v>
      </c>
      <c r="B89" s="6"/>
      <c r="C89" s="7" t="s">
        <v>110</v>
      </c>
      <c r="D89" s="7" t="s">
        <v>3</v>
      </c>
      <c r="E89" s="6" t="s">
        <v>426</v>
      </c>
      <c r="F89" s="6">
        <v>200</v>
      </c>
      <c r="G89" s="2">
        <v>2433.9</v>
      </c>
      <c r="H89" s="2">
        <v>2145.9</v>
      </c>
      <c r="I89" s="153"/>
      <c r="J89" s="153"/>
      <c r="K89" s="166"/>
      <c r="L89" s="153"/>
      <c r="M89" s="153"/>
      <c r="N89" s="153"/>
      <c r="O89" s="153"/>
    </row>
    <row r="90" spans="1:15" s="16" customFormat="1" ht="47.25" x14ac:dyDescent="0.25">
      <c r="A90" s="34" t="s">
        <v>386</v>
      </c>
      <c r="B90" s="6"/>
      <c r="C90" s="7" t="s">
        <v>110</v>
      </c>
      <c r="D90" s="7" t="s">
        <v>3</v>
      </c>
      <c r="E90" s="6" t="s">
        <v>426</v>
      </c>
      <c r="F90" s="6">
        <v>800</v>
      </c>
      <c r="G90" s="2">
        <v>36.9</v>
      </c>
      <c r="H90" s="2">
        <v>36.700000000000003</v>
      </c>
      <c r="I90" s="153"/>
      <c r="J90" s="153"/>
      <c r="K90" s="166"/>
      <c r="L90" s="153"/>
      <c r="M90" s="153"/>
      <c r="N90" s="153"/>
      <c r="O90" s="153"/>
    </row>
    <row r="91" spans="1:15" s="16" customFormat="1" ht="110.25" x14ac:dyDescent="0.25">
      <c r="A91" s="31" t="s">
        <v>735</v>
      </c>
      <c r="B91" s="6"/>
      <c r="C91" s="7" t="s">
        <v>110</v>
      </c>
      <c r="D91" s="7" t="s">
        <v>3</v>
      </c>
      <c r="E91" s="6" t="s">
        <v>734</v>
      </c>
      <c r="F91" s="6">
        <v>100</v>
      </c>
      <c r="G91" s="23">
        <v>17354.400000000001</v>
      </c>
      <c r="H91" s="23">
        <v>17267.5</v>
      </c>
      <c r="I91" s="166"/>
      <c r="J91" s="166"/>
      <c r="K91" s="166"/>
      <c r="L91" s="153"/>
      <c r="M91" s="153"/>
      <c r="N91" s="153"/>
      <c r="O91" s="153"/>
    </row>
    <row r="92" spans="1:15" s="16" customFormat="1" ht="63" x14ac:dyDescent="0.25">
      <c r="A92" s="31" t="s">
        <v>736</v>
      </c>
      <c r="B92" s="6"/>
      <c r="C92" s="7" t="s">
        <v>110</v>
      </c>
      <c r="D92" s="7" t="s">
        <v>3</v>
      </c>
      <c r="E92" s="6" t="s">
        <v>734</v>
      </c>
      <c r="F92" s="6">
        <v>200</v>
      </c>
      <c r="G92" s="23">
        <v>11264.1</v>
      </c>
      <c r="H92" s="23">
        <v>10402.299999999999</v>
      </c>
      <c r="I92" s="153"/>
      <c r="J92" s="153"/>
      <c r="K92" s="166"/>
      <c r="L92" s="153"/>
      <c r="M92" s="153"/>
      <c r="N92" s="153"/>
      <c r="O92" s="153"/>
    </row>
    <row r="93" spans="1:15" s="16" customFormat="1" ht="47.25" x14ac:dyDescent="0.25">
      <c r="A93" s="31" t="s">
        <v>842</v>
      </c>
      <c r="B93" s="6"/>
      <c r="C93" s="7" t="s">
        <v>110</v>
      </c>
      <c r="D93" s="7" t="s">
        <v>3</v>
      </c>
      <c r="E93" s="6" t="s">
        <v>734</v>
      </c>
      <c r="F93" s="6">
        <v>800</v>
      </c>
      <c r="G93" s="23">
        <v>58.6</v>
      </c>
      <c r="H93" s="23">
        <v>58.5</v>
      </c>
      <c r="I93" s="153"/>
      <c r="J93" s="153"/>
      <c r="K93" s="166"/>
      <c r="L93" s="153"/>
      <c r="M93" s="153"/>
      <c r="N93" s="153"/>
      <c r="O93" s="153"/>
    </row>
    <row r="94" spans="1:15" s="16" customFormat="1" ht="94.5" x14ac:dyDescent="0.25">
      <c r="A94" s="33" t="s">
        <v>718</v>
      </c>
      <c r="B94" s="6"/>
      <c r="C94" s="7" t="s">
        <v>110</v>
      </c>
      <c r="D94" s="7" t="s">
        <v>3</v>
      </c>
      <c r="E94" s="6" t="s">
        <v>737</v>
      </c>
      <c r="F94" s="6">
        <v>100</v>
      </c>
      <c r="G94" s="23">
        <v>1288.9000000000001</v>
      </c>
      <c r="H94" s="23">
        <v>1277.4000000000001</v>
      </c>
      <c r="I94" s="166"/>
      <c r="J94" s="153"/>
      <c r="K94" s="166"/>
      <c r="L94" s="153"/>
      <c r="M94" s="153"/>
      <c r="N94" s="153"/>
      <c r="O94" s="153"/>
    </row>
    <row r="95" spans="1:15" s="17" customFormat="1" ht="15.75" x14ac:dyDescent="0.25">
      <c r="A95" s="9" t="s">
        <v>186</v>
      </c>
      <c r="B95" s="6"/>
      <c r="C95" s="7" t="s">
        <v>110</v>
      </c>
      <c r="D95" s="7" t="s">
        <v>3</v>
      </c>
      <c r="E95" s="6" t="s">
        <v>185</v>
      </c>
      <c r="F95" s="6"/>
      <c r="G95" s="23">
        <f>SUM(G96)</f>
        <v>895.4</v>
      </c>
      <c r="H95" s="23">
        <f>SUM(H96)</f>
        <v>987.69999999999993</v>
      </c>
      <c r="I95" s="163"/>
      <c r="J95" s="163"/>
      <c r="K95" s="166"/>
      <c r="L95" s="163"/>
      <c r="M95" s="163"/>
      <c r="N95" s="163"/>
      <c r="O95" s="163"/>
    </row>
    <row r="96" spans="1:15" s="17" customFormat="1" ht="15.75" x14ac:dyDescent="0.25">
      <c r="A96" s="9" t="s">
        <v>188</v>
      </c>
      <c r="B96" s="6"/>
      <c r="C96" s="7" t="s">
        <v>110</v>
      </c>
      <c r="D96" s="7" t="s">
        <v>3</v>
      </c>
      <c r="E96" s="6" t="s">
        <v>187</v>
      </c>
      <c r="F96" s="6"/>
      <c r="G96" s="23">
        <f>SUM(G97:G100)</f>
        <v>895.4</v>
      </c>
      <c r="H96" s="23">
        <f>SUM(H97:H100)</f>
        <v>987.69999999999993</v>
      </c>
      <c r="I96" s="163"/>
      <c r="J96" s="163"/>
      <c r="K96" s="166"/>
      <c r="L96" s="163"/>
      <c r="M96" s="163"/>
      <c r="N96" s="163"/>
      <c r="O96" s="163"/>
    </row>
    <row r="97" spans="1:15" s="16" customFormat="1" ht="47.25" x14ac:dyDescent="0.25">
      <c r="A97" s="31" t="s">
        <v>567</v>
      </c>
      <c r="B97" s="6"/>
      <c r="C97" s="7" t="s">
        <v>110</v>
      </c>
      <c r="D97" s="7" t="s">
        <v>3</v>
      </c>
      <c r="E97" s="6" t="s">
        <v>614</v>
      </c>
      <c r="F97" s="6">
        <v>200</v>
      </c>
      <c r="G97" s="23">
        <v>86.9</v>
      </c>
      <c r="H97" s="23">
        <v>179.4</v>
      </c>
      <c r="I97" s="153"/>
      <c r="J97" s="153"/>
      <c r="K97" s="166"/>
      <c r="L97" s="153"/>
      <c r="M97" s="153"/>
      <c r="N97" s="153"/>
      <c r="O97" s="153"/>
    </row>
    <row r="98" spans="1:15" s="16" customFormat="1" ht="31.5" x14ac:dyDescent="0.25">
      <c r="A98" s="34" t="s">
        <v>566</v>
      </c>
      <c r="B98" s="6"/>
      <c r="C98" s="7" t="s">
        <v>110</v>
      </c>
      <c r="D98" s="7" t="s">
        <v>3</v>
      </c>
      <c r="E98" s="6" t="s">
        <v>614</v>
      </c>
      <c r="F98" s="6">
        <v>300</v>
      </c>
      <c r="G98" s="23">
        <v>559.1</v>
      </c>
      <c r="H98" s="23">
        <v>558.9</v>
      </c>
      <c r="I98" s="153"/>
      <c r="J98" s="153"/>
      <c r="K98" s="166"/>
      <c r="L98" s="153"/>
      <c r="M98" s="153"/>
      <c r="N98" s="153"/>
      <c r="O98" s="153"/>
    </row>
    <row r="99" spans="1:15" s="16" customFormat="1" ht="31.5" x14ac:dyDescent="0.25">
      <c r="A99" s="34" t="s">
        <v>389</v>
      </c>
      <c r="B99" s="6"/>
      <c r="C99" s="7" t="s">
        <v>110</v>
      </c>
      <c r="D99" s="7" t="s">
        <v>3</v>
      </c>
      <c r="E99" s="6" t="s">
        <v>614</v>
      </c>
      <c r="F99" s="6">
        <v>800</v>
      </c>
      <c r="G99" s="23">
        <v>249.4</v>
      </c>
      <c r="H99" s="23">
        <v>249.4</v>
      </c>
      <c r="I99" s="153"/>
      <c r="J99" s="153"/>
      <c r="K99" s="166"/>
      <c r="L99" s="153"/>
      <c r="M99" s="153"/>
      <c r="N99" s="153"/>
      <c r="O99" s="153"/>
    </row>
    <row r="100" spans="1:15" s="16" customFormat="1" ht="15.75" x14ac:dyDescent="0.25">
      <c r="A100" s="33" t="s">
        <v>732</v>
      </c>
      <c r="B100" s="6"/>
      <c r="C100" s="7" t="s">
        <v>110</v>
      </c>
      <c r="D100" s="7" t="s">
        <v>3</v>
      </c>
      <c r="E100" s="6" t="s">
        <v>731</v>
      </c>
      <c r="F100" s="6">
        <v>800</v>
      </c>
      <c r="G100" s="10">
        <v>0</v>
      </c>
      <c r="H100" s="10">
        <v>0</v>
      </c>
      <c r="I100" s="153"/>
      <c r="J100" s="153"/>
      <c r="K100" s="166"/>
      <c r="L100" s="153"/>
      <c r="M100" s="153"/>
      <c r="N100" s="153"/>
      <c r="O100" s="153"/>
    </row>
    <row r="101" spans="1:15" s="16" customFormat="1" ht="31.5" x14ac:dyDescent="0.25">
      <c r="A101" s="32" t="s">
        <v>76</v>
      </c>
      <c r="B101" s="26"/>
      <c r="C101" s="30" t="s">
        <v>112</v>
      </c>
      <c r="D101" s="30" t="s">
        <v>117</v>
      </c>
      <c r="E101" s="6"/>
      <c r="F101" s="6"/>
      <c r="G101" s="4">
        <f>SUM(G102,G108,G122,G131)</f>
        <v>12232.9</v>
      </c>
      <c r="H101" s="4">
        <f>SUM(H102,H108,H122,H131)</f>
        <v>12186.300000000001</v>
      </c>
      <c r="I101" s="153"/>
      <c r="J101" s="153"/>
      <c r="K101" s="166"/>
      <c r="L101" s="153"/>
      <c r="M101" s="153"/>
      <c r="N101" s="153"/>
      <c r="O101" s="153"/>
    </row>
    <row r="102" spans="1:15" s="16" customFormat="1" ht="15.75" x14ac:dyDescent="0.25">
      <c r="A102" s="32" t="s">
        <v>77</v>
      </c>
      <c r="B102" s="26"/>
      <c r="C102" s="30" t="s">
        <v>112</v>
      </c>
      <c r="D102" s="30" t="s">
        <v>113</v>
      </c>
      <c r="E102" s="26"/>
      <c r="F102" s="26"/>
      <c r="G102" s="4">
        <f>SUM(G103)</f>
        <v>2625.9</v>
      </c>
      <c r="H102" s="4">
        <f>SUM(H103)</f>
        <v>2625</v>
      </c>
      <c r="I102" s="153"/>
      <c r="J102" s="153"/>
      <c r="K102" s="166"/>
      <c r="L102" s="153"/>
      <c r="M102" s="153"/>
      <c r="N102" s="153"/>
      <c r="O102" s="153"/>
    </row>
    <row r="103" spans="1:15" s="37" customFormat="1" ht="31.5" x14ac:dyDescent="0.3">
      <c r="A103" s="33" t="s">
        <v>170</v>
      </c>
      <c r="B103" s="6"/>
      <c r="C103" s="7" t="s">
        <v>112</v>
      </c>
      <c r="D103" s="7" t="s">
        <v>113</v>
      </c>
      <c r="E103" s="6" t="s">
        <v>169</v>
      </c>
      <c r="F103" s="97"/>
      <c r="G103" s="23">
        <f>SUM(G104)</f>
        <v>2625.9</v>
      </c>
      <c r="H103" s="23">
        <f>SUM(H104)</f>
        <v>2625</v>
      </c>
      <c r="I103" s="153"/>
      <c r="J103" s="153"/>
      <c r="K103" s="166"/>
      <c r="L103" s="153"/>
      <c r="M103" s="153"/>
      <c r="N103" s="153"/>
      <c r="O103" s="153"/>
    </row>
    <row r="104" spans="1:15" s="16" customFormat="1" ht="18.75" x14ac:dyDescent="0.3">
      <c r="A104" s="33" t="s">
        <v>177</v>
      </c>
      <c r="B104" s="6"/>
      <c r="C104" s="7" t="s">
        <v>112</v>
      </c>
      <c r="D104" s="7" t="s">
        <v>113</v>
      </c>
      <c r="E104" s="6" t="s">
        <v>178</v>
      </c>
      <c r="F104" s="97"/>
      <c r="G104" s="23">
        <f>SUM(G105:G107)</f>
        <v>2625.9</v>
      </c>
      <c r="H104" s="23">
        <f>SUM(H105:H107)</f>
        <v>2625</v>
      </c>
      <c r="I104" s="153"/>
      <c r="J104" s="153"/>
      <c r="K104" s="166"/>
      <c r="L104" s="153"/>
      <c r="M104" s="153"/>
      <c r="N104" s="153"/>
      <c r="O104" s="153"/>
    </row>
    <row r="105" spans="1:15" s="16" customFormat="1" ht="94.5" x14ac:dyDescent="0.25">
      <c r="A105" s="9" t="s">
        <v>913</v>
      </c>
      <c r="B105" s="5"/>
      <c r="C105" s="7" t="s">
        <v>112</v>
      </c>
      <c r="D105" s="7" t="s">
        <v>113</v>
      </c>
      <c r="E105" s="5" t="s">
        <v>912</v>
      </c>
      <c r="F105" s="6">
        <v>100</v>
      </c>
      <c r="G105" s="23">
        <v>53.1</v>
      </c>
      <c r="H105" s="23">
        <v>53</v>
      </c>
      <c r="I105" s="153"/>
      <c r="J105" s="153"/>
      <c r="K105" s="166"/>
      <c r="L105" s="153"/>
      <c r="M105" s="153"/>
      <c r="N105" s="153"/>
      <c r="O105" s="153"/>
    </row>
    <row r="106" spans="1:15" s="16" customFormat="1" ht="157.5" x14ac:dyDescent="0.25">
      <c r="A106" s="34" t="s">
        <v>720</v>
      </c>
      <c r="B106" s="6"/>
      <c r="C106" s="7" t="s">
        <v>112</v>
      </c>
      <c r="D106" s="7" t="s">
        <v>113</v>
      </c>
      <c r="E106" s="6" t="s">
        <v>323</v>
      </c>
      <c r="F106" s="6">
        <v>100</v>
      </c>
      <c r="G106" s="23">
        <v>2001.2</v>
      </c>
      <c r="H106" s="23">
        <v>2000.5</v>
      </c>
      <c r="I106" s="153"/>
      <c r="J106" s="153"/>
      <c r="K106" s="166"/>
      <c r="L106" s="153"/>
      <c r="M106" s="153"/>
      <c r="N106" s="153"/>
      <c r="O106" s="153"/>
    </row>
    <row r="107" spans="1:15" s="16" customFormat="1" ht="110.25" x14ac:dyDescent="0.25">
      <c r="A107" s="31" t="s">
        <v>706</v>
      </c>
      <c r="B107" s="6"/>
      <c r="C107" s="7" t="s">
        <v>112</v>
      </c>
      <c r="D107" s="7" t="s">
        <v>113</v>
      </c>
      <c r="E107" s="6" t="s">
        <v>323</v>
      </c>
      <c r="F107" s="6">
        <v>200</v>
      </c>
      <c r="G107" s="23">
        <v>571.6</v>
      </c>
      <c r="H107" s="23">
        <v>571.5</v>
      </c>
      <c r="I107" s="153"/>
      <c r="J107" s="153"/>
      <c r="K107" s="166"/>
      <c r="L107" s="153"/>
      <c r="M107" s="153"/>
      <c r="N107" s="153"/>
      <c r="O107" s="153"/>
    </row>
    <row r="108" spans="1:15" s="16" customFormat="1" ht="31.5" x14ac:dyDescent="0.25">
      <c r="A108" s="32" t="s">
        <v>458</v>
      </c>
      <c r="B108" s="26"/>
      <c r="C108" s="30" t="s">
        <v>112</v>
      </c>
      <c r="D108" s="30" t="s">
        <v>119</v>
      </c>
      <c r="E108" s="26"/>
      <c r="F108" s="26"/>
      <c r="G108" s="4">
        <f>SUM(G109,G115,G118)</f>
        <v>7726.9</v>
      </c>
      <c r="H108" s="4">
        <f>SUM(H109,H115,H118)</f>
        <v>7681.3000000000011</v>
      </c>
      <c r="I108" s="153"/>
      <c r="J108" s="153"/>
      <c r="K108" s="166"/>
      <c r="L108" s="153"/>
      <c r="M108" s="153"/>
      <c r="N108" s="153"/>
      <c r="O108" s="153"/>
    </row>
    <row r="109" spans="1:15" s="16" customFormat="1" ht="31.5" x14ac:dyDescent="0.25">
      <c r="A109" s="35" t="s">
        <v>615</v>
      </c>
      <c r="B109" s="6"/>
      <c r="C109" s="7" t="s">
        <v>112</v>
      </c>
      <c r="D109" s="7" t="s">
        <v>119</v>
      </c>
      <c r="E109" s="6" t="s">
        <v>191</v>
      </c>
      <c r="F109" s="6"/>
      <c r="G109" s="23">
        <f>SUM(G110)</f>
        <v>1525.1</v>
      </c>
      <c r="H109" s="23">
        <f>SUM(H110)</f>
        <v>1525</v>
      </c>
      <c r="I109" s="153"/>
      <c r="J109" s="153"/>
      <c r="K109" s="166"/>
      <c r="L109" s="153"/>
      <c r="M109" s="153"/>
      <c r="N109" s="153"/>
      <c r="O109" s="153"/>
    </row>
    <row r="110" spans="1:15" s="16" customFormat="1" ht="78.75" x14ac:dyDescent="0.25">
      <c r="A110" s="34" t="s">
        <v>616</v>
      </c>
      <c r="B110" s="6"/>
      <c r="C110" s="7" t="s">
        <v>112</v>
      </c>
      <c r="D110" s="7" t="s">
        <v>119</v>
      </c>
      <c r="E110" s="105" t="s">
        <v>617</v>
      </c>
      <c r="F110" s="6"/>
      <c r="G110" s="23">
        <f>SUM(G111,G113)</f>
        <v>1525.1</v>
      </c>
      <c r="H110" s="23">
        <f>SUM(H111,H113)</f>
        <v>1525</v>
      </c>
      <c r="I110" s="153"/>
      <c r="J110" s="153"/>
      <c r="K110" s="166"/>
      <c r="L110" s="153"/>
      <c r="M110" s="153"/>
      <c r="N110" s="153"/>
      <c r="O110" s="153"/>
    </row>
    <row r="111" spans="1:15" s="16" customFormat="1" ht="78.75" x14ac:dyDescent="0.25">
      <c r="A111" s="34" t="s">
        <v>618</v>
      </c>
      <c r="B111" s="6"/>
      <c r="C111" s="7" t="s">
        <v>112</v>
      </c>
      <c r="D111" s="7" t="s">
        <v>119</v>
      </c>
      <c r="E111" s="182" t="s">
        <v>619</v>
      </c>
      <c r="F111" s="6"/>
      <c r="G111" s="23">
        <f>SUM(G112)</f>
        <v>1500.1</v>
      </c>
      <c r="H111" s="23">
        <f>SUM(H112)</f>
        <v>1500</v>
      </c>
      <c r="I111" s="153"/>
      <c r="J111" s="153"/>
      <c r="K111" s="166"/>
      <c r="L111" s="153"/>
      <c r="M111" s="153"/>
      <c r="N111" s="153"/>
      <c r="O111" s="153"/>
    </row>
    <row r="112" spans="1:15" s="16" customFormat="1" ht="94.5" x14ac:dyDescent="0.25">
      <c r="A112" s="34" t="s">
        <v>698</v>
      </c>
      <c r="B112" s="6"/>
      <c r="C112" s="7" t="s">
        <v>112</v>
      </c>
      <c r="D112" s="7" t="s">
        <v>119</v>
      </c>
      <c r="E112" s="106" t="s">
        <v>620</v>
      </c>
      <c r="F112" s="107">
        <v>200</v>
      </c>
      <c r="G112" s="23">
        <v>1500.1</v>
      </c>
      <c r="H112" s="23">
        <v>1500</v>
      </c>
      <c r="I112" s="153"/>
      <c r="J112" s="153"/>
      <c r="K112" s="166"/>
      <c r="L112" s="153"/>
      <c r="M112" s="153"/>
      <c r="N112" s="153"/>
      <c r="O112" s="153"/>
    </row>
    <row r="113" spans="1:15" s="16" customFormat="1" ht="47.25" x14ac:dyDescent="0.25">
      <c r="A113" s="35" t="s">
        <v>621</v>
      </c>
      <c r="B113" s="6"/>
      <c r="C113" s="7" t="s">
        <v>112</v>
      </c>
      <c r="D113" s="7" t="s">
        <v>119</v>
      </c>
      <c r="E113" s="6" t="s">
        <v>622</v>
      </c>
      <c r="F113" s="107"/>
      <c r="G113" s="23">
        <f>SUM(G114)</f>
        <v>25</v>
      </c>
      <c r="H113" s="23">
        <f>SUM(H114)</f>
        <v>25</v>
      </c>
      <c r="I113" s="153"/>
      <c r="J113" s="153"/>
      <c r="K113" s="166"/>
      <c r="L113" s="153"/>
      <c r="M113" s="153"/>
      <c r="N113" s="153"/>
      <c r="O113" s="153"/>
    </row>
    <row r="114" spans="1:15" s="16" customFormat="1" ht="63" x14ac:dyDescent="0.25">
      <c r="A114" s="34" t="s">
        <v>703</v>
      </c>
      <c r="B114" s="6"/>
      <c r="C114" s="7" t="s">
        <v>112</v>
      </c>
      <c r="D114" s="7" t="s">
        <v>119</v>
      </c>
      <c r="E114" s="106" t="s">
        <v>623</v>
      </c>
      <c r="F114" s="107">
        <v>200</v>
      </c>
      <c r="G114" s="23">
        <v>25</v>
      </c>
      <c r="H114" s="23">
        <v>25</v>
      </c>
      <c r="I114" s="153"/>
      <c r="J114" s="153"/>
      <c r="K114" s="166"/>
      <c r="L114" s="153"/>
      <c r="M114" s="153"/>
      <c r="N114" s="153"/>
      <c r="O114" s="153"/>
    </row>
    <row r="115" spans="1:15" s="37" customFormat="1" ht="31.5" x14ac:dyDescent="0.3">
      <c r="A115" s="33" t="s">
        <v>170</v>
      </c>
      <c r="B115" s="6"/>
      <c r="C115" s="7" t="s">
        <v>112</v>
      </c>
      <c r="D115" s="7" t="s">
        <v>119</v>
      </c>
      <c r="E115" s="6" t="s">
        <v>169</v>
      </c>
      <c r="F115" s="97"/>
      <c r="G115" s="23">
        <f>SUM(G116)</f>
        <v>1677.3</v>
      </c>
      <c r="H115" s="23">
        <f>SUM(H116)</f>
        <v>1677.1</v>
      </c>
      <c r="I115" s="153"/>
      <c r="J115" s="153"/>
      <c r="K115" s="166"/>
      <c r="L115" s="153"/>
      <c r="M115" s="153"/>
      <c r="N115" s="153"/>
      <c r="O115" s="153"/>
    </row>
    <row r="116" spans="1:15" s="16" customFormat="1" ht="18.75" x14ac:dyDescent="0.3">
      <c r="A116" s="33" t="s">
        <v>177</v>
      </c>
      <c r="B116" s="6"/>
      <c r="C116" s="7" t="s">
        <v>112</v>
      </c>
      <c r="D116" s="7" t="s">
        <v>119</v>
      </c>
      <c r="E116" s="6" t="s">
        <v>178</v>
      </c>
      <c r="F116" s="97"/>
      <c r="G116" s="23">
        <f>SUM(G117:G117)</f>
        <v>1677.3</v>
      </c>
      <c r="H116" s="23">
        <f>SUM(H117:H117)</f>
        <v>1677.1</v>
      </c>
      <c r="I116" s="153"/>
      <c r="J116" s="153"/>
      <c r="K116" s="166"/>
      <c r="L116" s="153"/>
      <c r="M116" s="153"/>
      <c r="N116" s="153"/>
      <c r="O116" s="153"/>
    </row>
    <row r="117" spans="1:15" s="16" customFormat="1" ht="94.5" x14ac:dyDescent="0.25">
      <c r="A117" s="34" t="s">
        <v>462</v>
      </c>
      <c r="B117" s="6"/>
      <c r="C117" s="7" t="s">
        <v>112</v>
      </c>
      <c r="D117" s="7" t="s">
        <v>119</v>
      </c>
      <c r="E117" s="6" t="s">
        <v>459</v>
      </c>
      <c r="F117" s="6">
        <v>100</v>
      </c>
      <c r="G117" s="23">
        <v>1677.3</v>
      </c>
      <c r="H117" s="23">
        <v>1677.1</v>
      </c>
      <c r="I117" s="153"/>
      <c r="J117" s="153"/>
      <c r="K117" s="166"/>
      <c r="L117" s="153"/>
      <c r="M117" s="153"/>
      <c r="N117" s="153"/>
      <c r="O117" s="153"/>
    </row>
    <row r="118" spans="1:15" s="16" customFormat="1" ht="31.5" x14ac:dyDescent="0.25">
      <c r="A118" s="9" t="s">
        <v>291</v>
      </c>
      <c r="B118" s="6"/>
      <c r="C118" s="7" t="s">
        <v>112</v>
      </c>
      <c r="D118" s="7" t="s">
        <v>119</v>
      </c>
      <c r="E118" s="6" t="s">
        <v>290</v>
      </c>
      <c r="F118" s="6"/>
      <c r="G118" s="23">
        <f>SUM(G119:G121)</f>
        <v>4524.5</v>
      </c>
      <c r="H118" s="23">
        <f>SUM(H119:H121)</f>
        <v>4479.2000000000007</v>
      </c>
      <c r="I118" s="153"/>
      <c r="J118" s="153"/>
      <c r="K118" s="166"/>
      <c r="L118" s="153"/>
      <c r="M118" s="153"/>
      <c r="N118" s="153"/>
      <c r="O118" s="153"/>
    </row>
    <row r="119" spans="1:15" s="16" customFormat="1" ht="88.5" customHeight="1" x14ac:dyDescent="0.25">
      <c r="A119" s="9" t="s">
        <v>705</v>
      </c>
      <c r="B119" s="6"/>
      <c r="C119" s="7" t="s">
        <v>112</v>
      </c>
      <c r="D119" s="7" t="s">
        <v>119</v>
      </c>
      <c r="E119" s="6" t="s">
        <v>431</v>
      </c>
      <c r="F119" s="6">
        <v>100</v>
      </c>
      <c r="G119" s="23">
        <v>275.3</v>
      </c>
      <c r="H119" s="23">
        <v>242.1</v>
      </c>
      <c r="I119" s="153"/>
      <c r="J119" s="153"/>
      <c r="K119" s="166"/>
      <c r="L119" s="153"/>
      <c r="M119" s="153"/>
      <c r="N119" s="153"/>
      <c r="O119" s="153"/>
    </row>
    <row r="120" spans="1:15" s="16" customFormat="1" ht="94.5" x14ac:dyDescent="0.25">
      <c r="A120" s="34" t="s">
        <v>462</v>
      </c>
      <c r="B120" s="6"/>
      <c r="C120" s="7" t="s">
        <v>112</v>
      </c>
      <c r="D120" s="7" t="s">
        <v>119</v>
      </c>
      <c r="E120" s="6" t="s">
        <v>802</v>
      </c>
      <c r="F120" s="6">
        <v>100</v>
      </c>
      <c r="G120" s="23">
        <v>4125.3999999999996</v>
      </c>
      <c r="H120" s="23">
        <v>4113.3</v>
      </c>
      <c r="I120" s="166"/>
      <c r="J120" s="153"/>
      <c r="K120" s="166"/>
      <c r="L120" s="153"/>
      <c r="M120" s="153"/>
      <c r="N120" s="153"/>
      <c r="O120" s="153"/>
    </row>
    <row r="121" spans="1:15" s="16" customFormat="1" ht="47.25" x14ac:dyDescent="0.25">
      <c r="A121" s="34" t="s">
        <v>914</v>
      </c>
      <c r="B121" s="6"/>
      <c r="C121" s="7" t="s">
        <v>112</v>
      </c>
      <c r="D121" s="7" t="s">
        <v>119</v>
      </c>
      <c r="E121" s="6" t="s">
        <v>802</v>
      </c>
      <c r="F121" s="6">
        <v>200</v>
      </c>
      <c r="G121" s="23">
        <v>123.8</v>
      </c>
      <c r="H121" s="23">
        <v>123.8</v>
      </c>
      <c r="I121" s="166"/>
      <c r="J121" s="153"/>
      <c r="K121" s="166"/>
      <c r="L121" s="153"/>
      <c r="M121" s="153"/>
      <c r="N121" s="153"/>
      <c r="O121" s="153"/>
    </row>
    <row r="122" spans="1:15" s="16" customFormat="1" ht="15.75" x14ac:dyDescent="0.25">
      <c r="A122" s="32" t="s">
        <v>133</v>
      </c>
      <c r="B122" s="26"/>
      <c r="C122" s="30" t="s">
        <v>112</v>
      </c>
      <c r="D122" s="30" t="s">
        <v>4</v>
      </c>
      <c r="E122" s="26"/>
      <c r="F122" s="26"/>
      <c r="G122" s="4">
        <f>SUM(G123)</f>
        <v>1770.1</v>
      </c>
      <c r="H122" s="4">
        <f>SUM(H123)</f>
        <v>1770</v>
      </c>
      <c r="I122" s="153"/>
      <c r="J122" s="153"/>
      <c r="K122" s="166"/>
      <c r="L122" s="153"/>
      <c r="M122" s="153"/>
      <c r="N122" s="153"/>
      <c r="O122" s="153"/>
    </row>
    <row r="123" spans="1:15" s="16" customFormat="1" ht="31.5" x14ac:dyDescent="0.25">
      <c r="A123" s="35" t="s">
        <v>615</v>
      </c>
      <c r="B123" s="6"/>
      <c r="C123" s="7" t="s">
        <v>112</v>
      </c>
      <c r="D123" s="7" t="s">
        <v>4</v>
      </c>
      <c r="E123" s="6" t="s">
        <v>191</v>
      </c>
      <c r="F123" s="6"/>
      <c r="G123" s="23">
        <f>SUM(G124)</f>
        <v>1770.1</v>
      </c>
      <c r="H123" s="23">
        <f>SUM(H124)</f>
        <v>1770</v>
      </c>
      <c r="I123" s="153"/>
      <c r="J123" s="153"/>
      <c r="K123" s="166"/>
      <c r="L123" s="153"/>
      <c r="M123" s="153"/>
      <c r="N123" s="153"/>
      <c r="O123" s="153"/>
    </row>
    <row r="124" spans="1:15" s="16" customFormat="1" ht="31.5" x14ac:dyDescent="0.25">
      <c r="A124" s="35" t="s">
        <v>624</v>
      </c>
      <c r="B124" s="6"/>
      <c r="C124" s="7" t="s">
        <v>112</v>
      </c>
      <c r="D124" s="7" t="s">
        <v>4</v>
      </c>
      <c r="E124" s="6" t="s">
        <v>625</v>
      </c>
      <c r="F124" s="6"/>
      <c r="G124" s="23">
        <f>SUM(G125,G127,G129)</f>
        <v>1770.1</v>
      </c>
      <c r="H124" s="23">
        <f>SUM(H125,H127,H129)</f>
        <v>1770</v>
      </c>
      <c r="I124" s="153"/>
      <c r="J124" s="153"/>
      <c r="K124" s="166"/>
      <c r="L124" s="153"/>
      <c r="M124" s="153"/>
      <c r="N124" s="153"/>
      <c r="O124" s="153"/>
    </row>
    <row r="125" spans="1:15" s="16" customFormat="1" ht="47.25" x14ac:dyDescent="0.25">
      <c r="A125" s="35" t="s">
        <v>626</v>
      </c>
      <c r="B125" s="6"/>
      <c r="C125" s="7" t="s">
        <v>112</v>
      </c>
      <c r="D125" s="7" t="s">
        <v>4</v>
      </c>
      <c r="E125" s="6" t="s">
        <v>627</v>
      </c>
      <c r="F125" s="6"/>
      <c r="G125" s="23">
        <f>SUM(G126)</f>
        <v>1500</v>
      </c>
      <c r="H125" s="23">
        <f>SUM(H126)</f>
        <v>1500</v>
      </c>
      <c r="I125" s="153"/>
      <c r="J125" s="153"/>
      <c r="K125" s="166"/>
      <c r="L125" s="153"/>
      <c r="M125" s="153"/>
      <c r="N125" s="153"/>
      <c r="O125" s="153"/>
    </row>
    <row r="126" spans="1:15" s="16" customFormat="1" ht="47.25" x14ac:dyDescent="0.25">
      <c r="A126" s="34" t="s">
        <v>692</v>
      </c>
      <c r="B126" s="6"/>
      <c r="C126" s="7" t="s">
        <v>112</v>
      </c>
      <c r="D126" s="7" t="s">
        <v>4</v>
      </c>
      <c r="E126" s="6" t="s">
        <v>628</v>
      </c>
      <c r="F126" s="6">
        <v>800</v>
      </c>
      <c r="G126" s="23">
        <v>1500</v>
      </c>
      <c r="H126" s="23">
        <v>1500</v>
      </c>
      <c r="I126" s="153"/>
      <c r="J126" s="153"/>
      <c r="K126" s="166"/>
      <c r="L126" s="153"/>
      <c r="M126" s="153"/>
      <c r="N126" s="153"/>
      <c r="O126" s="153"/>
    </row>
    <row r="127" spans="1:15" s="16" customFormat="1" ht="31.5" x14ac:dyDescent="0.25">
      <c r="A127" s="35" t="s">
        <v>629</v>
      </c>
      <c r="B127" s="6"/>
      <c r="C127" s="7" t="s">
        <v>112</v>
      </c>
      <c r="D127" s="7" t="s">
        <v>4</v>
      </c>
      <c r="E127" s="6" t="s">
        <v>630</v>
      </c>
      <c r="F127" s="107"/>
      <c r="G127" s="23">
        <f>SUM(G128)</f>
        <v>245.1</v>
      </c>
      <c r="H127" s="23">
        <f>SUM(H128)</f>
        <v>245</v>
      </c>
      <c r="I127" s="153"/>
      <c r="J127" s="153"/>
      <c r="K127" s="166"/>
      <c r="L127" s="153"/>
      <c r="M127" s="153"/>
      <c r="N127" s="153"/>
      <c r="O127" s="153"/>
    </row>
    <row r="128" spans="1:15" s="16" customFormat="1" ht="63" x14ac:dyDescent="0.25">
      <c r="A128" s="34" t="s">
        <v>691</v>
      </c>
      <c r="B128" s="6"/>
      <c r="C128" s="7" t="s">
        <v>112</v>
      </c>
      <c r="D128" s="7" t="s">
        <v>4</v>
      </c>
      <c r="E128" s="108" t="s">
        <v>631</v>
      </c>
      <c r="F128" s="107">
        <v>200</v>
      </c>
      <c r="G128" s="23">
        <v>245.1</v>
      </c>
      <c r="H128" s="23">
        <v>245</v>
      </c>
      <c r="I128" s="153"/>
      <c r="J128" s="153"/>
      <c r="K128" s="166"/>
      <c r="L128" s="153"/>
      <c r="M128" s="153"/>
      <c r="N128" s="153"/>
      <c r="O128" s="153"/>
    </row>
    <row r="129" spans="1:15" s="16" customFormat="1" ht="47.25" x14ac:dyDescent="0.25">
      <c r="A129" s="35" t="s">
        <v>632</v>
      </c>
      <c r="B129" s="6"/>
      <c r="C129" s="7" t="s">
        <v>112</v>
      </c>
      <c r="D129" s="7" t="s">
        <v>4</v>
      </c>
      <c r="E129" s="6" t="s">
        <v>633</v>
      </c>
      <c r="F129" s="107"/>
      <c r="G129" s="23">
        <f>SUM(G130)</f>
        <v>25</v>
      </c>
      <c r="H129" s="23">
        <f>SUM(H130)</f>
        <v>25</v>
      </c>
      <c r="I129" s="153"/>
      <c r="J129" s="153"/>
      <c r="K129" s="166"/>
      <c r="L129" s="153"/>
      <c r="M129" s="153"/>
      <c r="N129" s="153"/>
      <c r="O129" s="153"/>
    </row>
    <row r="130" spans="1:15" s="16" customFormat="1" ht="63" x14ac:dyDescent="0.25">
      <c r="A130" s="34" t="s">
        <v>694</v>
      </c>
      <c r="B130" s="6"/>
      <c r="C130" s="7" t="s">
        <v>112</v>
      </c>
      <c r="D130" s="7" t="s">
        <v>4</v>
      </c>
      <c r="E130" s="108" t="s">
        <v>634</v>
      </c>
      <c r="F130" s="107">
        <v>200</v>
      </c>
      <c r="G130" s="23">
        <v>25</v>
      </c>
      <c r="H130" s="23">
        <v>25</v>
      </c>
      <c r="I130" s="153"/>
      <c r="J130" s="153"/>
      <c r="K130" s="166"/>
      <c r="L130" s="153"/>
      <c r="M130" s="153"/>
      <c r="N130" s="153"/>
      <c r="O130" s="153"/>
    </row>
    <row r="131" spans="1:15" s="16" customFormat="1" ht="31.5" x14ac:dyDescent="0.25">
      <c r="A131" s="32" t="s">
        <v>78</v>
      </c>
      <c r="B131" s="26"/>
      <c r="C131" s="30" t="s">
        <v>112</v>
      </c>
      <c r="D131" s="30">
        <v>14</v>
      </c>
      <c r="E131" s="26"/>
      <c r="F131" s="26"/>
      <c r="G131" s="4">
        <f>SUM(G132,G134)</f>
        <v>110</v>
      </c>
      <c r="H131" s="4">
        <f>SUM(H132,H134)</f>
        <v>110</v>
      </c>
      <c r="I131" s="153"/>
      <c r="J131" s="153"/>
      <c r="K131" s="166"/>
      <c r="L131" s="153"/>
      <c r="M131" s="153"/>
      <c r="N131" s="153"/>
      <c r="O131" s="153"/>
    </row>
    <row r="132" spans="1:15" s="16" customFormat="1" ht="63" x14ac:dyDescent="0.25">
      <c r="A132" s="33" t="s">
        <v>635</v>
      </c>
      <c r="B132" s="6"/>
      <c r="C132" s="7" t="s">
        <v>112</v>
      </c>
      <c r="D132" s="7">
        <v>14</v>
      </c>
      <c r="E132" s="6" t="s">
        <v>192</v>
      </c>
      <c r="F132" s="6"/>
      <c r="G132" s="23">
        <f>SUM(G133)</f>
        <v>10</v>
      </c>
      <c r="H132" s="23">
        <f>SUM(H133)</f>
        <v>10</v>
      </c>
      <c r="I132" s="153"/>
      <c r="J132" s="153"/>
      <c r="K132" s="166"/>
      <c r="L132" s="153"/>
      <c r="M132" s="153"/>
      <c r="N132" s="153"/>
      <c r="O132" s="153"/>
    </row>
    <row r="133" spans="1:15" s="16" customFormat="1" ht="78.75" x14ac:dyDescent="0.25">
      <c r="A133" s="31" t="s">
        <v>672</v>
      </c>
      <c r="B133" s="58"/>
      <c r="C133" s="109" t="s">
        <v>112</v>
      </c>
      <c r="D133" s="109">
        <v>14</v>
      </c>
      <c r="E133" s="58" t="s">
        <v>193</v>
      </c>
      <c r="F133" s="6">
        <v>200</v>
      </c>
      <c r="G133" s="23">
        <v>10</v>
      </c>
      <c r="H133" s="23">
        <v>10</v>
      </c>
      <c r="I133" s="153"/>
      <c r="J133" s="153"/>
      <c r="K133" s="166"/>
      <c r="L133" s="153"/>
      <c r="M133" s="153"/>
      <c r="N133" s="153"/>
      <c r="O133" s="153"/>
    </row>
    <row r="134" spans="1:15" s="16" customFormat="1" ht="47.25" x14ac:dyDescent="0.25">
      <c r="A134" s="35" t="s">
        <v>636</v>
      </c>
      <c r="B134" s="6"/>
      <c r="C134" s="7" t="s">
        <v>112</v>
      </c>
      <c r="D134" s="7" t="s">
        <v>637</v>
      </c>
      <c r="E134" s="6" t="s">
        <v>638</v>
      </c>
      <c r="F134" s="107"/>
      <c r="G134" s="23">
        <f t="shared" ref="G134:H136" si="3">SUM(G135)</f>
        <v>100</v>
      </c>
      <c r="H134" s="23">
        <f t="shared" si="3"/>
        <v>100</v>
      </c>
      <c r="I134" s="153"/>
      <c r="J134" s="153"/>
      <c r="K134" s="166"/>
      <c r="L134" s="153"/>
      <c r="M134" s="153"/>
      <c r="N134" s="153"/>
      <c r="O134" s="153"/>
    </row>
    <row r="135" spans="1:15" s="16" customFormat="1" ht="31.5" x14ac:dyDescent="0.25">
      <c r="A135" s="35" t="s">
        <v>639</v>
      </c>
      <c r="B135" s="6"/>
      <c r="C135" s="7" t="s">
        <v>112</v>
      </c>
      <c r="D135" s="7" t="s">
        <v>637</v>
      </c>
      <c r="E135" s="6" t="s">
        <v>640</v>
      </c>
      <c r="F135" s="107"/>
      <c r="G135" s="23">
        <f t="shared" si="3"/>
        <v>100</v>
      </c>
      <c r="H135" s="23">
        <f t="shared" si="3"/>
        <v>100</v>
      </c>
      <c r="I135" s="153"/>
      <c r="J135" s="153"/>
      <c r="K135" s="166"/>
      <c r="L135" s="153"/>
      <c r="M135" s="153"/>
      <c r="N135" s="153"/>
      <c r="O135" s="153"/>
    </row>
    <row r="136" spans="1:15" s="16" customFormat="1" ht="47.25" x14ac:dyDescent="0.25">
      <c r="A136" s="35" t="s">
        <v>641</v>
      </c>
      <c r="B136" s="6"/>
      <c r="C136" s="7" t="s">
        <v>112</v>
      </c>
      <c r="D136" s="7" t="s">
        <v>637</v>
      </c>
      <c r="E136" s="6" t="s">
        <v>642</v>
      </c>
      <c r="F136" s="107"/>
      <c r="G136" s="23">
        <f t="shared" si="3"/>
        <v>100</v>
      </c>
      <c r="H136" s="23">
        <f t="shared" si="3"/>
        <v>100</v>
      </c>
      <c r="I136" s="153"/>
      <c r="J136" s="153"/>
      <c r="K136" s="166"/>
      <c r="L136" s="153"/>
      <c r="M136" s="153"/>
      <c r="N136" s="153"/>
      <c r="O136" s="153"/>
    </row>
    <row r="137" spans="1:15" s="16" customFormat="1" ht="110.25" x14ac:dyDescent="0.25">
      <c r="A137" s="34" t="s">
        <v>704</v>
      </c>
      <c r="B137" s="110"/>
      <c r="C137" s="111" t="s">
        <v>112</v>
      </c>
      <c r="D137" s="111" t="s">
        <v>637</v>
      </c>
      <c r="E137" s="112" t="s">
        <v>643</v>
      </c>
      <c r="F137" s="6">
        <v>200</v>
      </c>
      <c r="G137" s="23">
        <v>100</v>
      </c>
      <c r="H137" s="23">
        <v>100</v>
      </c>
      <c r="I137" s="153"/>
      <c r="J137" s="153"/>
      <c r="K137" s="166"/>
      <c r="L137" s="153"/>
      <c r="M137" s="153"/>
      <c r="N137" s="153"/>
      <c r="O137" s="153"/>
    </row>
    <row r="138" spans="1:15" s="16" customFormat="1" ht="15.75" x14ac:dyDescent="0.25">
      <c r="A138" s="32" t="s">
        <v>79</v>
      </c>
      <c r="B138" s="26"/>
      <c r="C138" s="30" t="s">
        <v>113</v>
      </c>
      <c r="D138" s="30" t="s">
        <v>117</v>
      </c>
      <c r="E138" s="26"/>
      <c r="F138" s="26"/>
      <c r="G138" s="4">
        <f>SUM(G139,G149,G157)</f>
        <v>89620.5</v>
      </c>
      <c r="H138" s="4">
        <f>SUM(H139,H149,H157)</f>
        <v>88962.299999999988</v>
      </c>
      <c r="I138" s="153"/>
      <c r="J138" s="153"/>
      <c r="K138" s="166"/>
      <c r="L138" s="153"/>
      <c r="M138" s="153"/>
      <c r="N138" s="153"/>
      <c r="O138" s="153"/>
    </row>
    <row r="139" spans="1:15" s="16" customFormat="1" ht="15.75" x14ac:dyDescent="0.25">
      <c r="A139" s="32" t="s">
        <v>81</v>
      </c>
      <c r="B139" s="26"/>
      <c r="C139" s="30" t="s">
        <v>113</v>
      </c>
      <c r="D139" s="30" t="s">
        <v>116</v>
      </c>
      <c r="E139" s="26"/>
      <c r="F139" s="26"/>
      <c r="G139" s="4">
        <f>SUM(G140)</f>
        <v>13598.3</v>
      </c>
      <c r="H139" s="4">
        <f>SUM(H140)</f>
        <v>13598.3</v>
      </c>
      <c r="I139" s="153"/>
      <c r="J139" s="153"/>
      <c r="K139" s="166"/>
      <c r="L139" s="153"/>
      <c r="M139" s="153"/>
      <c r="N139" s="153"/>
      <c r="O139" s="153"/>
    </row>
    <row r="140" spans="1:15" s="16" customFormat="1" ht="47.25" x14ac:dyDescent="0.25">
      <c r="A140" s="33" t="s">
        <v>644</v>
      </c>
      <c r="B140" s="6"/>
      <c r="C140" s="7" t="s">
        <v>113</v>
      </c>
      <c r="D140" s="7" t="s">
        <v>116</v>
      </c>
      <c r="E140" s="6" t="s">
        <v>195</v>
      </c>
      <c r="F140" s="6"/>
      <c r="G140" s="23">
        <f>SUM(G141,G144)</f>
        <v>13598.3</v>
      </c>
      <c r="H140" s="23">
        <f>SUM(H141,H144)</f>
        <v>13598.3</v>
      </c>
      <c r="I140" s="153"/>
      <c r="J140" s="153"/>
      <c r="K140" s="166"/>
      <c r="L140" s="153"/>
      <c r="M140" s="153"/>
      <c r="N140" s="153"/>
      <c r="O140" s="153"/>
    </row>
    <row r="141" spans="1:15" s="16" customFormat="1" ht="15.75" x14ac:dyDescent="0.25">
      <c r="A141" s="33" t="s">
        <v>82</v>
      </c>
      <c r="B141" s="6"/>
      <c r="C141" s="7" t="s">
        <v>113</v>
      </c>
      <c r="D141" s="7" t="s">
        <v>116</v>
      </c>
      <c r="E141" s="6" t="s">
        <v>196</v>
      </c>
      <c r="F141" s="6"/>
      <c r="G141" s="23">
        <f>SUM(G142)</f>
        <v>11348.3</v>
      </c>
      <c r="H141" s="23">
        <f>SUM(H142)</f>
        <v>11348.3</v>
      </c>
      <c r="I141" s="153"/>
      <c r="J141" s="153"/>
      <c r="K141" s="166"/>
      <c r="L141" s="153"/>
      <c r="M141" s="153"/>
      <c r="N141" s="153"/>
      <c r="O141" s="153"/>
    </row>
    <row r="142" spans="1:15" s="16" customFormat="1" ht="31.5" x14ac:dyDescent="0.25">
      <c r="A142" s="33" t="s">
        <v>197</v>
      </c>
      <c r="B142" s="6"/>
      <c r="C142" s="7" t="s">
        <v>113</v>
      </c>
      <c r="D142" s="7" t="s">
        <v>116</v>
      </c>
      <c r="E142" s="6" t="s">
        <v>198</v>
      </c>
      <c r="F142" s="6"/>
      <c r="G142" s="23">
        <f>SUM(G143)</f>
        <v>11348.3</v>
      </c>
      <c r="H142" s="23">
        <f>SUM(H143)</f>
        <v>11348.3</v>
      </c>
      <c r="I142" s="153"/>
      <c r="J142" s="153"/>
      <c r="K142" s="166"/>
      <c r="L142" s="153"/>
      <c r="M142" s="153"/>
      <c r="N142" s="153"/>
      <c r="O142" s="153"/>
    </row>
    <row r="143" spans="1:15" s="16" customFormat="1" ht="47.25" x14ac:dyDescent="0.25">
      <c r="A143" s="31" t="s">
        <v>407</v>
      </c>
      <c r="B143" s="6"/>
      <c r="C143" s="7" t="s">
        <v>113</v>
      </c>
      <c r="D143" s="7" t="s">
        <v>116</v>
      </c>
      <c r="E143" s="6" t="s">
        <v>199</v>
      </c>
      <c r="F143" s="6">
        <v>200</v>
      </c>
      <c r="G143" s="23">
        <v>11348.3</v>
      </c>
      <c r="H143" s="23">
        <v>11348.3</v>
      </c>
      <c r="I143" s="153"/>
      <c r="J143" s="153"/>
      <c r="K143" s="166"/>
      <c r="L143" s="153"/>
      <c r="M143" s="153"/>
      <c r="N143" s="153"/>
      <c r="O143" s="153"/>
    </row>
    <row r="144" spans="1:15" s="16" customFormat="1" ht="15.75" x14ac:dyDescent="0.25">
      <c r="A144" s="31" t="s">
        <v>134</v>
      </c>
      <c r="B144" s="6"/>
      <c r="C144" s="7" t="s">
        <v>113</v>
      </c>
      <c r="D144" s="7" t="s">
        <v>116</v>
      </c>
      <c r="E144" s="6" t="s">
        <v>207</v>
      </c>
      <c r="F144" s="6"/>
      <c r="G144" s="23">
        <f>SUM(G145,G147)</f>
        <v>2250</v>
      </c>
      <c r="H144" s="23">
        <f>SUM(H145,H147)</f>
        <v>2250</v>
      </c>
      <c r="I144" s="153"/>
      <c r="J144" s="153"/>
      <c r="K144" s="166"/>
      <c r="L144" s="153"/>
      <c r="M144" s="153"/>
      <c r="N144" s="153"/>
      <c r="O144" s="153"/>
    </row>
    <row r="145" spans="1:15" s="16" customFormat="1" ht="15.75" x14ac:dyDescent="0.25">
      <c r="A145" s="31" t="s">
        <v>209</v>
      </c>
      <c r="B145" s="6"/>
      <c r="C145" s="7" t="s">
        <v>113</v>
      </c>
      <c r="D145" s="7" t="s">
        <v>116</v>
      </c>
      <c r="E145" s="6" t="s">
        <v>208</v>
      </c>
      <c r="F145" s="6"/>
      <c r="G145" s="23">
        <f>SUM(G146)</f>
        <v>900</v>
      </c>
      <c r="H145" s="23">
        <f>SUM(H146)</f>
        <v>900</v>
      </c>
      <c r="I145" s="153"/>
      <c r="J145" s="153"/>
      <c r="K145" s="166"/>
      <c r="L145" s="153"/>
      <c r="M145" s="153"/>
      <c r="N145" s="153"/>
      <c r="O145" s="153"/>
    </row>
    <row r="146" spans="1:15" s="16" customFormat="1" ht="47.25" x14ac:dyDescent="0.25">
      <c r="A146" s="31" t="s">
        <v>409</v>
      </c>
      <c r="B146" s="6"/>
      <c r="C146" s="7" t="s">
        <v>113</v>
      </c>
      <c r="D146" s="7" t="s">
        <v>116</v>
      </c>
      <c r="E146" s="108" t="s">
        <v>210</v>
      </c>
      <c r="F146" s="6">
        <v>200</v>
      </c>
      <c r="G146" s="23">
        <v>900</v>
      </c>
      <c r="H146" s="23">
        <v>900</v>
      </c>
      <c r="I146" s="153"/>
      <c r="J146" s="153"/>
      <c r="K146" s="166"/>
      <c r="L146" s="153"/>
      <c r="M146" s="153"/>
      <c r="N146" s="153"/>
      <c r="O146" s="153"/>
    </row>
    <row r="147" spans="1:15" s="16" customFormat="1" ht="31.5" x14ac:dyDescent="0.25">
      <c r="A147" s="31" t="s">
        <v>645</v>
      </c>
      <c r="B147" s="6"/>
      <c r="C147" s="7" t="s">
        <v>113</v>
      </c>
      <c r="D147" s="7" t="s">
        <v>116</v>
      </c>
      <c r="E147" s="108" t="s">
        <v>646</v>
      </c>
      <c r="F147" s="6"/>
      <c r="G147" s="23">
        <f>SUM(G148)</f>
        <v>1350</v>
      </c>
      <c r="H147" s="23">
        <f>SUM(H148)</f>
        <v>1350</v>
      </c>
      <c r="I147" s="153"/>
      <c r="J147" s="153"/>
      <c r="K147" s="166"/>
      <c r="L147" s="153"/>
      <c r="M147" s="153"/>
      <c r="N147" s="153"/>
      <c r="O147" s="153"/>
    </row>
    <row r="148" spans="1:15" s="16" customFormat="1" ht="47.25" x14ac:dyDescent="0.25">
      <c r="A148" s="31" t="s">
        <v>676</v>
      </c>
      <c r="B148" s="6"/>
      <c r="C148" s="7" t="s">
        <v>113</v>
      </c>
      <c r="D148" s="7" t="s">
        <v>116</v>
      </c>
      <c r="E148" s="108" t="s">
        <v>647</v>
      </c>
      <c r="F148" s="6">
        <v>200</v>
      </c>
      <c r="G148" s="23">
        <v>1350</v>
      </c>
      <c r="H148" s="23">
        <v>1350</v>
      </c>
      <c r="I148" s="153"/>
      <c r="J148" s="153"/>
      <c r="K148" s="166"/>
      <c r="L148" s="153"/>
      <c r="M148" s="153"/>
      <c r="N148" s="153"/>
      <c r="O148" s="153"/>
    </row>
    <row r="149" spans="1:15" s="16" customFormat="1" ht="15.75" x14ac:dyDescent="0.25">
      <c r="A149" s="32" t="s">
        <v>424</v>
      </c>
      <c r="B149" s="26"/>
      <c r="C149" s="30" t="s">
        <v>113</v>
      </c>
      <c r="D149" s="30" t="s">
        <v>119</v>
      </c>
      <c r="E149" s="26"/>
      <c r="F149" s="26"/>
      <c r="G149" s="4">
        <f>SUM(G150,G154)</f>
        <v>18501.599999999999</v>
      </c>
      <c r="H149" s="4">
        <f>SUM(H150,H154)</f>
        <v>17908.099999999999</v>
      </c>
      <c r="I149" s="153"/>
      <c r="J149" s="153"/>
      <c r="K149" s="166"/>
      <c r="L149" s="153"/>
      <c r="M149" s="153"/>
      <c r="N149" s="153"/>
      <c r="O149" s="153"/>
    </row>
    <row r="150" spans="1:15" s="16" customFormat="1" ht="34.5" customHeight="1" x14ac:dyDescent="0.25">
      <c r="A150" s="33" t="s">
        <v>644</v>
      </c>
      <c r="B150" s="6"/>
      <c r="C150" s="7" t="s">
        <v>113</v>
      </c>
      <c r="D150" s="7" t="s">
        <v>119</v>
      </c>
      <c r="E150" s="6" t="s">
        <v>195</v>
      </c>
      <c r="F150" s="6"/>
      <c r="G150" s="23">
        <f t="shared" ref="G150:H152" si="4">SUM(G151)</f>
        <v>5371.6</v>
      </c>
      <c r="H150" s="23">
        <f t="shared" si="4"/>
        <v>4778.1000000000004</v>
      </c>
      <c r="I150" s="153"/>
      <c r="J150" s="153"/>
      <c r="K150" s="166"/>
      <c r="L150" s="153"/>
      <c r="M150" s="153"/>
      <c r="N150" s="153"/>
      <c r="O150" s="153"/>
    </row>
    <row r="151" spans="1:15" s="16" customFormat="1" ht="31.5" x14ac:dyDescent="0.25">
      <c r="A151" s="33" t="s">
        <v>83</v>
      </c>
      <c r="B151" s="6"/>
      <c r="C151" s="7" t="s">
        <v>113</v>
      </c>
      <c r="D151" s="7" t="s">
        <v>119</v>
      </c>
      <c r="E151" s="6" t="s">
        <v>200</v>
      </c>
      <c r="F151" s="6"/>
      <c r="G151" s="23">
        <f t="shared" si="4"/>
        <v>5371.6</v>
      </c>
      <c r="H151" s="23">
        <f t="shared" si="4"/>
        <v>4778.1000000000004</v>
      </c>
      <c r="I151" s="153"/>
      <c r="J151" s="153"/>
      <c r="K151" s="166"/>
      <c r="L151" s="153"/>
      <c r="M151" s="153"/>
      <c r="N151" s="153"/>
      <c r="O151" s="153"/>
    </row>
    <row r="152" spans="1:15" s="16" customFormat="1" ht="31.5" x14ac:dyDescent="0.25">
      <c r="A152" s="33" t="s">
        <v>202</v>
      </c>
      <c r="B152" s="6"/>
      <c r="C152" s="7" t="s">
        <v>113</v>
      </c>
      <c r="D152" s="7" t="s">
        <v>119</v>
      </c>
      <c r="E152" s="6" t="s">
        <v>201</v>
      </c>
      <c r="F152" s="6"/>
      <c r="G152" s="23">
        <f t="shared" si="4"/>
        <v>5371.6</v>
      </c>
      <c r="H152" s="23">
        <f t="shared" si="4"/>
        <v>4778.1000000000004</v>
      </c>
      <c r="I152" s="153"/>
      <c r="J152" s="153"/>
      <c r="K152" s="166"/>
      <c r="L152" s="153"/>
      <c r="M152" s="153"/>
      <c r="N152" s="153"/>
      <c r="O152" s="153"/>
    </row>
    <row r="153" spans="1:15" s="16" customFormat="1" ht="47.25" x14ac:dyDescent="0.25">
      <c r="A153" s="31" t="s">
        <v>408</v>
      </c>
      <c r="B153" s="6"/>
      <c r="C153" s="7" t="s">
        <v>113</v>
      </c>
      <c r="D153" s="7" t="s">
        <v>119</v>
      </c>
      <c r="E153" s="6" t="s">
        <v>203</v>
      </c>
      <c r="F153" s="6">
        <v>200</v>
      </c>
      <c r="G153" s="23">
        <v>5371.6</v>
      </c>
      <c r="H153" s="23">
        <v>4778.1000000000004</v>
      </c>
      <c r="I153" s="153"/>
      <c r="J153" s="153"/>
      <c r="K153" s="166"/>
      <c r="L153" s="153"/>
      <c r="M153" s="153"/>
      <c r="N153" s="153"/>
      <c r="O153" s="153"/>
    </row>
    <row r="154" spans="1:15" s="16" customFormat="1" ht="47.25" x14ac:dyDescent="0.25">
      <c r="A154" s="33" t="s">
        <v>648</v>
      </c>
      <c r="B154" s="6"/>
      <c r="C154" s="7" t="s">
        <v>113</v>
      </c>
      <c r="D154" s="7" t="s">
        <v>119</v>
      </c>
      <c r="E154" s="6" t="s">
        <v>194</v>
      </c>
      <c r="F154" s="6"/>
      <c r="G154" s="23">
        <f>SUM(G155)</f>
        <v>13130</v>
      </c>
      <c r="H154" s="23">
        <f>SUM(H155)</f>
        <v>13130</v>
      </c>
      <c r="I154" s="153"/>
      <c r="J154" s="153"/>
      <c r="K154" s="166"/>
      <c r="L154" s="153"/>
      <c r="M154" s="153"/>
      <c r="N154" s="153"/>
      <c r="O154" s="153"/>
    </row>
    <row r="155" spans="1:15" s="16" customFormat="1" ht="15.75" x14ac:dyDescent="0.25">
      <c r="A155" s="33" t="s">
        <v>205</v>
      </c>
      <c r="B155" s="6"/>
      <c r="C155" s="7" t="s">
        <v>113</v>
      </c>
      <c r="D155" s="7" t="s">
        <v>119</v>
      </c>
      <c r="E155" s="6" t="s">
        <v>204</v>
      </c>
      <c r="F155" s="6"/>
      <c r="G155" s="23">
        <f>SUM(G156)</f>
        <v>13130</v>
      </c>
      <c r="H155" s="23">
        <f>SUM(H156)</f>
        <v>13130</v>
      </c>
      <c r="I155" s="153"/>
      <c r="J155" s="153"/>
      <c r="K155" s="166"/>
      <c r="L155" s="153"/>
      <c r="M155" s="153"/>
      <c r="N155" s="153"/>
      <c r="O155" s="153"/>
    </row>
    <row r="156" spans="1:15" s="16" customFormat="1" ht="63" x14ac:dyDescent="0.25">
      <c r="A156" s="31" t="s">
        <v>411</v>
      </c>
      <c r="B156" s="6"/>
      <c r="C156" s="7" t="s">
        <v>113</v>
      </c>
      <c r="D156" s="7" t="s">
        <v>119</v>
      </c>
      <c r="E156" s="6" t="s">
        <v>206</v>
      </c>
      <c r="F156" s="6">
        <v>200</v>
      </c>
      <c r="G156" s="23">
        <v>13130</v>
      </c>
      <c r="H156" s="23">
        <v>13130</v>
      </c>
      <c r="I156" s="153"/>
      <c r="J156" s="153"/>
      <c r="K156" s="166"/>
      <c r="L156" s="153"/>
      <c r="M156" s="153"/>
      <c r="N156" s="153"/>
      <c r="O156" s="153"/>
    </row>
    <row r="157" spans="1:15" s="16" customFormat="1" ht="15.75" x14ac:dyDescent="0.25">
      <c r="A157" s="82" t="s">
        <v>84</v>
      </c>
      <c r="B157" s="26"/>
      <c r="C157" s="30" t="s">
        <v>113</v>
      </c>
      <c r="D157" s="30">
        <v>12</v>
      </c>
      <c r="E157" s="26"/>
      <c r="F157" s="26"/>
      <c r="G157" s="4">
        <f>SUM(G158,G162,G175)</f>
        <v>57520.6</v>
      </c>
      <c r="H157" s="4">
        <f>SUM(H158,H162,H175)</f>
        <v>57455.899999999994</v>
      </c>
      <c r="I157" s="153"/>
      <c r="J157" s="153"/>
      <c r="K157" s="166"/>
      <c r="L157" s="153"/>
      <c r="M157" s="153"/>
      <c r="N157" s="153"/>
      <c r="O157" s="153"/>
    </row>
    <row r="158" spans="1:15" s="16" customFormat="1" ht="50.25" customHeight="1" x14ac:dyDescent="0.25">
      <c r="A158" s="33" t="s">
        <v>659</v>
      </c>
      <c r="B158" s="98"/>
      <c r="C158" s="7" t="s">
        <v>113</v>
      </c>
      <c r="D158" s="7">
        <v>12</v>
      </c>
      <c r="E158" s="6" t="s">
        <v>246</v>
      </c>
      <c r="F158" s="6"/>
      <c r="G158" s="23">
        <f t="shared" ref="G158:H160" si="5">SUM(G159)</f>
        <v>0</v>
      </c>
      <c r="H158" s="23">
        <f t="shared" si="5"/>
        <v>0</v>
      </c>
      <c r="I158" s="153"/>
      <c r="J158" s="153"/>
      <c r="K158" s="166"/>
      <c r="L158" s="153"/>
      <c r="M158" s="153"/>
      <c r="N158" s="153"/>
      <c r="O158" s="153"/>
    </row>
    <row r="159" spans="1:15" s="16" customFormat="1" ht="31.5" x14ac:dyDescent="0.25">
      <c r="A159" s="33" t="s">
        <v>85</v>
      </c>
      <c r="B159" s="98"/>
      <c r="C159" s="7" t="s">
        <v>113</v>
      </c>
      <c r="D159" s="7">
        <v>12</v>
      </c>
      <c r="E159" s="6" t="s">
        <v>247</v>
      </c>
      <c r="F159" s="6"/>
      <c r="G159" s="23">
        <f t="shared" si="5"/>
        <v>0</v>
      </c>
      <c r="H159" s="23">
        <f t="shared" si="5"/>
        <v>0</v>
      </c>
      <c r="I159" s="153"/>
      <c r="J159" s="153"/>
      <c r="K159" s="166"/>
      <c r="L159" s="153"/>
      <c r="M159" s="153"/>
      <c r="N159" s="153"/>
      <c r="O159" s="153"/>
    </row>
    <row r="160" spans="1:15" s="16" customFormat="1" ht="31.5" x14ac:dyDescent="0.25">
      <c r="A160" s="33" t="s">
        <v>248</v>
      </c>
      <c r="B160" s="6"/>
      <c r="C160" s="7" t="s">
        <v>113</v>
      </c>
      <c r="D160" s="7">
        <v>12</v>
      </c>
      <c r="E160" s="6" t="s">
        <v>249</v>
      </c>
      <c r="F160" s="6"/>
      <c r="G160" s="23">
        <f t="shared" si="5"/>
        <v>0</v>
      </c>
      <c r="H160" s="23">
        <f t="shared" si="5"/>
        <v>0</v>
      </c>
      <c r="I160" s="153"/>
      <c r="J160" s="153"/>
      <c r="K160" s="166"/>
      <c r="L160" s="153"/>
      <c r="M160" s="153"/>
      <c r="N160" s="153"/>
      <c r="O160" s="153"/>
    </row>
    <row r="161" spans="1:15" s="16" customFormat="1" ht="31.5" x14ac:dyDescent="0.25">
      <c r="A161" s="33" t="s">
        <v>348</v>
      </c>
      <c r="B161" s="98"/>
      <c r="C161" s="7" t="s">
        <v>113</v>
      </c>
      <c r="D161" s="7">
        <v>12</v>
      </c>
      <c r="E161" s="6" t="s">
        <v>250</v>
      </c>
      <c r="F161" s="6">
        <v>800</v>
      </c>
      <c r="G161" s="23">
        <v>0</v>
      </c>
      <c r="H161" s="23">
        <v>0</v>
      </c>
      <c r="I161" s="153"/>
      <c r="J161" s="153"/>
      <c r="K161" s="166"/>
      <c r="L161" s="153"/>
      <c r="M161" s="153"/>
      <c r="N161" s="153"/>
      <c r="O161" s="153"/>
    </row>
    <row r="162" spans="1:15" s="16" customFormat="1" ht="47.25" x14ac:dyDescent="0.25">
      <c r="A162" s="33" t="s">
        <v>660</v>
      </c>
      <c r="B162" s="126"/>
      <c r="C162" s="7" t="s">
        <v>113</v>
      </c>
      <c r="D162" s="7">
        <v>12</v>
      </c>
      <c r="E162" s="6" t="s">
        <v>251</v>
      </c>
      <c r="F162" s="6"/>
      <c r="G162" s="23">
        <f>SUM(G163,G167,G171)</f>
        <v>51686</v>
      </c>
      <c r="H162" s="23">
        <f>SUM(H163,H167,H171)</f>
        <v>51654.299999999996</v>
      </c>
      <c r="I162" s="153"/>
      <c r="J162" s="153"/>
      <c r="K162" s="166"/>
      <c r="L162" s="153"/>
      <c r="M162" s="153"/>
      <c r="N162" s="153"/>
      <c r="O162" s="153"/>
    </row>
    <row r="163" spans="1:15" s="16" customFormat="1" ht="31.5" x14ac:dyDescent="0.25">
      <c r="A163" s="168" t="s">
        <v>254</v>
      </c>
      <c r="B163" s="173"/>
      <c r="C163" s="174" t="s">
        <v>113</v>
      </c>
      <c r="D163" s="174">
        <v>12</v>
      </c>
      <c r="E163" s="128" t="s">
        <v>252</v>
      </c>
      <c r="F163" s="128"/>
      <c r="G163" s="127">
        <f>G164</f>
        <v>11674</v>
      </c>
      <c r="H163" s="127">
        <f>H164</f>
        <v>11650.6</v>
      </c>
      <c r="I163" s="153"/>
      <c r="J163" s="153"/>
      <c r="K163" s="166"/>
      <c r="L163" s="153"/>
      <c r="M163" s="153"/>
      <c r="N163" s="153"/>
      <c r="O163" s="153"/>
    </row>
    <row r="164" spans="1:15" s="16" customFormat="1" ht="31.5" x14ac:dyDescent="0.25">
      <c r="A164" s="175" t="s">
        <v>531</v>
      </c>
      <c r="B164" s="128"/>
      <c r="C164" s="174" t="s">
        <v>113</v>
      </c>
      <c r="D164" s="174">
        <v>12</v>
      </c>
      <c r="E164" s="128" t="s">
        <v>255</v>
      </c>
      <c r="F164" s="128"/>
      <c r="G164" s="127">
        <f>SUM(G165:G166)</f>
        <v>11674</v>
      </c>
      <c r="H164" s="127">
        <f>SUM(H165:H166)</f>
        <v>11650.6</v>
      </c>
      <c r="I164" s="153"/>
      <c r="J164" s="153"/>
      <c r="K164" s="166"/>
      <c r="L164" s="153"/>
      <c r="M164" s="153"/>
      <c r="N164" s="153"/>
      <c r="O164" s="153"/>
    </row>
    <row r="165" spans="1:15" s="16" customFormat="1" ht="31.5" x14ac:dyDescent="0.25">
      <c r="A165" s="175" t="s">
        <v>681</v>
      </c>
      <c r="B165" s="173"/>
      <c r="C165" s="174" t="s">
        <v>113</v>
      </c>
      <c r="D165" s="174">
        <v>12</v>
      </c>
      <c r="E165" s="128" t="s">
        <v>661</v>
      </c>
      <c r="F165" s="128">
        <v>800</v>
      </c>
      <c r="G165" s="127">
        <v>11534.1</v>
      </c>
      <c r="H165" s="127">
        <v>11534.1</v>
      </c>
      <c r="I165" s="153"/>
      <c r="J165" s="153"/>
      <c r="K165" s="166"/>
      <c r="L165" s="153"/>
      <c r="M165" s="153"/>
      <c r="N165" s="153"/>
      <c r="O165" s="153"/>
    </row>
    <row r="166" spans="1:15" s="16" customFormat="1" ht="47.25" x14ac:dyDescent="0.25">
      <c r="A166" s="175" t="s">
        <v>682</v>
      </c>
      <c r="B166" s="128"/>
      <c r="C166" s="129" t="s">
        <v>113</v>
      </c>
      <c r="D166" s="130">
        <v>12</v>
      </c>
      <c r="E166" s="130" t="s">
        <v>755</v>
      </c>
      <c r="F166" s="131">
        <v>800</v>
      </c>
      <c r="G166" s="127">
        <v>139.9</v>
      </c>
      <c r="H166" s="127">
        <v>116.5</v>
      </c>
      <c r="I166" s="153"/>
      <c r="J166" s="153"/>
      <c r="K166" s="166"/>
      <c r="L166" s="153"/>
      <c r="M166" s="153"/>
      <c r="N166" s="153"/>
      <c r="O166" s="153"/>
    </row>
    <row r="167" spans="1:15" s="16" customFormat="1" ht="47.25" x14ac:dyDescent="0.25">
      <c r="A167" s="33" t="s">
        <v>512</v>
      </c>
      <c r="B167" s="126"/>
      <c r="C167" s="7" t="s">
        <v>113</v>
      </c>
      <c r="D167" s="7">
        <v>12</v>
      </c>
      <c r="E167" s="6" t="s">
        <v>256</v>
      </c>
      <c r="F167" s="6"/>
      <c r="G167" s="23">
        <f>SUM(G168)</f>
        <v>39852</v>
      </c>
      <c r="H167" s="23">
        <f>SUM(H168)</f>
        <v>39852</v>
      </c>
      <c r="I167" s="153"/>
      <c r="J167" s="153"/>
      <c r="K167" s="166"/>
      <c r="L167" s="153"/>
      <c r="M167" s="153"/>
      <c r="N167" s="153"/>
      <c r="O167" s="153"/>
    </row>
    <row r="168" spans="1:15" s="16" customFormat="1" ht="47.25" x14ac:dyDescent="0.25">
      <c r="A168" s="33" t="s">
        <v>514</v>
      </c>
      <c r="B168" s="6"/>
      <c r="C168" s="7" t="s">
        <v>113</v>
      </c>
      <c r="D168" s="7">
        <v>12</v>
      </c>
      <c r="E168" s="6" t="s">
        <v>257</v>
      </c>
      <c r="F168" s="6"/>
      <c r="G168" s="23">
        <f>SUM(G169:G170)</f>
        <v>39852</v>
      </c>
      <c r="H168" s="23">
        <f>SUM(H169:H170)</f>
        <v>39852</v>
      </c>
      <c r="I168" s="153"/>
      <c r="J168" s="153"/>
      <c r="K168" s="166"/>
      <c r="L168" s="153"/>
      <c r="M168" s="153"/>
      <c r="N168" s="153"/>
      <c r="O168" s="153"/>
    </row>
    <row r="169" spans="1:15" s="37" customFormat="1" ht="47.25" x14ac:dyDescent="0.25">
      <c r="A169" s="33" t="s">
        <v>684</v>
      </c>
      <c r="B169" s="98"/>
      <c r="C169" s="7" t="s">
        <v>113</v>
      </c>
      <c r="D169" s="7">
        <v>12</v>
      </c>
      <c r="E169" s="6" t="s">
        <v>662</v>
      </c>
      <c r="F169" s="6">
        <v>800</v>
      </c>
      <c r="G169" s="23">
        <v>39453.1</v>
      </c>
      <c r="H169" s="23">
        <v>39453.1</v>
      </c>
      <c r="I169" s="153"/>
      <c r="J169" s="153"/>
      <c r="K169" s="166"/>
      <c r="L169" s="153"/>
      <c r="M169" s="153"/>
      <c r="N169" s="153"/>
      <c r="O169" s="153"/>
    </row>
    <row r="170" spans="1:15" s="16" customFormat="1" ht="47.25" x14ac:dyDescent="0.25">
      <c r="A170" s="33" t="s">
        <v>685</v>
      </c>
      <c r="B170" s="98"/>
      <c r="C170" s="7" t="s">
        <v>113</v>
      </c>
      <c r="D170" s="7">
        <v>12</v>
      </c>
      <c r="E170" s="6" t="s">
        <v>663</v>
      </c>
      <c r="F170" s="6">
        <v>800</v>
      </c>
      <c r="G170" s="23">
        <v>398.9</v>
      </c>
      <c r="H170" s="23">
        <v>398.9</v>
      </c>
      <c r="I170" s="153"/>
      <c r="J170" s="153"/>
      <c r="K170" s="166"/>
      <c r="L170" s="153"/>
      <c r="M170" s="153"/>
      <c r="N170" s="153"/>
      <c r="O170" s="153"/>
    </row>
    <row r="171" spans="1:15" s="16" customFormat="1" ht="31.5" x14ac:dyDescent="0.25">
      <c r="A171" s="33" t="s">
        <v>444</v>
      </c>
      <c r="B171" s="98"/>
      <c r="C171" s="7" t="s">
        <v>113</v>
      </c>
      <c r="D171" s="7">
        <v>12</v>
      </c>
      <c r="E171" s="6" t="s">
        <v>443</v>
      </c>
      <c r="F171" s="6"/>
      <c r="G171" s="23">
        <f>SUM(G172)</f>
        <v>160</v>
      </c>
      <c r="H171" s="23">
        <f>SUM(H172)</f>
        <v>151.69999999999999</v>
      </c>
      <c r="I171" s="153"/>
      <c r="J171" s="153"/>
      <c r="K171" s="166"/>
      <c r="L171" s="153"/>
      <c r="M171" s="153"/>
      <c r="N171" s="153"/>
      <c r="O171" s="153"/>
    </row>
    <row r="172" spans="1:15" s="37" customFormat="1" ht="31.5" x14ac:dyDescent="0.25">
      <c r="A172" s="33" t="s">
        <v>445</v>
      </c>
      <c r="B172" s="6"/>
      <c r="C172" s="7" t="s">
        <v>113</v>
      </c>
      <c r="D172" s="7">
        <v>12</v>
      </c>
      <c r="E172" s="6" t="s">
        <v>446</v>
      </c>
      <c r="F172" s="6"/>
      <c r="G172" s="23">
        <f>SUM(G173:G174)</f>
        <v>160</v>
      </c>
      <c r="H172" s="23">
        <f>SUM(H173:H174)</f>
        <v>151.69999999999999</v>
      </c>
      <c r="I172" s="153"/>
      <c r="J172" s="153"/>
      <c r="K172" s="166"/>
      <c r="L172" s="153"/>
      <c r="M172" s="153"/>
      <c r="N172" s="153"/>
      <c r="O172" s="153"/>
    </row>
    <row r="173" spans="1:15" s="16" customFormat="1" ht="31.5" x14ac:dyDescent="0.25">
      <c r="A173" s="33" t="s">
        <v>686</v>
      </c>
      <c r="B173" s="98"/>
      <c r="C173" s="7" t="s">
        <v>113</v>
      </c>
      <c r="D173" s="7">
        <v>12</v>
      </c>
      <c r="E173" s="6" t="s">
        <v>664</v>
      </c>
      <c r="F173" s="6">
        <v>800</v>
      </c>
      <c r="G173" s="23">
        <v>158.4</v>
      </c>
      <c r="H173" s="23">
        <v>150.19999999999999</v>
      </c>
      <c r="I173" s="153"/>
      <c r="J173" s="153"/>
      <c r="K173" s="166"/>
      <c r="L173" s="153"/>
      <c r="M173" s="153"/>
      <c r="N173" s="153"/>
      <c r="O173" s="153"/>
    </row>
    <row r="174" spans="1:15" s="16" customFormat="1" ht="47.25" x14ac:dyDescent="0.25">
      <c r="A174" s="33" t="s">
        <v>687</v>
      </c>
      <c r="B174" s="98"/>
      <c r="C174" s="7" t="s">
        <v>113</v>
      </c>
      <c r="D174" s="7">
        <v>12</v>
      </c>
      <c r="E174" s="6" t="s">
        <v>665</v>
      </c>
      <c r="F174" s="6">
        <v>800</v>
      </c>
      <c r="G174" s="23">
        <v>1.6</v>
      </c>
      <c r="H174" s="23">
        <v>1.5</v>
      </c>
      <c r="I174" s="153"/>
      <c r="J174" s="153"/>
      <c r="K174" s="166"/>
      <c r="L174" s="153"/>
      <c r="M174" s="153"/>
      <c r="N174" s="153"/>
      <c r="O174" s="153"/>
    </row>
    <row r="175" spans="1:15" s="16" customFormat="1" ht="15.75" x14ac:dyDescent="0.25">
      <c r="A175" s="60" t="s">
        <v>186</v>
      </c>
      <c r="B175" s="6"/>
      <c r="C175" s="7" t="s">
        <v>113</v>
      </c>
      <c r="D175" s="7" t="s">
        <v>2</v>
      </c>
      <c r="E175" s="64" t="s">
        <v>185</v>
      </c>
      <c r="F175" s="6"/>
      <c r="G175" s="23">
        <f>G176</f>
        <v>5834.6</v>
      </c>
      <c r="H175" s="23">
        <f>H176</f>
        <v>5801.6</v>
      </c>
      <c r="I175" s="153"/>
      <c r="J175" s="153"/>
      <c r="K175" s="166"/>
      <c r="L175" s="153"/>
      <c r="M175" s="153"/>
      <c r="N175" s="153"/>
      <c r="O175" s="153"/>
    </row>
    <row r="176" spans="1:15" s="16" customFormat="1" ht="15.75" x14ac:dyDescent="0.25">
      <c r="A176" s="60" t="s">
        <v>188</v>
      </c>
      <c r="B176" s="6"/>
      <c r="C176" s="7" t="s">
        <v>113</v>
      </c>
      <c r="D176" s="7" t="s">
        <v>2</v>
      </c>
      <c r="E176" s="64" t="s">
        <v>187</v>
      </c>
      <c r="F176" s="6"/>
      <c r="G176" s="23">
        <f>SUM(G177:G180)</f>
        <v>5834.6</v>
      </c>
      <c r="H176" s="23">
        <f>SUM(H177:H180)</f>
        <v>5801.6</v>
      </c>
      <c r="I176" s="153"/>
      <c r="J176" s="153"/>
      <c r="K176" s="166"/>
      <c r="L176" s="153"/>
      <c r="M176" s="153"/>
      <c r="N176" s="153"/>
      <c r="O176" s="153"/>
    </row>
    <row r="177" spans="1:15" s="16" customFormat="1" ht="31.5" x14ac:dyDescent="0.25">
      <c r="A177" s="9" t="s">
        <v>389</v>
      </c>
      <c r="B177" s="6"/>
      <c r="C177" s="7" t="s">
        <v>113</v>
      </c>
      <c r="D177" s="7" t="s">
        <v>2</v>
      </c>
      <c r="E177" s="6" t="s">
        <v>738</v>
      </c>
      <c r="F177" s="6">
        <v>800</v>
      </c>
      <c r="G177" s="23">
        <v>259.89999999999998</v>
      </c>
      <c r="H177" s="23">
        <v>259.7</v>
      </c>
      <c r="I177" s="153"/>
      <c r="J177" s="153"/>
      <c r="K177" s="166"/>
      <c r="L177" s="153"/>
      <c r="M177" s="153"/>
      <c r="N177" s="153"/>
      <c r="O177" s="153"/>
    </row>
    <row r="178" spans="1:15" s="16" customFormat="1" ht="15.75" x14ac:dyDescent="0.25">
      <c r="A178" s="33" t="s">
        <v>732</v>
      </c>
      <c r="B178" s="6"/>
      <c r="C178" s="7" t="s">
        <v>113</v>
      </c>
      <c r="D178" s="7">
        <v>12</v>
      </c>
      <c r="E178" s="6" t="s">
        <v>731</v>
      </c>
      <c r="F178" s="6">
        <v>800</v>
      </c>
      <c r="G178" s="23">
        <v>32.799999999999997</v>
      </c>
      <c r="H178" s="23">
        <v>0</v>
      </c>
      <c r="I178" s="166"/>
      <c r="J178" s="166"/>
      <c r="K178" s="166"/>
      <c r="L178" s="153"/>
      <c r="M178" s="153"/>
      <c r="N178" s="153"/>
      <c r="O178" s="153"/>
    </row>
    <row r="179" spans="1:15" s="16" customFormat="1" ht="47.25" x14ac:dyDescent="0.25">
      <c r="A179" s="33" t="s">
        <v>707</v>
      </c>
      <c r="B179" s="6"/>
      <c r="C179" s="7" t="s">
        <v>113</v>
      </c>
      <c r="D179" s="7">
        <v>12</v>
      </c>
      <c r="E179" s="6" t="s">
        <v>666</v>
      </c>
      <c r="F179" s="6">
        <v>800</v>
      </c>
      <c r="G179" s="23">
        <v>5536.3</v>
      </c>
      <c r="H179" s="23">
        <v>5536.3</v>
      </c>
      <c r="I179" s="153"/>
      <c r="J179" s="153"/>
      <c r="K179" s="166"/>
      <c r="L179" s="153"/>
      <c r="M179" s="153"/>
      <c r="N179" s="153"/>
      <c r="O179" s="153"/>
    </row>
    <row r="180" spans="1:15" s="16" customFormat="1" ht="63" x14ac:dyDescent="0.25">
      <c r="A180" s="33" t="s">
        <v>708</v>
      </c>
      <c r="B180" s="6"/>
      <c r="C180" s="7" t="s">
        <v>113</v>
      </c>
      <c r="D180" s="7">
        <v>12</v>
      </c>
      <c r="E180" s="6" t="s">
        <v>667</v>
      </c>
      <c r="F180" s="6">
        <v>800</v>
      </c>
      <c r="G180" s="23">
        <v>5.6</v>
      </c>
      <c r="H180" s="23">
        <v>5.6</v>
      </c>
      <c r="I180" s="153"/>
      <c r="J180" s="153"/>
      <c r="K180" s="166"/>
      <c r="L180" s="153"/>
      <c r="M180" s="153"/>
      <c r="N180" s="153"/>
      <c r="O180" s="153"/>
    </row>
    <row r="181" spans="1:15" s="16" customFormat="1" ht="15.75" x14ac:dyDescent="0.25">
      <c r="A181" s="32" t="s">
        <v>86</v>
      </c>
      <c r="B181" s="26"/>
      <c r="C181" s="30" t="s">
        <v>114</v>
      </c>
      <c r="D181" s="30" t="s">
        <v>117</v>
      </c>
      <c r="E181" s="26"/>
      <c r="F181" s="26"/>
      <c r="G181" s="4">
        <f>SUM(G182,G190,G207,G223)</f>
        <v>185659.50000000003</v>
      </c>
      <c r="H181" s="4">
        <f>SUM(H182,H190,H207,H223)</f>
        <v>185119</v>
      </c>
      <c r="I181" s="166"/>
      <c r="J181" s="153"/>
      <c r="K181" s="166"/>
      <c r="L181" s="153"/>
      <c r="M181" s="153"/>
      <c r="N181" s="153"/>
      <c r="O181" s="153"/>
    </row>
    <row r="182" spans="1:15" s="16" customFormat="1" ht="15.75" x14ac:dyDescent="0.25">
      <c r="A182" s="32" t="s">
        <v>87</v>
      </c>
      <c r="B182" s="26"/>
      <c r="C182" s="30" t="s">
        <v>114</v>
      </c>
      <c r="D182" s="30" t="s">
        <v>110</v>
      </c>
      <c r="E182" s="26"/>
      <c r="F182" s="26"/>
      <c r="G182" s="4">
        <f>SUM(G183)</f>
        <v>32243.8</v>
      </c>
      <c r="H182" s="4">
        <f>SUM(H183)</f>
        <v>32243.200000000001</v>
      </c>
      <c r="I182" s="153"/>
      <c r="J182" s="153"/>
      <c r="K182" s="166"/>
      <c r="L182" s="153"/>
      <c r="M182" s="153"/>
      <c r="N182" s="153"/>
      <c r="O182" s="153"/>
    </row>
    <row r="183" spans="1:15" s="16" customFormat="1" ht="33.75" customHeight="1" x14ac:dyDescent="0.25">
      <c r="A183" s="33" t="s">
        <v>648</v>
      </c>
      <c r="B183" s="6"/>
      <c r="C183" s="7" t="s">
        <v>114</v>
      </c>
      <c r="D183" s="7" t="s">
        <v>110</v>
      </c>
      <c r="E183" s="6" t="s">
        <v>194</v>
      </c>
      <c r="F183" s="26"/>
      <c r="G183" s="23">
        <f>SUM(G184,G186,G188)</f>
        <v>32243.8</v>
      </c>
      <c r="H183" s="23">
        <f>SUM(H184,H186,H188)</f>
        <v>32243.200000000001</v>
      </c>
      <c r="I183" s="153"/>
      <c r="J183" s="153"/>
      <c r="K183" s="166"/>
      <c r="L183" s="153"/>
      <c r="M183" s="153"/>
      <c r="N183" s="153"/>
      <c r="O183" s="153"/>
    </row>
    <row r="184" spans="1:15" s="16" customFormat="1" ht="31.5" x14ac:dyDescent="0.25">
      <c r="A184" s="33" t="s">
        <v>212</v>
      </c>
      <c r="B184" s="6"/>
      <c r="C184" s="7" t="s">
        <v>114</v>
      </c>
      <c r="D184" s="7" t="s">
        <v>110</v>
      </c>
      <c r="E184" s="6" t="s">
        <v>211</v>
      </c>
      <c r="F184" s="26"/>
      <c r="G184" s="23">
        <f>SUM(G185)</f>
        <v>9209.5</v>
      </c>
      <c r="H184" s="23">
        <f>SUM(H185)</f>
        <v>9209</v>
      </c>
      <c r="I184" s="153"/>
      <c r="J184" s="153"/>
      <c r="K184" s="166"/>
      <c r="L184" s="153"/>
      <c r="M184" s="153"/>
      <c r="N184" s="153"/>
      <c r="O184" s="153"/>
    </row>
    <row r="185" spans="1:15" s="16" customFormat="1" ht="47.25" x14ac:dyDescent="0.25">
      <c r="A185" s="33" t="s">
        <v>721</v>
      </c>
      <c r="B185" s="6"/>
      <c r="C185" s="7" t="s">
        <v>114</v>
      </c>
      <c r="D185" s="7" t="s">
        <v>110</v>
      </c>
      <c r="E185" s="6" t="s">
        <v>213</v>
      </c>
      <c r="F185" s="6">
        <v>200</v>
      </c>
      <c r="G185" s="23">
        <v>9209.5</v>
      </c>
      <c r="H185" s="23">
        <v>9209</v>
      </c>
      <c r="I185" s="153"/>
      <c r="J185" s="153"/>
      <c r="K185" s="166"/>
      <c r="L185" s="153"/>
      <c r="M185" s="153"/>
      <c r="N185" s="153"/>
      <c r="O185" s="153"/>
    </row>
    <row r="186" spans="1:15" s="16" customFormat="1" ht="31.5" x14ac:dyDescent="0.25">
      <c r="A186" s="34" t="s">
        <v>439</v>
      </c>
      <c r="B186" s="6"/>
      <c r="C186" s="7" t="s">
        <v>114</v>
      </c>
      <c r="D186" s="7" t="s">
        <v>110</v>
      </c>
      <c r="E186" s="6" t="s">
        <v>440</v>
      </c>
      <c r="F186" s="6"/>
      <c r="G186" s="23">
        <f>SUM(G187)</f>
        <v>8034.3</v>
      </c>
      <c r="H186" s="23">
        <f>SUM(H187)</f>
        <v>8034.2</v>
      </c>
      <c r="I186" s="153"/>
      <c r="J186" s="153"/>
      <c r="K186" s="166"/>
      <c r="L186" s="153"/>
      <c r="M186" s="153"/>
      <c r="N186" s="153"/>
      <c r="O186" s="153"/>
    </row>
    <row r="187" spans="1:15" s="16" customFormat="1" ht="47.25" x14ac:dyDescent="0.25">
      <c r="A187" s="33" t="s">
        <v>564</v>
      </c>
      <c r="B187" s="6"/>
      <c r="C187" s="7" t="s">
        <v>114</v>
      </c>
      <c r="D187" s="7" t="s">
        <v>110</v>
      </c>
      <c r="E187" s="6" t="s">
        <v>441</v>
      </c>
      <c r="F187" s="6">
        <v>200</v>
      </c>
      <c r="G187" s="23">
        <v>8034.3</v>
      </c>
      <c r="H187" s="23">
        <v>8034.2</v>
      </c>
      <c r="I187" s="153"/>
      <c r="J187" s="153"/>
      <c r="K187" s="166"/>
      <c r="L187" s="153"/>
      <c r="M187" s="153"/>
      <c r="N187" s="153"/>
      <c r="O187" s="153"/>
    </row>
    <row r="188" spans="1:15" s="16" customFormat="1" ht="31.5" x14ac:dyDescent="0.25">
      <c r="A188" s="85" t="s">
        <v>529</v>
      </c>
      <c r="B188" s="6"/>
      <c r="C188" s="7" t="s">
        <v>114</v>
      </c>
      <c r="D188" s="7" t="s">
        <v>110</v>
      </c>
      <c r="E188" s="125" t="s">
        <v>739</v>
      </c>
      <c r="F188" s="6"/>
      <c r="G188" s="23">
        <f>SUM(G189)</f>
        <v>15000</v>
      </c>
      <c r="H188" s="23">
        <f>SUM(H189)</f>
        <v>15000</v>
      </c>
      <c r="I188" s="153"/>
      <c r="J188" s="153"/>
      <c r="K188" s="166"/>
      <c r="L188" s="153"/>
      <c r="M188" s="153"/>
      <c r="N188" s="153"/>
      <c r="O188" s="153"/>
    </row>
    <row r="189" spans="1:15" s="16" customFormat="1" ht="47.25" x14ac:dyDescent="0.25">
      <c r="A189" s="85" t="s">
        <v>543</v>
      </c>
      <c r="B189" s="6"/>
      <c r="C189" s="7" t="s">
        <v>114</v>
      </c>
      <c r="D189" s="7" t="s">
        <v>110</v>
      </c>
      <c r="E189" s="125" t="s">
        <v>530</v>
      </c>
      <c r="F189" s="6">
        <v>200</v>
      </c>
      <c r="G189" s="23">
        <v>15000</v>
      </c>
      <c r="H189" s="23">
        <v>15000</v>
      </c>
      <c r="I189" s="153"/>
      <c r="J189" s="153"/>
      <c r="K189" s="166"/>
      <c r="L189" s="153"/>
      <c r="M189" s="153"/>
      <c r="N189" s="153"/>
      <c r="O189" s="153"/>
    </row>
    <row r="190" spans="1:15" s="16" customFormat="1" ht="15.75" x14ac:dyDescent="0.25">
      <c r="A190" s="32" t="s">
        <v>89</v>
      </c>
      <c r="B190" s="26"/>
      <c r="C190" s="30" t="s">
        <v>114</v>
      </c>
      <c r="D190" s="30" t="s">
        <v>111</v>
      </c>
      <c r="E190" s="26"/>
      <c r="F190" s="26"/>
      <c r="G190" s="4">
        <f>SUM(G191,G203)</f>
        <v>87277.8</v>
      </c>
      <c r="H190" s="4">
        <f>SUM(H191,H203)</f>
        <v>87197.7</v>
      </c>
      <c r="I190" s="153"/>
      <c r="J190" s="153"/>
      <c r="K190" s="166"/>
      <c r="L190" s="153"/>
      <c r="M190" s="153"/>
      <c r="N190" s="153"/>
      <c r="O190" s="153"/>
    </row>
    <row r="191" spans="1:15" s="16" customFormat="1" ht="47.25" x14ac:dyDescent="0.25">
      <c r="A191" s="33" t="s">
        <v>649</v>
      </c>
      <c r="B191" s="6"/>
      <c r="C191" s="7" t="s">
        <v>114</v>
      </c>
      <c r="D191" s="7" t="s">
        <v>111</v>
      </c>
      <c r="E191" s="6" t="s">
        <v>214</v>
      </c>
      <c r="F191" s="6"/>
      <c r="G191" s="23">
        <f>SUM(G192,G200)</f>
        <v>80985.8</v>
      </c>
      <c r="H191" s="23">
        <f>SUM(H192,H200)</f>
        <v>80985.8</v>
      </c>
      <c r="I191" s="153"/>
      <c r="J191" s="153"/>
      <c r="K191" s="166"/>
      <c r="L191" s="153"/>
      <c r="M191" s="153"/>
      <c r="N191" s="153"/>
      <c r="O191" s="153"/>
    </row>
    <row r="192" spans="1:15" s="16" customFormat="1" ht="31.5" x14ac:dyDescent="0.25">
      <c r="A192" s="33" t="s">
        <v>80</v>
      </c>
      <c r="B192" s="6"/>
      <c r="C192" s="7" t="s">
        <v>114</v>
      </c>
      <c r="D192" s="7" t="s">
        <v>111</v>
      </c>
      <c r="E192" s="6" t="s">
        <v>215</v>
      </c>
      <c r="F192" s="6"/>
      <c r="G192" s="23">
        <f>SUM(G193,G195,G197)</f>
        <v>48249.599999999999</v>
      </c>
      <c r="H192" s="23">
        <f>SUM(H193,H195,H197)</f>
        <v>48249.599999999999</v>
      </c>
      <c r="I192" s="153"/>
      <c r="J192" s="153"/>
      <c r="K192" s="166"/>
      <c r="L192" s="153"/>
      <c r="M192" s="153"/>
      <c r="N192" s="153"/>
      <c r="O192" s="153"/>
    </row>
    <row r="193" spans="1:15" s="16" customFormat="1" ht="15.75" x14ac:dyDescent="0.25">
      <c r="A193" s="33" t="s">
        <v>217</v>
      </c>
      <c r="B193" s="6"/>
      <c r="C193" s="7" t="s">
        <v>114</v>
      </c>
      <c r="D193" s="7" t="s">
        <v>111</v>
      </c>
      <c r="E193" s="6" t="s">
        <v>216</v>
      </c>
      <c r="F193" s="6"/>
      <c r="G193" s="23">
        <f>SUM(G194)</f>
        <v>12249.6</v>
      </c>
      <c r="H193" s="23">
        <f>SUM(H194)</f>
        <v>12249.6</v>
      </c>
      <c r="I193" s="153"/>
      <c r="J193" s="153"/>
      <c r="K193" s="166"/>
      <c r="L193" s="153"/>
      <c r="M193" s="153"/>
      <c r="N193" s="153"/>
      <c r="O193" s="153"/>
    </row>
    <row r="194" spans="1:15" s="16" customFormat="1" ht="31.5" x14ac:dyDescent="0.25">
      <c r="A194" s="33" t="s">
        <v>357</v>
      </c>
      <c r="B194" s="6"/>
      <c r="C194" s="7" t="s">
        <v>114</v>
      </c>
      <c r="D194" s="7" t="s">
        <v>111</v>
      </c>
      <c r="E194" s="6" t="s">
        <v>218</v>
      </c>
      <c r="F194" s="6">
        <v>800</v>
      </c>
      <c r="G194" s="23">
        <v>12249.6</v>
      </c>
      <c r="H194" s="23">
        <v>12249.6</v>
      </c>
      <c r="I194" s="153"/>
      <c r="J194" s="153"/>
      <c r="K194" s="166"/>
      <c r="L194" s="153"/>
      <c r="M194" s="153"/>
      <c r="N194" s="153"/>
      <c r="O194" s="153"/>
    </row>
    <row r="195" spans="1:15" s="16" customFormat="1" ht="63" x14ac:dyDescent="0.25">
      <c r="A195" s="9" t="s">
        <v>801</v>
      </c>
      <c r="B195" s="6"/>
      <c r="C195" s="7" t="s">
        <v>114</v>
      </c>
      <c r="D195" s="7" t="s">
        <v>111</v>
      </c>
      <c r="E195" s="6" t="s">
        <v>740</v>
      </c>
      <c r="F195" s="6"/>
      <c r="G195" s="23">
        <f>SUM(G196)</f>
        <v>36000</v>
      </c>
      <c r="H195" s="23">
        <f>SUM(H196)</f>
        <v>36000</v>
      </c>
      <c r="I195" s="153"/>
      <c r="J195" s="153"/>
      <c r="K195" s="166"/>
      <c r="L195" s="153"/>
      <c r="M195" s="153"/>
      <c r="N195" s="153"/>
      <c r="O195" s="153"/>
    </row>
    <row r="196" spans="1:15" s="16" customFormat="1" ht="63" x14ac:dyDescent="0.25">
      <c r="A196" s="86" t="s">
        <v>742</v>
      </c>
      <c r="B196" s="6"/>
      <c r="C196" s="7" t="s">
        <v>114</v>
      </c>
      <c r="D196" s="7" t="s">
        <v>111</v>
      </c>
      <c r="E196" s="6" t="s">
        <v>741</v>
      </c>
      <c r="F196" s="6">
        <v>800</v>
      </c>
      <c r="G196" s="23">
        <v>36000</v>
      </c>
      <c r="H196" s="23">
        <v>36000</v>
      </c>
      <c r="I196" s="153"/>
      <c r="J196" s="153"/>
      <c r="K196" s="166"/>
      <c r="L196" s="153"/>
      <c r="M196" s="153"/>
      <c r="N196" s="153"/>
      <c r="O196" s="153"/>
    </row>
    <row r="197" spans="1:15" s="16" customFormat="1" ht="47.25" x14ac:dyDescent="0.25">
      <c r="A197" s="196" t="s">
        <v>804</v>
      </c>
      <c r="B197" s="6"/>
      <c r="C197" s="7" t="s">
        <v>114</v>
      </c>
      <c r="D197" s="7" t="s">
        <v>111</v>
      </c>
      <c r="E197" s="6" t="s">
        <v>805</v>
      </c>
      <c r="F197" s="6"/>
      <c r="G197" s="23">
        <f>SUM(G198:G199)</f>
        <v>0</v>
      </c>
      <c r="H197" s="23">
        <f>SUM(H198:H199)</f>
        <v>0</v>
      </c>
      <c r="I197" s="153"/>
      <c r="J197" s="153"/>
      <c r="K197" s="166"/>
      <c r="L197" s="153"/>
      <c r="M197" s="153"/>
      <c r="N197" s="153"/>
      <c r="O197" s="153"/>
    </row>
    <row r="198" spans="1:15" s="16" customFormat="1" ht="47.25" x14ac:dyDescent="0.25">
      <c r="A198" s="86" t="s">
        <v>808</v>
      </c>
      <c r="B198" s="6"/>
      <c r="C198" s="7" t="s">
        <v>114</v>
      </c>
      <c r="D198" s="7" t="s">
        <v>111</v>
      </c>
      <c r="E198" s="6" t="s">
        <v>806</v>
      </c>
      <c r="F198" s="6">
        <v>800</v>
      </c>
      <c r="G198" s="23">
        <v>0</v>
      </c>
      <c r="H198" s="23">
        <v>0</v>
      </c>
      <c r="I198" s="153"/>
      <c r="J198" s="153"/>
      <c r="K198" s="166"/>
      <c r="L198" s="153"/>
      <c r="M198" s="153"/>
      <c r="N198" s="153"/>
      <c r="O198" s="153"/>
    </row>
    <row r="199" spans="1:15" s="16" customFormat="1" ht="47.25" x14ac:dyDescent="0.25">
      <c r="A199" s="86" t="s">
        <v>809</v>
      </c>
      <c r="B199" s="6"/>
      <c r="C199" s="7" t="s">
        <v>114</v>
      </c>
      <c r="D199" s="7" t="s">
        <v>111</v>
      </c>
      <c r="E199" s="6" t="s">
        <v>807</v>
      </c>
      <c r="F199" s="6">
        <v>800</v>
      </c>
      <c r="G199" s="23">
        <v>0</v>
      </c>
      <c r="H199" s="23">
        <v>0</v>
      </c>
      <c r="I199" s="153"/>
      <c r="J199" s="153"/>
      <c r="K199" s="166"/>
      <c r="L199" s="153"/>
      <c r="M199" s="153"/>
      <c r="N199" s="153"/>
      <c r="O199" s="153"/>
    </row>
    <row r="200" spans="1:15" s="16" customFormat="1" ht="31.5" x14ac:dyDescent="0.25">
      <c r="A200" s="9" t="s">
        <v>88</v>
      </c>
      <c r="B200" s="6"/>
      <c r="C200" s="7" t="s">
        <v>114</v>
      </c>
      <c r="D200" s="7" t="s">
        <v>111</v>
      </c>
      <c r="E200" s="6" t="s">
        <v>219</v>
      </c>
      <c r="F200" s="6"/>
      <c r="G200" s="23">
        <f>SUM(G201)</f>
        <v>32736.2</v>
      </c>
      <c r="H200" s="23">
        <f>SUM(H201)</f>
        <v>32736.2</v>
      </c>
      <c r="I200" s="153"/>
      <c r="J200" s="153"/>
      <c r="K200" s="166"/>
      <c r="L200" s="153"/>
      <c r="M200" s="153"/>
      <c r="N200" s="153"/>
      <c r="O200" s="153"/>
    </row>
    <row r="201" spans="1:15" s="16" customFormat="1" ht="15.75" x14ac:dyDescent="0.25">
      <c r="A201" s="9" t="s">
        <v>221</v>
      </c>
      <c r="B201" s="6"/>
      <c r="C201" s="7" t="s">
        <v>114</v>
      </c>
      <c r="D201" s="7" t="s">
        <v>111</v>
      </c>
      <c r="E201" s="6" t="s">
        <v>220</v>
      </c>
      <c r="F201" s="6"/>
      <c r="G201" s="23">
        <f>SUM(G202)</f>
        <v>32736.2</v>
      </c>
      <c r="H201" s="23">
        <f>SUM(H202)</f>
        <v>32736.2</v>
      </c>
      <c r="I201" s="153"/>
      <c r="J201" s="153"/>
      <c r="K201" s="166"/>
      <c r="L201" s="153"/>
      <c r="M201" s="153"/>
      <c r="N201" s="153"/>
      <c r="O201" s="153"/>
    </row>
    <row r="202" spans="1:15" s="16" customFormat="1" ht="31.5" x14ac:dyDescent="0.25">
      <c r="A202" s="9" t="s">
        <v>357</v>
      </c>
      <c r="B202" s="6"/>
      <c r="C202" s="7" t="s">
        <v>114</v>
      </c>
      <c r="D202" s="7" t="s">
        <v>111</v>
      </c>
      <c r="E202" s="6" t="s">
        <v>222</v>
      </c>
      <c r="F202" s="6">
        <v>800</v>
      </c>
      <c r="G202" s="23">
        <v>32736.2</v>
      </c>
      <c r="H202" s="23">
        <v>32736.2</v>
      </c>
      <c r="I202" s="153"/>
      <c r="J202" s="153"/>
      <c r="K202" s="166"/>
      <c r="L202" s="153"/>
      <c r="M202" s="153"/>
      <c r="N202" s="153"/>
      <c r="O202" s="153"/>
    </row>
    <row r="203" spans="1:15" s="16" customFormat="1" ht="32.25" customHeight="1" x14ac:dyDescent="0.25">
      <c r="A203" s="60" t="s">
        <v>648</v>
      </c>
      <c r="B203" s="6"/>
      <c r="C203" s="7" t="s">
        <v>114</v>
      </c>
      <c r="D203" s="7" t="s">
        <v>111</v>
      </c>
      <c r="E203" s="6" t="s">
        <v>194</v>
      </c>
      <c r="F203" s="6"/>
      <c r="G203" s="23">
        <f>G204</f>
        <v>6292</v>
      </c>
      <c r="H203" s="23">
        <f>H204</f>
        <v>6211.9</v>
      </c>
    </row>
    <row r="204" spans="1:15" s="16" customFormat="1" ht="31.5" x14ac:dyDescent="0.25">
      <c r="A204" s="33" t="s">
        <v>810</v>
      </c>
      <c r="B204" s="6"/>
      <c r="C204" s="7" t="s">
        <v>114</v>
      </c>
      <c r="D204" s="7" t="s">
        <v>111</v>
      </c>
      <c r="E204" s="6" t="s">
        <v>811</v>
      </c>
      <c r="F204" s="6"/>
      <c r="G204" s="23">
        <f>SUM(G205)</f>
        <v>6292</v>
      </c>
      <c r="H204" s="23">
        <f>SUM(H205)</f>
        <v>6211.9</v>
      </c>
    </row>
    <row r="205" spans="1:15" s="16" customFormat="1" ht="31.5" x14ac:dyDescent="0.25">
      <c r="A205" s="33" t="s">
        <v>812</v>
      </c>
      <c r="B205" s="6"/>
      <c r="C205" s="7" t="s">
        <v>114</v>
      </c>
      <c r="D205" s="7" t="s">
        <v>111</v>
      </c>
      <c r="E205" s="6" t="s">
        <v>437</v>
      </c>
      <c r="F205" s="6"/>
      <c r="G205" s="23">
        <f>G206</f>
        <v>6292</v>
      </c>
      <c r="H205" s="23">
        <f>H206</f>
        <v>6211.9</v>
      </c>
    </row>
    <row r="206" spans="1:15" s="16" customFormat="1" ht="31.5" x14ac:dyDescent="0.25">
      <c r="A206" s="9" t="s">
        <v>813</v>
      </c>
      <c r="B206" s="6"/>
      <c r="C206" s="7" t="s">
        <v>114</v>
      </c>
      <c r="D206" s="7" t="s">
        <v>111</v>
      </c>
      <c r="E206" s="6" t="s">
        <v>437</v>
      </c>
      <c r="F206" s="6">
        <v>200</v>
      </c>
      <c r="G206" s="23">
        <v>6292</v>
      </c>
      <c r="H206" s="23">
        <v>6211.9</v>
      </c>
    </row>
    <row r="207" spans="1:15" s="16" customFormat="1" ht="15.75" x14ac:dyDescent="0.25">
      <c r="A207" s="32" t="s">
        <v>90</v>
      </c>
      <c r="B207" s="26"/>
      <c r="C207" s="30" t="s">
        <v>114</v>
      </c>
      <c r="D207" s="30" t="s">
        <v>112</v>
      </c>
      <c r="E207" s="26"/>
      <c r="F207" s="26"/>
      <c r="G207" s="4">
        <f>SUM(G208)</f>
        <v>60169.3</v>
      </c>
      <c r="H207" s="4">
        <f>SUM(H208)</f>
        <v>59709.8</v>
      </c>
      <c r="I207" s="153"/>
      <c r="J207" s="153"/>
      <c r="K207" s="166"/>
      <c r="L207" s="153"/>
      <c r="M207" s="153"/>
      <c r="N207" s="153"/>
      <c r="O207" s="153"/>
    </row>
    <row r="208" spans="1:15" s="16" customFormat="1" ht="47.25" x14ac:dyDescent="0.25">
      <c r="A208" s="33" t="s">
        <v>648</v>
      </c>
      <c r="B208" s="6"/>
      <c r="C208" s="7" t="s">
        <v>114</v>
      </c>
      <c r="D208" s="7" t="s">
        <v>112</v>
      </c>
      <c r="E208" s="6" t="s">
        <v>194</v>
      </c>
      <c r="F208" s="6"/>
      <c r="G208" s="23">
        <f>SUM(G209,G211,G213,G215,G217,G219,G221)</f>
        <v>60169.3</v>
      </c>
      <c r="H208" s="23">
        <f>SUM(H209,H211,H213,H215,H217,H219,H221)</f>
        <v>59709.8</v>
      </c>
      <c r="I208" s="153"/>
      <c r="J208" s="153"/>
      <c r="K208" s="166"/>
      <c r="L208" s="153"/>
      <c r="M208" s="153"/>
      <c r="N208" s="153"/>
      <c r="O208" s="153"/>
    </row>
    <row r="209" spans="1:15" s="16" customFormat="1" ht="15.75" x14ac:dyDescent="0.25">
      <c r="A209" s="33" t="s">
        <v>224</v>
      </c>
      <c r="B209" s="6"/>
      <c r="C209" s="7" t="s">
        <v>114</v>
      </c>
      <c r="D209" s="7" t="s">
        <v>112</v>
      </c>
      <c r="E209" s="6" t="s">
        <v>223</v>
      </c>
      <c r="F209" s="26"/>
      <c r="G209" s="23">
        <f>SUM(G210)</f>
        <v>3344.2</v>
      </c>
      <c r="H209" s="23">
        <f>SUM(H210)</f>
        <v>3087.4</v>
      </c>
      <c r="I209" s="153"/>
      <c r="J209" s="153"/>
      <c r="K209" s="166"/>
      <c r="L209" s="153"/>
      <c r="M209" s="153"/>
      <c r="N209" s="153"/>
      <c r="O209" s="153"/>
    </row>
    <row r="210" spans="1:15" s="16" customFormat="1" ht="31.5" x14ac:dyDescent="0.25">
      <c r="A210" s="33" t="s">
        <v>412</v>
      </c>
      <c r="B210" s="6"/>
      <c r="C210" s="7" t="s">
        <v>114</v>
      </c>
      <c r="D210" s="7" t="s">
        <v>112</v>
      </c>
      <c r="E210" s="6" t="s">
        <v>225</v>
      </c>
      <c r="F210" s="6">
        <v>200</v>
      </c>
      <c r="G210" s="23">
        <v>3344.2</v>
      </c>
      <c r="H210" s="23">
        <v>3087.4</v>
      </c>
      <c r="I210" s="153"/>
      <c r="J210" s="153"/>
      <c r="K210" s="166"/>
      <c r="L210" s="153"/>
      <c r="M210" s="153"/>
      <c r="N210" s="153"/>
      <c r="O210" s="153"/>
    </row>
    <row r="211" spans="1:15" s="16" customFormat="1" ht="15.75" x14ac:dyDescent="0.25">
      <c r="A211" s="33" t="s">
        <v>227</v>
      </c>
      <c r="B211" s="6"/>
      <c r="C211" s="7" t="s">
        <v>114</v>
      </c>
      <c r="D211" s="7" t="s">
        <v>112</v>
      </c>
      <c r="E211" s="6" t="s">
        <v>226</v>
      </c>
      <c r="F211" s="26"/>
      <c r="G211" s="23">
        <f>SUM(G212)</f>
        <v>0</v>
      </c>
      <c r="H211" s="23">
        <f>SUM(H212)</f>
        <v>0</v>
      </c>
      <c r="I211" s="153"/>
      <c r="J211" s="153"/>
      <c r="K211" s="166"/>
      <c r="L211" s="153"/>
      <c r="M211" s="153"/>
      <c r="N211" s="153"/>
      <c r="O211" s="153"/>
    </row>
    <row r="212" spans="1:15" s="16" customFormat="1" ht="31.5" x14ac:dyDescent="0.25">
      <c r="A212" s="33" t="s">
        <v>413</v>
      </c>
      <c r="B212" s="6"/>
      <c r="C212" s="7" t="s">
        <v>114</v>
      </c>
      <c r="D212" s="7" t="s">
        <v>112</v>
      </c>
      <c r="E212" s="6" t="s">
        <v>228</v>
      </c>
      <c r="F212" s="6">
        <v>200</v>
      </c>
      <c r="G212" s="23">
        <v>0</v>
      </c>
      <c r="H212" s="23">
        <v>0</v>
      </c>
      <c r="I212" s="153"/>
      <c r="J212" s="153"/>
      <c r="K212" s="166"/>
      <c r="L212" s="153"/>
      <c r="M212" s="153"/>
      <c r="N212" s="153"/>
      <c r="O212" s="153"/>
    </row>
    <row r="213" spans="1:15" s="16" customFormat="1" ht="16.5" customHeight="1" x14ac:dyDescent="0.25">
      <c r="A213" s="33" t="s">
        <v>230</v>
      </c>
      <c r="B213" s="6"/>
      <c r="C213" s="7" t="s">
        <v>114</v>
      </c>
      <c r="D213" s="7" t="s">
        <v>112</v>
      </c>
      <c r="E213" s="6" t="s">
        <v>229</v>
      </c>
      <c r="F213" s="26"/>
      <c r="G213" s="23">
        <f>SUM(G214)</f>
        <v>0</v>
      </c>
      <c r="H213" s="23">
        <f>SUM(H214)</f>
        <v>0</v>
      </c>
      <c r="I213" s="153"/>
      <c r="J213" s="153"/>
      <c r="K213" s="166"/>
      <c r="L213" s="153"/>
      <c r="M213" s="153"/>
      <c r="N213" s="153"/>
      <c r="O213" s="153"/>
    </row>
    <row r="214" spans="1:15" s="16" customFormat="1" ht="47.25" x14ac:dyDescent="0.25">
      <c r="A214" s="33" t="s">
        <v>414</v>
      </c>
      <c r="B214" s="6"/>
      <c r="C214" s="7" t="s">
        <v>114</v>
      </c>
      <c r="D214" s="7" t="s">
        <v>112</v>
      </c>
      <c r="E214" s="6" t="s">
        <v>231</v>
      </c>
      <c r="F214" s="6">
        <v>200</v>
      </c>
      <c r="G214" s="23">
        <v>0</v>
      </c>
      <c r="H214" s="23">
        <v>0</v>
      </c>
      <c r="I214" s="153"/>
      <c r="J214" s="153"/>
      <c r="K214" s="166"/>
      <c r="L214" s="153"/>
      <c r="M214" s="153"/>
      <c r="N214" s="153"/>
      <c r="O214" s="153"/>
    </row>
    <row r="215" spans="1:15" s="16" customFormat="1" ht="17.25" customHeight="1" x14ac:dyDescent="0.25">
      <c r="A215" s="33" t="s">
        <v>233</v>
      </c>
      <c r="B215" s="6"/>
      <c r="C215" s="7" t="s">
        <v>114</v>
      </c>
      <c r="D215" s="7" t="s">
        <v>112</v>
      </c>
      <c r="E215" s="6" t="s">
        <v>232</v>
      </c>
      <c r="F215" s="26"/>
      <c r="G215" s="23">
        <f>SUM(G216)</f>
        <v>5775.2</v>
      </c>
      <c r="H215" s="23">
        <f>SUM(H216)</f>
        <v>5572.7</v>
      </c>
      <c r="I215" s="153"/>
      <c r="J215" s="153"/>
      <c r="K215" s="166"/>
      <c r="L215" s="153"/>
      <c r="M215" s="153"/>
      <c r="N215" s="153"/>
      <c r="O215" s="153"/>
    </row>
    <row r="216" spans="1:15" s="16" customFormat="1" ht="47.25" x14ac:dyDescent="0.25">
      <c r="A216" s="33" t="s">
        <v>415</v>
      </c>
      <c r="B216" s="6"/>
      <c r="C216" s="7" t="s">
        <v>114</v>
      </c>
      <c r="D216" s="7" t="s">
        <v>112</v>
      </c>
      <c r="E216" s="6" t="s">
        <v>234</v>
      </c>
      <c r="F216" s="6">
        <v>200</v>
      </c>
      <c r="G216" s="23">
        <v>5775.2</v>
      </c>
      <c r="H216" s="23">
        <v>5572.7</v>
      </c>
      <c r="I216" s="153"/>
      <c r="J216" s="153"/>
      <c r="K216" s="166"/>
      <c r="L216" s="153"/>
      <c r="M216" s="153"/>
      <c r="N216" s="153"/>
      <c r="O216" s="153"/>
    </row>
    <row r="217" spans="1:15" s="16" customFormat="1" ht="31.5" x14ac:dyDescent="0.25">
      <c r="A217" s="33" t="s">
        <v>236</v>
      </c>
      <c r="B217" s="6"/>
      <c r="C217" s="7" t="s">
        <v>114</v>
      </c>
      <c r="D217" s="7" t="s">
        <v>112</v>
      </c>
      <c r="E217" s="6" t="s">
        <v>235</v>
      </c>
      <c r="F217" s="26"/>
      <c r="G217" s="23">
        <f>SUM(G218)</f>
        <v>0</v>
      </c>
      <c r="H217" s="23">
        <f>SUM(H218)</f>
        <v>0</v>
      </c>
      <c r="I217" s="153"/>
      <c r="J217" s="153"/>
      <c r="K217" s="166"/>
      <c r="L217" s="153"/>
      <c r="M217" s="153"/>
      <c r="N217" s="153"/>
      <c r="O217" s="153"/>
    </row>
    <row r="218" spans="1:15" s="16" customFormat="1" ht="47.25" x14ac:dyDescent="0.25">
      <c r="A218" s="33" t="s">
        <v>416</v>
      </c>
      <c r="B218" s="6"/>
      <c r="C218" s="7" t="s">
        <v>114</v>
      </c>
      <c r="D218" s="7" t="s">
        <v>112</v>
      </c>
      <c r="E218" s="6" t="s">
        <v>237</v>
      </c>
      <c r="F218" s="6">
        <v>200</v>
      </c>
      <c r="G218" s="23">
        <v>0</v>
      </c>
      <c r="H218" s="23">
        <v>0</v>
      </c>
      <c r="I218" s="153"/>
      <c r="J218" s="153"/>
      <c r="K218" s="166"/>
      <c r="L218" s="153"/>
      <c r="M218" s="153"/>
      <c r="N218" s="153"/>
      <c r="O218" s="153"/>
    </row>
    <row r="219" spans="1:15" s="16" customFormat="1" ht="47.25" x14ac:dyDescent="0.25">
      <c r="A219" s="33" t="s">
        <v>650</v>
      </c>
      <c r="B219" s="6"/>
      <c r="C219" s="7" t="s">
        <v>114</v>
      </c>
      <c r="D219" s="7" t="s">
        <v>112</v>
      </c>
      <c r="E219" s="6" t="s">
        <v>651</v>
      </c>
      <c r="F219" s="6"/>
      <c r="G219" s="23">
        <f>SUM(G220)</f>
        <v>23333.9</v>
      </c>
      <c r="H219" s="23">
        <f>SUM(H220)</f>
        <v>23333.8</v>
      </c>
      <c r="I219" s="153"/>
      <c r="J219" s="153"/>
      <c r="K219" s="166"/>
      <c r="L219" s="153"/>
      <c r="M219" s="153"/>
      <c r="N219" s="153"/>
      <c r="O219" s="153"/>
    </row>
    <row r="220" spans="1:15" s="16" customFormat="1" ht="63" x14ac:dyDescent="0.25">
      <c r="A220" s="33" t="s">
        <v>679</v>
      </c>
      <c r="B220" s="6"/>
      <c r="C220" s="7" t="s">
        <v>114</v>
      </c>
      <c r="D220" s="7" t="s">
        <v>112</v>
      </c>
      <c r="E220" s="113" t="s">
        <v>652</v>
      </c>
      <c r="F220" s="6">
        <v>200</v>
      </c>
      <c r="G220" s="23">
        <v>23333.9</v>
      </c>
      <c r="H220" s="23">
        <v>23333.8</v>
      </c>
      <c r="I220" s="153"/>
      <c r="J220" s="153"/>
      <c r="K220" s="166"/>
      <c r="L220" s="153"/>
      <c r="M220" s="153"/>
      <c r="N220" s="153"/>
      <c r="O220" s="153"/>
    </row>
    <row r="221" spans="1:15" s="16" customFormat="1" ht="31.5" x14ac:dyDescent="0.25">
      <c r="A221" s="33" t="s">
        <v>655</v>
      </c>
      <c r="B221" s="6"/>
      <c r="C221" s="7" t="s">
        <v>114</v>
      </c>
      <c r="D221" s="7" t="s">
        <v>112</v>
      </c>
      <c r="E221" s="6" t="s">
        <v>654</v>
      </c>
      <c r="F221" s="6"/>
      <c r="G221" s="23">
        <f>SUM(G222)</f>
        <v>27716</v>
      </c>
      <c r="H221" s="23">
        <f>SUM(H222)</f>
        <v>27715.9</v>
      </c>
      <c r="I221" s="153"/>
      <c r="J221" s="153"/>
      <c r="K221" s="166"/>
      <c r="L221" s="153"/>
      <c r="M221" s="153"/>
      <c r="N221" s="153"/>
      <c r="O221" s="153"/>
    </row>
    <row r="222" spans="1:15" s="16" customFormat="1" ht="63" x14ac:dyDescent="0.25">
      <c r="A222" s="33" t="s">
        <v>680</v>
      </c>
      <c r="B222" s="6"/>
      <c r="C222" s="7" t="s">
        <v>114</v>
      </c>
      <c r="D222" s="7" t="s">
        <v>112</v>
      </c>
      <c r="E222" s="113" t="s">
        <v>653</v>
      </c>
      <c r="F222" s="6">
        <v>200</v>
      </c>
      <c r="G222" s="23">
        <v>27716</v>
      </c>
      <c r="H222" s="23">
        <v>27715.9</v>
      </c>
      <c r="I222" s="153"/>
      <c r="J222" s="153"/>
      <c r="K222" s="166"/>
      <c r="L222" s="153"/>
      <c r="M222" s="153"/>
      <c r="N222" s="153"/>
      <c r="O222" s="153"/>
    </row>
    <row r="223" spans="1:15" s="16" customFormat="1" ht="18" customHeight="1" x14ac:dyDescent="0.25">
      <c r="A223" s="32" t="s">
        <v>132</v>
      </c>
      <c r="B223" s="26"/>
      <c r="C223" s="30" t="s">
        <v>114</v>
      </c>
      <c r="D223" s="30" t="s">
        <v>114</v>
      </c>
      <c r="E223" s="26"/>
      <c r="F223" s="26"/>
      <c r="G223" s="4">
        <f>SUM(G224,G228)</f>
        <v>5968.6</v>
      </c>
      <c r="H223" s="4">
        <f>SUM(H224,H228)</f>
        <v>5968.2999999999993</v>
      </c>
      <c r="I223" s="153"/>
      <c r="J223" s="153"/>
      <c r="K223" s="166"/>
      <c r="L223" s="153"/>
      <c r="M223" s="153"/>
      <c r="N223" s="153"/>
      <c r="O223" s="153"/>
    </row>
    <row r="224" spans="1:15" s="16" customFormat="1" ht="47.25" x14ac:dyDescent="0.25">
      <c r="A224" s="33" t="s">
        <v>649</v>
      </c>
      <c r="B224" s="6"/>
      <c r="C224" s="7" t="s">
        <v>114</v>
      </c>
      <c r="D224" s="7" t="s">
        <v>114</v>
      </c>
      <c r="E224" s="6" t="s">
        <v>214</v>
      </c>
      <c r="F224" s="6"/>
      <c r="G224" s="23">
        <f t="shared" ref="G224:H226" si="6">SUM(G225)</f>
        <v>3517.3</v>
      </c>
      <c r="H224" s="23">
        <f t="shared" si="6"/>
        <v>3517.2</v>
      </c>
      <c r="I224" s="153"/>
      <c r="J224" s="153"/>
      <c r="K224" s="166"/>
      <c r="L224" s="153"/>
      <c r="M224" s="153"/>
      <c r="N224" s="153"/>
      <c r="O224" s="153"/>
    </row>
    <row r="225" spans="1:15" s="16" customFormat="1" ht="31.5" x14ac:dyDescent="0.25">
      <c r="A225" s="33" t="s">
        <v>88</v>
      </c>
      <c r="B225" s="6"/>
      <c r="C225" s="7" t="s">
        <v>114</v>
      </c>
      <c r="D225" s="7" t="s">
        <v>114</v>
      </c>
      <c r="E225" s="6" t="s">
        <v>219</v>
      </c>
      <c r="F225" s="6"/>
      <c r="G225" s="23">
        <f t="shared" si="6"/>
        <v>3517.3</v>
      </c>
      <c r="H225" s="23">
        <f t="shared" si="6"/>
        <v>3517.2</v>
      </c>
      <c r="I225" s="153"/>
      <c r="J225" s="153"/>
      <c r="K225" s="166"/>
      <c r="L225" s="153"/>
      <c r="M225" s="153"/>
      <c r="N225" s="153"/>
      <c r="O225" s="153"/>
    </row>
    <row r="226" spans="1:15" s="16" customFormat="1" ht="15.75" x14ac:dyDescent="0.25">
      <c r="A226" s="33" t="s">
        <v>240</v>
      </c>
      <c r="B226" s="6"/>
      <c r="C226" s="7" t="s">
        <v>114</v>
      </c>
      <c r="D226" s="7" t="s">
        <v>114</v>
      </c>
      <c r="E226" s="6" t="s">
        <v>238</v>
      </c>
      <c r="F226" s="6"/>
      <c r="G226" s="23">
        <f t="shared" si="6"/>
        <v>3517.3</v>
      </c>
      <c r="H226" s="23">
        <f t="shared" si="6"/>
        <v>3517.2</v>
      </c>
      <c r="I226" s="153"/>
      <c r="J226" s="153"/>
      <c r="K226" s="166"/>
      <c r="L226" s="153"/>
      <c r="M226" s="153"/>
      <c r="N226" s="153"/>
      <c r="O226" s="153"/>
    </row>
    <row r="227" spans="1:15" s="16" customFormat="1" ht="31.5" x14ac:dyDescent="0.25">
      <c r="A227" s="33" t="s">
        <v>357</v>
      </c>
      <c r="B227" s="6"/>
      <c r="C227" s="7" t="s">
        <v>114</v>
      </c>
      <c r="D227" s="7" t="s">
        <v>114</v>
      </c>
      <c r="E227" s="6" t="s">
        <v>239</v>
      </c>
      <c r="F227" s="6">
        <v>800</v>
      </c>
      <c r="G227" s="23">
        <v>3517.3</v>
      </c>
      <c r="H227" s="23">
        <v>3517.2</v>
      </c>
      <c r="I227" s="153"/>
      <c r="J227" s="153"/>
      <c r="K227" s="166"/>
      <c r="L227" s="153"/>
      <c r="M227" s="153"/>
      <c r="N227" s="153"/>
      <c r="O227" s="153"/>
    </row>
    <row r="228" spans="1:15" s="16" customFormat="1" ht="47.25" x14ac:dyDescent="0.25">
      <c r="A228" s="33" t="s">
        <v>648</v>
      </c>
      <c r="B228" s="6"/>
      <c r="C228" s="7" t="s">
        <v>114</v>
      </c>
      <c r="D228" s="7" t="s">
        <v>114</v>
      </c>
      <c r="E228" s="6" t="s">
        <v>194</v>
      </c>
      <c r="F228" s="6"/>
      <c r="G228" s="23">
        <f>SUM(G229,G232)</f>
        <v>2451.3000000000002</v>
      </c>
      <c r="H228" s="23">
        <f>SUM(H229,H232)</f>
        <v>2451.1</v>
      </c>
      <c r="I228" s="153"/>
      <c r="J228" s="153"/>
      <c r="K228" s="166"/>
      <c r="L228" s="153"/>
      <c r="M228" s="153"/>
      <c r="N228" s="153"/>
      <c r="O228" s="153"/>
    </row>
    <row r="229" spans="1:15" s="16" customFormat="1" ht="47.25" x14ac:dyDescent="0.25">
      <c r="A229" s="9" t="s">
        <v>744</v>
      </c>
      <c r="B229" s="6"/>
      <c r="C229" s="7" t="s">
        <v>114</v>
      </c>
      <c r="D229" s="7" t="s">
        <v>114</v>
      </c>
      <c r="E229" s="6" t="s">
        <v>745</v>
      </c>
      <c r="F229" s="6"/>
      <c r="G229" s="23">
        <f>SUM(G230:G231)</f>
        <v>2117</v>
      </c>
      <c r="H229" s="23">
        <f>SUM(H230:H231)</f>
        <v>2117</v>
      </c>
      <c r="I229" s="153"/>
      <c r="J229" s="153"/>
      <c r="K229" s="166"/>
      <c r="L229" s="153"/>
      <c r="M229" s="153"/>
      <c r="N229" s="153"/>
      <c r="O229" s="153"/>
    </row>
    <row r="230" spans="1:15" s="16" customFormat="1" ht="63" x14ac:dyDescent="0.25">
      <c r="A230" s="86" t="s">
        <v>769</v>
      </c>
      <c r="B230" s="6"/>
      <c r="C230" s="7" t="s">
        <v>114</v>
      </c>
      <c r="D230" s="7" t="s">
        <v>114</v>
      </c>
      <c r="E230" s="6" t="s">
        <v>746</v>
      </c>
      <c r="F230" s="6">
        <v>200</v>
      </c>
      <c r="G230" s="23">
        <v>2114.8000000000002</v>
      </c>
      <c r="H230" s="23">
        <v>2114.8000000000002</v>
      </c>
      <c r="I230" s="153"/>
      <c r="J230" s="153"/>
      <c r="K230" s="166"/>
      <c r="L230" s="153"/>
      <c r="M230" s="153"/>
      <c r="N230" s="153"/>
      <c r="O230" s="153"/>
    </row>
    <row r="231" spans="1:15" s="16" customFormat="1" ht="78.75" x14ac:dyDescent="0.25">
      <c r="A231" s="86" t="s">
        <v>768</v>
      </c>
      <c r="B231" s="6"/>
      <c r="C231" s="7" t="s">
        <v>114</v>
      </c>
      <c r="D231" s="7" t="s">
        <v>114</v>
      </c>
      <c r="E231" s="6" t="s">
        <v>747</v>
      </c>
      <c r="F231" s="6">
        <v>200</v>
      </c>
      <c r="G231" s="23">
        <v>2.2000000000000002</v>
      </c>
      <c r="H231" s="23">
        <v>2.2000000000000002</v>
      </c>
      <c r="I231" s="153"/>
      <c r="J231" s="153"/>
      <c r="K231" s="166"/>
      <c r="L231" s="153"/>
      <c r="M231" s="153"/>
      <c r="N231" s="153"/>
      <c r="O231" s="153"/>
    </row>
    <row r="232" spans="1:15" s="16" customFormat="1" ht="31.5" x14ac:dyDescent="0.25">
      <c r="A232" s="69" t="s">
        <v>748</v>
      </c>
      <c r="B232" s="6"/>
      <c r="C232" s="7" t="s">
        <v>114</v>
      </c>
      <c r="D232" s="7" t="s">
        <v>114</v>
      </c>
      <c r="E232" s="6" t="s">
        <v>749</v>
      </c>
      <c r="F232" s="6"/>
      <c r="G232" s="23">
        <f>SUM(G233:G235)</f>
        <v>334.3</v>
      </c>
      <c r="H232" s="23">
        <f>SUM(H233:H235)</f>
        <v>334.1</v>
      </c>
      <c r="I232" s="153"/>
      <c r="J232" s="153"/>
      <c r="K232" s="166"/>
      <c r="L232" s="153"/>
      <c r="M232" s="153"/>
      <c r="N232" s="153"/>
      <c r="O232" s="153"/>
    </row>
    <row r="233" spans="1:15" s="16" customFormat="1" ht="47.25" x14ac:dyDescent="0.25">
      <c r="A233" s="69" t="s">
        <v>753</v>
      </c>
      <c r="B233" s="6"/>
      <c r="C233" s="7" t="s">
        <v>114</v>
      </c>
      <c r="D233" s="7" t="s">
        <v>114</v>
      </c>
      <c r="E233" s="6" t="s">
        <v>750</v>
      </c>
      <c r="F233" s="6">
        <v>200</v>
      </c>
      <c r="G233" s="23">
        <v>314.10000000000002</v>
      </c>
      <c r="H233" s="23">
        <v>314.10000000000002</v>
      </c>
      <c r="I233" s="153"/>
      <c r="J233" s="153"/>
      <c r="K233" s="166"/>
      <c r="L233" s="153"/>
      <c r="M233" s="153"/>
      <c r="N233" s="153"/>
      <c r="O233" s="153"/>
    </row>
    <row r="234" spans="1:15" s="16" customFormat="1" ht="47.25" x14ac:dyDescent="0.25">
      <c r="A234" s="69" t="s">
        <v>752</v>
      </c>
      <c r="B234" s="6"/>
      <c r="C234" s="7" t="s">
        <v>114</v>
      </c>
      <c r="D234" s="7" t="s">
        <v>114</v>
      </c>
      <c r="E234" s="6" t="s">
        <v>751</v>
      </c>
      <c r="F234" s="6">
        <v>200</v>
      </c>
      <c r="G234" s="23">
        <v>3.4</v>
      </c>
      <c r="H234" s="23">
        <v>3.3</v>
      </c>
      <c r="I234" s="153"/>
      <c r="J234" s="153"/>
      <c r="K234" s="166"/>
      <c r="L234" s="153"/>
      <c r="M234" s="153"/>
      <c r="N234" s="153"/>
      <c r="O234" s="153"/>
    </row>
    <row r="235" spans="1:15" s="16" customFormat="1" ht="47.25" x14ac:dyDescent="0.25">
      <c r="A235" s="69" t="s">
        <v>815</v>
      </c>
      <c r="B235" s="6"/>
      <c r="C235" s="7" t="s">
        <v>114</v>
      </c>
      <c r="D235" s="7" t="s">
        <v>114</v>
      </c>
      <c r="E235" s="6" t="s">
        <v>814</v>
      </c>
      <c r="F235" s="6">
        <v>200</v>
      </c>
      <c r="G235" s="23">
        <v>16.8</v>
      </c>
      <c r="H235" s="23">
        <v>16.7</v>
      </c>
      <c r="I235" s="153"/>
      <c r="J235" s="153"/>
      <c r="K235" s="166"/>
      <c r="L235" s="153"/>
      <c r="M235" s="153"/>
      <c r="N235" s="153"/>
      <c r="O235" s="153"/>
    </row>
    <row r="236" spans="1:15" s="16" customFormat="1" ht="15.75" x14ac:dyDescent="0.25">
      <c r="A236" s="32" t="s">
        <v>91</v>
      </c>
      <c r="B236" s="26"/>
      <c r="C236" s="30" t="s">
        <v>115</v>
      </c>
      <c r="D236" s="30" t="s">
        <v>117</v>
      </c>
      <c r="E236" s="26"/>
      <c r="F236" s="26"/>
      <c r="G236" s="4">
        <f>SUM(G237,G252,G274,G292,G307)</f>
        <v>698397.29999999993</v>
      </c>
      <c r="H236" s="4">
        <f>SUM(H237,H252,H274,H292,H307)</f>
        <v>693689.89999999991</v>
      </c>
      <c r="I236" s="153"/>
      <c r="J236" s="153"/>
      <c r="K236" s="166"/>
      <c r="L236" s="153"/>
      <c r="M236" s="153"/>
      <c r="N236" s="153"/>
      <c r="O236" s="153"/>
    </row>
    <row r="237" spans="1:15" s="16" customFormat="1" ht="15.75" x14ac:dyDescent="0.25">
      <c r="A237" s="32" t="s">
        <v>92</v>
      </c>
      <c r="B237" s="26"/>
      <c r="C237" s="30" t="s">
        <v>115</v>
      </c>
      <c r="D237" s="30" t="s">
        <v>110</v>
      </c>
      <c r="E237" s="26"/>
      <c r="F237" s="26"/>
      <c r="G237" s="4">
        <f>SUM(G238,G248)</f>
        <v>68906.7</v>
      </c>
      <c r="H237" s="4">
        <f>SUM(H238,H248)</f>
        <v>68278.7</v>
      </c>
      <c r="I237" s="153"/>
      <c r="J237" s="153"/>
      <c r="K237" s="166"/>
      <c r="L237" s="153"/>
      <c r="M237" s="153"/>
      <c r="N237" s="153"/>
      <c r="O237" s="153"/>
    </row>
    <row r="238" spans="1:15" s="16" customFormat="1" ht="47.25" x14ac:dyDescent="0.25">
      <c r="A238" s="33" t="s">
        <v>668</v>
      </c>
      <c r="B238" s="6"/>
      <c r="C238" s="7" t="s">
        <v>115</v>
      </c>
      <c r="D238" s="7" t="s">
        <v>110</v>
      </c>
      <c r="E238" s="6" t="s">
        <v>259</v>
      </c>
      <c r="F238" s="6"/>
      <c r="G238" s="23">
        <f>SUM(G239,G246)</f>
        <v>68900.7</v>
      </c>
      <c r="H238" s="23">
        <f>SUM(H239,H246)</f>
        <v>68272.7</v>
      </c>
      <c r="I238" s="153"/>
      <c r="J238" s="153"/>
      <c r="K238" s="166"/>
      <c r="L238" s="153"/>
      <c r="M238" s="153"/>
      <c r="N238" s="153"/>
      <c r="O238" s="153"/>
    </row>
    <row r="239" spans="1:15" s="16" customFormat="1" ht="47.25" x14ac:dyDescent="0.25">
      <c r="A239" s="33" t="s">
        <v>93</v>
      </c>
      <c r="B239" s="6"/>
      <c r="C239" s="7" t="s">
        <v>115</v>
      </c>
      <c r="D239" s="7" t="s">
        <v>110</v>
      </c>
      <c r="E239" s="6" t="s">
        <v>261</v>
      </c>
      <c r="F239" s="6"/>
      <c r="G239" s="23">
        <f>SUM(G240,G242,G244)</f>
        <v>56582.799999999996</v>
      </c>
      <c r="H239" s="23">
        <f>SUM(H240,H242,H244)</f>
        <v>56582.7</v>
      </c>
      <c r="I239" s="153"/>
      <c r="J239" s="153"/>
      <c r="K239" s="166"/>
      <c r="L239" s="153"/>
      <c r="M239" s="153"/>
      <c r="N239" s="153"/>
      <c r="O239" s="153"/>
    </row>
    <row r="240" spans="1:15" s="16" customFormat="1" ht="126.75" customHeight="1" x14ac:dyDescent="0.25">
      <c r="A240" s="33" t="s">
        <v>263</v>
      </c>
      <c r="B240" s="6"/>
      <c r="C240" s="7" t="s">
        <v>115</v>
      </c>
      <c r="D240" s="7" t="s">
        <v>110</v>
      </c>
      <c r="E240" s="6" t="s">
        <v>262</v>
      </c>
      <c r="F240" s="6"/>
      <c r="G240" s="23">
        <f>SUM(G241)</f>
        <v>53564.4</v>
      </c>
      <c r="H240" s="23">
        <f>SUM(H241)</f>
        <v>53564.4</v>
      </c>
      <c r="I240" s="153"/>
      <c r="J240" s="153"/>
      <c r="K240" s="166"/>
      <c r="L240" s="153"/>
      <c r="M240" s="153"/>
      <c r="N240" s="153"/>
      <c r="O240" s="153"/>
    </row>
    <row r="241" spans="1:15" s="16" customFormat="1" ht="63" x14ac:dyDescent="0.25">
      <c r="A241" s="34" t="s">
        <v>476</v>
      </c>
      <c r="B241" s="6"/>
      <c r="C241" s="7" t="s">
        <v>115</v>
      </c>
      <c r="D241" s="7" t="s">
        <v>110</v>
      </c>
      <c r="E241" s="6" t="s">
        <v>463</v>
      </c>
      <c r="F241" s="6">
        <v>600</v>
      </c>
      <c r="G241" s="23">
        <v>53564.4</v>
      </c>
      <c r="H241" s="23">
        <v>53564.4</v>
      </c>
      <c r="I241" s="153"/>
      <c r="J241" s="153"/>
      <c r="K241" s="166"/>
      <c r="L241" s="153"/>
      <c r="M241" s="153"/>
      <c r="N241" s="153"/>
      <c r="O241" s="153"/>
    </row>
    <row r="242" spans="1:15" s="16" customFormat="1" ht="47.25" x14ac:dyDescent="0.25">
      <c r="A242" s="33" t="s">
        <v>317</v>
      </c>
      <c r="B242" s="6"/>
      <c r="C242" s="7" t="s">
        <v>115</v>
      </c>
      <c r="D242" s="7" t="s">
        <v>110</v>
      </c>
      <c r="E242" s="6" t="s">
        <v>265</v>
      </c>
      <c r="F242" s="6"/>
      <c r="G242" s="23">
        <f>SUM(G243)</f>
        <v>2748.7</v>
      </c>
      <c r="H242" s="23">
        <f>SUM(H243)</f>
        <v>2748.7</v>
      </c>
      <c r="I242" s="153"/>
      <c r="J242" s="153"/>
      <c r="K242" s="166"/>
      <c r="L242" s="153"/>
      <c r="M242" s="153"/>
      <c r="N242" s="153"/>
      <c r="O242" s="153"/>
    </row>
    <row r="243" spans="1:15" s="16" customFormat="1" ht="47.25" x14ac:dyDescent="0.25">
      <c r="A243" s="34" t="s">
        <v>482</v>
      </c>
      <c r="B243" s="6"/>
      <c r="C243" s="7" t="s">
        <v>115</v>
      </c>
      <c r="D243" s="7" t="s">
        <v>110</v>
      </c>
      <c r="E243" s="6" t="s">
        <v>264</v>
      </c>
      <c r="F243" s="6">
        <v>600</v>
      </c>
      <c r="G243" s="23">
        <v>2748.7</v>
      </c>
      <c r="H243" s="23">
        <v>2748.7</v>
      </c>
      <c r="I243" s="153"/>
      <c r="J243" s="153"/>
      <c r="K243" s="166"/>
      <c r="L243" s="153"/>
      <c r="M243" s="153"/>
      <c r="N243" s="153"/>
      <c r="O243" s="153"/>
    </row>
    <row r="244" spans="1:15" s="16" customFormat="1" ht="31.5" x14ac:dyDescent="0.25">
      <c r="A244" s="33" t="s">
        <v>432</v>
      </c>
      <c r="B244" s="169"/>
      <c r="C244" s="7" t="s">
        <v>115</v>
      </c>
      <c r="D244" s="7" t="s">
        <v>110</v>
      </c>
      <c r="E244" s="7" t="s">
        <v>430</v>
      </c>
      <c r="F244" s="36"/>
      <c r="G244" s="23">
        <f>SUBTOTAL(9,G245)</f>
        <v>269.7</v>
      </c>
      <c r="H244" s="23">
        <f>SUBTOTAL(9,H245)</f>
        <v>269.60000000000002</v>
      </c>
      <c r="I244" s="153"/>
      <c r="J244" s="153"/>
      <c r="K244" s="166"/>
      <c r="L244" s="153"/>
      <c r="M244" s="153"/>
      <c r="N244" s="153"/>
      <c r="O244" s="153"/>
    </row>
    <row r="245" spans="1:15" s="16" customFormat="1" ht="47.25" x14ac:dyDescent="0.25">
      <c r="A245" s="34" t="s">
        <v>558</v>
      </c>
      <c r="B245" s="169"/>
      <c r="C245" s="7" t="s">
        <v>115</v>
      </c>
      <c r="D245" s="7" t="s">
        <v>110</v>
      </c>
      <c r="E245" s="7" t="s">
        <v>433</v>
      </c>
      <c r="F245" s="6">
        <v>600</v>
      </c>
      <c r="G245" s="23">
        <v>269.7</v>
      </c>
      <c r="H245" s="23">
        <v>269.60000000000002</v>
      </c>
      <c r="I245" s="153"/>
      <c r="J245" s="153"/>
      <c r="K245" s="166"/>
      <c r="L245" s="153"/>
      <c r="M245" s="153"/>
      <c r="N245" s="153"/>
      <c r="O245" s="153"/>
    </row>
    <row r="246" spans="1:15" s="16" customFormat="1" ht="34.5" customHeight="1" x14ac:dyDescent="0.25">
      <c r="A246" s="33" t="s">
        <v>94</v>
      </c>
      <c r="B246" s="6"/>
      <c r="C246" s="7" t="s">
        <v>115</v>
      </c>
      <c r="D246" s="7" t="s">
        <v>110</v>
      </c>
      <c r="E246" s="6" t="s">
        <v>266</v>
      </c>
      <c r="F246" s="6"/>
      <c r="G246" s="23">
        <f>SUM(G247)</f>
        <v>12317.9</v>
      </c>
      <c r="H246" s="23">
        <f>SUM(H247)</f>
        <v>11690</v>
      </c>
      <c r="I246" s="153"/>
      <c r="J246" s="153"/>
      <c r="K246" s="166"/>
      <c r="L246" s="153"/>
      <c r="M246" s="153"/>
      <c r="N246" s="153"/>
      <c r="O246" s="153"/>
    </row>
    <row r="247" spans="1:15" s="16" customFormat="1" ht="63" x14ac:dyDescent="0.25">
      <c r="A247" s="34" t="s">
        <v>341</v>
      </c>
      <c r="B247" s="6"/>
      <c r="C247" s="7" t="s">
        <v>115</v>
      </c>
      <c r="D247" s="7" t="s">
        <v>110</v>
      </c>
      <c r="E247" s="6" t="s">
        <v>464</v>
      </c>
      <c r="F247" s="6">
        <v>600</v>
      </c>
      <c r="G247" s="23">
        <v>12317.9</v>
      </c>
      <c r="H247" s="23">
        <v>11690</v>
      </c>
      <c r="I247" s="153"/>
      <c r="J247" s="153"/>
      <c r="K247" s="166"/>
      <c r="L247" s="153"/>
      <c r="M247" s="153"/>
      <c r="N247" s="153"/>
      <c r="O247" s="153"/>
    </row>
    <row r="248" spans="1:15" s="16" customFormat="1" ht="15.75" x14ac:dyDescent="0.25">
      <c r="A248" s="33" t="s">
        <v>186</v>
      </c>
      <c r="B248" s="6"/>
      <c r="C248" s="61" t="s">
        <v>115</v>
      </c>
      <c r="D248" s="61" t="s">
        <v>110</v>
      </c>
      <c r="E248" s="61" t="s">
        <v>185</v>
      </c>
      <c r="F248" s="62"/>
      <c r="G248" s="23">
        <f>G249</f>
        <v>6</v>
      </c>
      <c r="H248" s="23">
        <f>H249</f>
        <v>6</v>
      </c>
      <c r="I248" s="153"/>
      <c r="J248" s="153"/>
      <c r="K248" s="166"/>
      <c r="L248" s="153"/>
      <c r="M248" s="153"/>
      <c r="N248" s="153"/>
      <c r="O248" s="153"/>
    </row>
    <row r="249" spans="1:15" s="16" customFormat="1" ht="15.75" x14ac:dyDescent="0.25">
      <c r="A249" s="33" t="s">
        <v>188</v>
      </c>
      <c r="B249" s="6"/>
      <c r="C249" s="61" t="s">
        <v>115</v>
      </c>
      <c r="D249" s="61" t="s">
        <v>110</v>
      </c>
      <c r="E249" s="61" t="s">
        <v>187</v>
      </c>
      <c r="F249" s="62"/>
      <c r="G249" s="23">
        <f>G250</f>
        <v>6</v>
      </c>
      <c r="H249" s="23">
        <f>H250</f>
        <v>6</v>
      </c>
      <c r="I249" s="153"/>
      <c r="J249" s="153"/>
      <c r="K249" s="166"/>
      <c r="L249" s="153"/>
      <c r="M249" s="153"/>
      <c r="N249" s="153"/>
      <c r="O249" s="153"/>
    </row>
    <row r="250" spans="1:15" s="16" customFormat="1" ht="15.75" x14ac:dyDescent="0.25">
      <c r="A250" s="33" t="s">
        <v>245</v>
      </c>
      <c r="B250" s="6"/>
      <c r="C250" s="61" t="s">
        <v>115</v>
      </c>
      <c r="D250" s="61" t="s">
        <v>110</v>
      </c>
      <c r="E250" s="61" t="s">
        <v>614</v>
      </c>
      <c r="F250" s="62"/>
      <c r="G250" s="23">
        <f>SUM(G251)</f>
        <v>6</v>
      </c>
      <c r="H250" s="23">
        <f>SUM(H251)</f>
        <v>6</v>
      </c>
      <c r="I250" s="153"/>
      <c r="J250" s="153"/>
      <c r="K250" s="166"/>
      <c r="L250" s="153"/>
      <c r="M250" s="153"/>
      <c r="N250" s="153"/>
      <c r="O250" s="153"/>
    </row>
    <row r="251" spans="1:15" s="16" customFormat="1" ht="31.5" x14ac:dyDescent="0.25">
      <c r="A251" s="34" t="s">
        <v>135</v>
      </c>
      <c r="B251" s="6"/>
      <c r="C251" s="61" t="s">
        <v>115</v>
      </c>
      <c r="D251" s="61" t="s">
        <v>110</v>
      </c>
      <c r="E251" s="61" t="s">
        <v>614</v>
      </c>
      <c r="F251" s="6">
        <v>600</v>
      </c>
      <c r="G251" s="23">
        <v>6</v>
      </c>
      <c r="H251" s="23">
        <v>6</v>
      </c>
      <c r="I251" s="153"/>
      <c r="J251" s="153"/>
      <c r="K251" s="166"/>
      <c r="L251" s="153"/>
      <c r="M251" s="153"/>
      <c r="N251" s="153"/>
      <c r="O251" s="153"/>
    </row>
    <row r="252" spans="1:15" s="16" customFormat="1" ht="15.75" x14ac:dyDescent="0.25">
      <c r="A252" s="32" t="s">
        <v>95</v>
      </c>
      <c r="B252" s="26"/>
      <c r="C252" s="30" t="s">
        <v>115</v>
      </c>
      <c r="D252" s="30" t="s">
        <v>111</v>
      </c>
      <c r="E252" s="26"/>
      <c r="F252" s="26"/>
      <c r="G252" s="4">
        <f>SUM(G253,G270)</f>
        <v>513254.1</v>
      </c>
      <c r="H252" s="4">
        <f>SUM(H253,H270)</f>
        <v>509764.19999999995</v>
      </c>
      <c r="I252" s="153"/>
      <c r="J252" s="153"/>
      <c r="K252" s="166"/>
      <c r="L252" s="153"/>
      <c r="M252" s="153"/>
      <c r="N252" s="153"/>
      <c r="O252" s="153"/>
    </row>
    <row r="253" spans="1:15" s="16" customFormat="1" ht="47.25" x14ac:dyDescent="0.25">
      <c r="A253" s="33" t="s">
        <v>668</v>
      </c>
      <c r="B253" s="6"/>
      <c r="C253" s="7" t="s">
        <v>115</v>
      </c>
      <c r="D253" s="7" t="s">
        <v>111</v>
      </c>
      <c r="E253" s="6" t="s">
        <v>259</v>
      </c>
      <c r="F253" s="6"/>
      <c r="G253" s="23">
        <f>SUM(G254,G267)</f>
        <v>513159.69999999995</v>
      </c>
      <c r="H253" s="23">
        <f>SUM(H254,H267)</f>
        <v>509683.69999999995</v>
      </c>
      <c r="I253" s="153"/>
      <c r="J253" s="153"/>
      <c r="K253" s="166"/>
      <c r="L253" s="153"/>
      <c r="M253" s="153"/>
      <c r="N253" s="153"/>
      <c r="O253" s="153"/>
    </row>
    <row r="254" spans="1:15" s="16" customFormat="1" ht="47.25" x14ac:dyDescent="0.25">
      <c r="A254" s="33" t="s">
        <v>93</v>
      </c>
      <c r="B254" s="6"/>
      <c r="C254" s="7" t="s">
        <v>115</v>
      </c>
      <c r="D254" s="7" t="s">
        <v>111</v>
      </c>
      <c r="E254" s="6" t="s">
        <v>261</v>
      </c>
      <c r="F254" s="6"/>
      <c r="G254" s="23">
        <f>SUM(G255,G258,G260,G262,G265)</f>
        <v>398211.69999999995</v>
      </c>
      <c r="H254" s="23">
        <f>SUM(H255,H258,H260,H262,H265)</f>
        <v>397763.29999999993</v>
      </c>
      <c r="I254" s="153"/>
      <c r="J254" s="153"/>
      <c r="K254" s="166"/>
      <c r="L254" s="153"/>
      <c r="M254" s="153"/>
      <c r="N254" s="153"/>
      <c r="O254" s="153"/>
    </row>
    <row r="255" spans="1:15" s="16" customFormat="1" ht="127.5" customHeight="1" x14ac:dyDescent="0.25">
      <c r="A255" s="33" t="s">
        <v>263</v>
      </c>
      <c r="B255" s="6"/>
      <c r="C255" s="7" t="s">
        <v>115</v>
      </c>
      <c r="D255" s="7" t="s">
        <v>111</v>
      </c>
      <c r="E255" s="6" t="s">
        <v>262</v>
      </c>
      <c r="F255" s="6"/>
      <c r="G255" s="23">
        <f>SUM(G256:G257)</f>
        <v>373525.39999999997</v>
      </c>
      <c r="H255" s="23">
        <f>SUM(H256:H257)</f>
        <v>373525.39999999997</v>
      </c>
      <c r="I255" s="153"/>
      <c r="J255" s="153"/>
      <c r="K255" s="166"/>
      <c r="L255" s="153"/>
      <c r="M255" s="153"/>
      <c r="N255" s="153"/>
      <c r="O255" s="153"/>
    </row>
    <row r="256" spans="1:15" s="16" customFormat="1" ht="78.75" x14ac:dyDescent="0.25">
      <c r="A256" s="34" t="s">
        <v>723</v>
      </c>
      <c r="B256" s="6"/>
      <c r="C256" s="7" t="s">
        <v>115</v>
      </c>
      <c r="D256" s="7" t="s">
        <v>111</v>
      </c>
      <c r="E256" s="6" t="s">
        <v>465</v>
      </c>
      <c r="F256" s="6">
        <v>600</v>
      </c>
      <c r="G256" s="23">
        <v>328461.8</v>
      </c>
      <c r="H256" s="23">
        <v>328461.8</v>
      </c>
      <c r="I256" s="153"/>
      <c r="J256" s="153"/>
      <c r="K256" s="166"/>
      <c r="L256" s="153"/>
      <c r="M256" s="153"/>
      <c r="N256" s="153"/>
      <c r="O256" s="153"/>
    </row>
    <row r="257" spans="1:15" s="16" customFormat="1" ht="78.75" x14ac:dyDescent="0.25">
      <c r="A257" s="34" t="s">
        <v>479</v>
      </c>
      <c r="B257" s="6"/>
      <c r="C257" s="7" t="s">
        <v>115</v>
      </c>
      <c r="D257" s="7" t="s">
        <v>111</v>
      </c>
      <c r="E257" s="6" t="s">
        <v>466</v>
      </c>
      <c r="F257" s="6">
        <v>600</v>
      </c>
      <c r="G257" s="23">
        <v>45063.6</v>
      </c>
      <c r="H257" s="23">
        <v>45063.6</v>
      </c>
      <c r="I257" s="153"/>
      <c r="J257" s="153"/>
      <c r="K257" s="166"/>
      <c r="L257" s="153"/>
      <c r="M257" s="153"/>
      <c r="N257" s="153"/>
      <c r="O257" s="153"/>
    </row>
    <row r="258" spans="1:15" s="16" customFormat="1" ht="47.25" x14ac:dyDescent="0.25">
      <c r="A258" s="33" t="s">
        <v>317</v>
      </c>
      <c r="B258" s="6"/>
      <c r="C258" s="7" t="s">
        <v>115</v>
      </c>
      <c r="D258" s="7" t="s">
        <v>111</v>
      </c>
      <c r="E258" s="6" t="s">
        <v>265</v>
      </c>
      <c r="F258" s="6"/>
      <c r="G258" s="23">
        <f>SUM(G259)</f>
        <v>15756</v>
      </c>
      <c r="H258" s="23">
        <f>SUM(H259)</f>
        <v>15744.3</v>
      </c>
      <c r="I258" s="153"/>
      <c r="J258" s="153"/>
      <c r="K258" s="166"/>
      <c r="L258" s="153"/>
      <c r="M258" s="153"/>
      <c r="N258" s="153"/>
      <c r="O258" s="153"/>
    </row>
    <row r="259" spans="1:15" s="16" customFormat="1" ht="47.25" x14ac:dyDescent="0.25">
      <c r="A259" s="34" t="s">
        <v>482</v>
      </c>
      <c r="B259" s="6"/>
      <c r="C259" s="7" t="s">
        <v>115</v>
      </c>
      <c r="D259" s="7" t="s">
        <v>111</v>
      </c>
      <c r="E259" s="6" t="s">
        <v>264</v>
      </c>
      <c r="F259" s="6">
        <v>600</v>
      </c>
      <c r="G259" s="23">
        <v>15756</v>
      </c>
      <c r="H259" s="23">
        <v>15744.3</v>
      </c>
      <c r="I259" s="153"/>
      <c r="J259" s="153"/>
      <c r="K259" s="166"/>
      <c r="L259" s="153"/>
      <c r="M259" s="153"/>
      <c r="N259" s="153"/>
      <c r="O259" s="153"/>
    </row>
    <row r="260" spans="1:15" s="16" customFormat="1" ht="31.5" x14ac:dyDescent="0.25">
      <c r="A260" s="34" t="s">
        <v>432</v>
      </c>
      <c r="B260" s="6"/>
      <c r="C260" s="7" t="s">
        <v>115</v>
      </c>
      <c r="D260" s="7" t="s">
        <v>111</v>
      </c>
      <c r="E260" s="6" t="s">
        <v>430</v>
      </c>
      <c r="F260" s="6"/>
      <c r="G260" s="23">
        <f>SUM(G261)</f>
        <v>1345.5</v>
      </c>
      <c r="H260" s="23">
        <f>SUM(H261)</f>
        <v>1306.5999999999999</v>
      </c>
      <c r="I260" s="153"/>
      <c r="J260" s="153"/>
      <c r="K260" s="166"/>
      <c r="L260" s="153"/>
      <c r="M260" s="153"/>
      <c r="N260" s="153"/>
      <c r="O260" s="153"/>
    </row>
    <row r="261" spans="1:15" s="16" customFormat="1" ht="47.25" x14ac:dyDescent="0.25">
      <c r="A261" s="34" t="s">
        <v>558</v>
      </c>
      <c r="B261" s="6"/>
      <c r="C261" s="7" t="s">
        <v>115</v>
      </c>
      <c r="D261" s="7" t="s">
        <v>111</v>
      </c>
      <c r="E261" s="6" t="s">
        <v>433</v>
      </c>
      <c r="F261" s="6">
        <v>600</v>
      </c>
      <c r="G261" s="23">
        <v>1345.5</v>
      </c>
      <c r="H261" s="23">
        <v>1306.5999999999999</v>
      </c>
      <c r="I261" s="153"/>
      <c r="J261" s="153"/>
      <c r="K261" s="166"/>
      <c r="L261" s="153"/>
      <c r="M261" s="153"/>
      <c r="N261" s="153"/>
      <c r="O261" s="153"/>
    </row>
    <row r="262" spans="1:15" s="16" customFormat="1" ht="47.25" x14ac:dyDescent="0.25">
      <c r="A262" s="34" t="s">
        <v>816</v>
      </c>
      <c r="B262" s="6"/>
      <c r="C262" s="7" t="s">
        <v>115</v>
      </c>
      <c r="D262" s="7" t="s">
        <v>111</v>
      </c>
      <c r="E262" s="6" t="s">
        <v>817</v>
      </c>
      <c r="F262" s="6"/>
      <c r="G262" s="23">
        <f>SUM(G263:G264)</f>
        <v>181</v>
      </c>
      <c r="H262" s="23">
        <f>SUM(H263:H264)</f>
        <v>181</v>
      </c>
      <c r="I262" s="153"/>
      <c r="J262" s="153"/>
      <c r="K262" s="166"/>
      <c r="L262" s="153"/>
      <c r="M262" s="153"/>
      <c r="N262" s="153"/>
      <c r="O262" s="153"/>
    </row>
    <row r="263" spans="1:15" s="16" customFormat="1" ht="78.75" x14ac:dyDescent="0.25">
      <c r="A263" s="34" t="s">
        <v>820</v>
      </c>
      <c r="B263" s="6"/>
      <c r="C263" s="7" t="s">
        <v>115</v>
      </c>
      <c r="D263" s="7" t="s">
        <v>111</v>
      </c>
      <c r="E263" s="6" t="s">
        <v>818</v>
      </c>
      <c r="F263" s="6">
        <v>600</v>
      </c>
      <c r="G263" s="23">
        <v>179.1</v>
      </c>
      <c r="H263" s="23">
        <v>179.1</v>
      </c>
      <c r="I263" s="153"/>
      <c r="J263" s="153"/>
      <c r="K263" s="166"/>
      <c r="L263" s="153"/>
      <c r="M263" s="153"/>
      <c r="N263" s="153"/>
      <c r="O263" s="153"/>
    </row>
    <row r="264" spans="1:15" s="16" customFormat="1" ht="78.75" x14ac:dyDescent="0.25">
      <c r="A264" s="34" t="s">
        <v>821</v>
      </c>
      <c r="B264" s="6"/>
      <c r="C264" s="7" t="s">
        <v>115</v>
      </c>
      <c r="D264" s="7" t="s">
        <v>111</v>
      </c>
      <c r="E264" s="6" t="s">
        <v>819</v>
      </c>
      <c r="F264" s="6">
        <v>600</v>
      </c>
      <c r="G264" s="23">
        <v>1.9</v>
      </c>
      <c r="H264" s="23">
        <v>1.9</v>
      </c>
      <c r="I264" s="153"/>
      <c r="J264" s="153"/>
      <c r="K264" s="166"/>
      <c r="L264" s="153"/>
      <c r="M264" s="153"/>
      <c r="N264" s="153"/>
      <c r="O264" s="153"/>
    </row>
    <row r="265" spans="1:15" s="16" customFormat="1" ht="15.75" x14ac:dyDescent="0.25">
      <c r="A265" s="34" t="s">
        <v>822</v>
      </c>
      <c r="B265" s="6"/>
      <c r="C265" s="7" t="s">
        <v>115</v>
      </c>
      <c r="D265" s="7" t="s">
        <v>111</v>
      </c>
      <c r="E265" s="6" t="s">
        <v>823</v>
      </c>
      <c r="F265" s="6"/>
      <c r="G265" s="23">
        <f>SUM(G266)</f>
        <v>7403.8</v>
      </c>
      <c r="H265" s="23">
        <f>SUM(H266)</f>
        <v>7006</v>
      </c>
      <c r="I265" s="153"/>
      <c r="J265" s="153"/>
      <c r="K265" s="166"/>
      <c r="L265" s="153"/>
      <c r="M265" s="153"/>
      <c r="N265" s="153"/>
      <c r="O265" s="153"/>
    </row>
    <row r="266" spans="1:15" s="16" customFormat="1" ht="78.75" x14ac:dyDescent="0.25">
      <c r="A266" s="34" t="s">
        <v>825</v>
      </c>
      <c r="B266" s="6"/>
      <c r="C266" s="7" t="s">
        <v>115</v>
      </c>
      <c r="D266" s="7" t="s">
        <v>111</v>
      </c>
      <c r="E266" s="6" t="s">
        <v>824</v>
      </c>
      <c r="F266" s="6">
        <v>600</v>
      </c>
      <c r="G266" s="23">
        <v>7403.8</v>
      </c>
      <c r="H266" s="23">
        <v>7006</v>
      </c>
      <c r="I266" s="153"/>
      <c r="J266" s="153"/>
      <c r="K266" s="166"/>
      <c r="L266" s="153"/>
      <c r="M266" s="153"/>
      <c r="N266" s="153"/>
      <c r="O266" s="153"/>
    </row>
    <row r="267" spans="1:15" s="16" customFormat="1" ht="30.75" customHeight="1" x14ac:dyDescent="0.25">
      <c r="A267" s="33" t="s">
        <v>94</v>
      </c>
      <c r="B267" s="6"/>
      <c r="C267" s="7" t="s">
        <v>115</v>
      </c>
      <c r="D267" s="7" t="s">
        <v>111</v>
      </c>
      <c r="E267" s="6" t="s">
        <v>266</v>
      </c>
      <c r="F267" s="6"/>
      <c r="G267" s="23">
        <f>SUM(G268:G269)</f>
        <v>114948</v>
      </c>
      <c r="H267" s="23">
        <f>SUM(H268:H269)</f>
        <v>111920.40000000001</v>
      </c>
      <c r="I267" s="153"/>
      <c r="J267" s="153"/>
      <c r="K267" s="166"/>
      <c r="L267" s="153"/>
      <c r="M267" s="153"/>
      <c r="N267" s="153"/>
      <c r="O267" s="153"/>
    </row>
    <row r="268" spans="1:15" s="16" customFormat="1" ht="63" x14ac:dyDescent="0.25">
      <c r="A268" s="34" t="s">
        <v>724</v>
      </c>
      <c r="B268" s="6"/>
      <c r="C268" s="7" t="s">
        <v>115</v>
      </c>
      <c r="D268" s="7" t="s">
        <v>111</v>
      </c>
      <c r="E268" s="6" t="s">
        <v>467</v>
      </c>
      <c r="F268" s="6">
        <v>600</v>
      </c>
      <c r="G268" s="23">
        <v>99514</v>
      </c>
      <c r="H268" s="23">
        <v>97151.8</v>
      </c>
      <c r="I268" s="153"/>
      <c r="J268" s="153"/>
      <c r="K268" s="166"/>
      <c r="L268" s="153"/>
      <c r="M268" s="153"/>
      <c r="N268" s="153"/>
      <c r="O268" s="153"/>
    </row>
    <row r="269" spans="1:15" s="16" customFormat="1" ht="64.5" customHeight="1" x14ac:dyDescent="0.25">
      <c r="A269" s="34" t="s">
        <v>486</v>
      </c>
      <c r="B269" s="6"/>
      <c r="C269" s="7" t="s">
        <v>115</v>
      </c>
      <c r="D269" s="7" t="s">
        <v>111</v>
      </c>
      <c r="E269" s="6" t="s">
        <v>468</v>
      </c>
      <c r="F269" s="6">
        <v>600</v>
      </c>
      <c r="G269" s="23">
        <v>15434</v>
      </c>
      <c r="H269" s="23">
        <v>14768.6</v>
      </c>
      <c r="I269" s="153"/>
      <c r="J269" s="153"/>
      <c r="K269" s="166"/>
      <c r="L269" s="153"/>
      <c r="M269" s="153"/>
      <c r="N269" s="153"/>
      <c r="O269" s="153"/>
    </row>
    <row r="270" spans="1:15" s="16" customFormat="1" ht="15.75" x14ac:dyDescent="0.25">
      <c r="A270" s="60" t="s">
        <v>186</v>
      </c>
      <c r="B270" s="63"/>
      <c r="C270" s="64" t="s">
        <v>115</v>
      </c>
      <c r="D270" s="64" t="s">
        <v>111</v>
      </c>
      <c r="E270" s="64" t="s">
        <v>185</v>
      </c>
      <c r="F270" s="65"/>
      <c r="G270" s="81">
        <f>G271</f>
        <v>94.4</v>
      </c>
      <c r="H270" s="81">
        <f>H271</f>
        <v>80.5</v>
      </c>
      <c r="I270" s="153"/>
      <c r="J270" s="153"/>
      <c r="K270" s="166"/>
      <c r="L270" s="153"/>
      <c r="M270" s="153"/>
      <c r="N270" s="153"/>
      <c r="O270" s="153"/>
    </row>
    <row r="271" spans="1:15" s="16" customFormat="1" ht="15.75" x14ac:dyDescent="0.25">
      <c r="A271" s="60" t="s">
        <v>188</v>
      </c>
      <c r="B271" s="63"/>
      <c r="C271" s="64" t="s">
        <v>115</v>
      </c>
      <c r="D271" s="64" t="s">
        <v>111</v>
      </c>
      <c r="E271" s="64" t="s">
        <v>187</v>
      </c>
      <c r="F271" s="65"/>
      <c r="G271" s="81">
        <f>G272</f>
        <v>94.4</v>
      </c>
      <c r="H271" s="81">
        <f>H272</f>
        <v>80.5</v>
      </c>
      <c r="I271" s="153"/>
      <c r="J271" s="153"/>
      <c r="K271" s="166"/>
      <c r="L271" s="153"/>
      <c r="M271" s="153"/>
      <c r="N271" s="153"/>
      <c r="O271" s="153"/>
    </row>
    <row r="272" spans="1:15" s="16" customFormat="1" ht="15.75" x14ac:dyDescent="0.25">
      <c r="A272" s="33" t="s">
        <v>245</v>
      </c>
      <c r="B272" s="6"/>
      <c r="C272" s="61" t="s">
        <v>115</v>
      </c>
      <c r="D272" s="61" t="s">
        <v>111</v>
      </c>
      <c r="E272" s="61" t="s">
        <v>614</v>
      </c>
      <c r="F272" s="62"/>
      <c r="G272" s="23">
        <f>SUM(G273)</f>
        <v>94.4</v>
      </c>
      <c r="H272" s="23">
        <f>SUM(H273)</f>
        <v>80.5</v>
      </c>
      <c r="I272" s="153"/>
      <c r="J272" s="153"/>
      <c r="K272" s="166"/>
      <c r="L272" s="153"/>
      <c r="M272" s="153"/>
      <c r="N272" s="153"/>
      <c r="O272" s="153"/>
    </row>
    <row r="273" spans="1:15" s="16" customFormat="1" ht="31.5" x14ac:dyDescent="0.25">
      <c r="A273" s="34" t="s">
        <v>135</v>
      </c>
      <c r="B273" s="6"/>
      <c r="C273" s="61" t="s">
        <v>115</v>
      </c>
      <c r="D273" s="61" t="s">
        <v>111</v>
      </c>
      <c r="E273" s="61" t="s">
        <v>614</v>
      </c>
      <c r="F273" s="6">
        <v>600</v>
      </c>
      <c r="G273" s="23">
        <v>94.4</v>
      </c>
      <c r="H273" s="23">
        <v>80.5</v>
      </c>
      <c r="I273" s="153"/>
      <c r="J273" s="153"/>
      <c r="K273" s="166"/>
      <c r="L273" s="153"/>
      <c r="M273" s="153"/>
      <c r="N273" s="153"/>
      <c r="O273" s="153"/>
    </row>
    <row r="274" spans="1:15" s="16" customFormat="1" ht="15.75" x14ac:dyDescent="0.25">
      <c r="A274" s="32" t="s">
        <v>460</v>
      </c>
      <c r="B274" s="26"/>
      <c r="C274" s="30" t="s">
        <v>115</v>
      </c>
      <c r="D274" s="30" t="s">
        <v>112</v>
      </c>
      <c r="E274" s="26"/>
      <c r="F274" s="26"/>
      <c r="G274" s="4">
        <f>SUM(G275,G288)</f>
        <v>84471.1</v>
      </c>
      <c r="H274" s="4">
        <f>SUM(H275,H288)</f>
        <v>84056.6</v>
      </c>
      <c r="I274" s="153"/>
      <c r="J274" s="153"/>
      <c r="K274" s="166"/>
      <c r="L274" s="153"/>
      <c r="M274" s="153"/>
      <c r="N274" s="153"/>
      <c r="O274" s="153"/>
    </row>
    <row r="275" spans="1:15" s="16" customFormat="1" ht="47.25" x14ac:dyDescent="0.25">
      <c r="A275" s="33" t="s">
        <v>668</v>
      </c>
      <c r="B275" s="6"/>
      <c r="C275" s="7" t="s">
        <v>115</v>
      </c>
      <c r="D275" s="7" t="s">
        <v>112</v>
      </c>
      <c r="E275" s="6" t="s">
        <v>259</v>
      </c>
      <c r="F275" s="6"/>
      <c r="G275" s="23">
        <f>SUM(G276,G286)</f>
        <v>83521.100000000006</v>
      </c>
      <c r="H275" s="23">
        <f>SUM(H276,H286)</f>
        <v>83106.600000000006</v>
      </c>
      <c r="I275" s="153"/>
      <c r="J275" s="153"/>
      <c r="K275" s="166"/>
      <c r="L275" s="153"/>
      <c r="M275" s="153"/>
      <c r="N275" s="153"/>
      <c r="O275" s="153"/>
    </row>
    <row r="276" spans="1:15" s="16" customFormat="1" ht="47.25" x14ac:dyDescent="0.25">
      <c r="A276" s="33" t="s">
        <v>93</v>
      </c>
      <c r="B276" s="6"/>
      <c r="C276" s="7" t="s">
        <v>115</v>
      </c>
      <c r="D276" s="7" t="s">
        <v>112</v>
      </c>
      <c r="E276" s="6" t="s">
        <v>261</v>
      </c>
      <c r="F276" s="6"/>
      <c r="G276" s="23">
        <f>SUM(G277,G279,G281,G283)</f>
        <v>72169</v>
      </c>
      <c r="H276" s="23">
        <f>SUM(H277,H279,H281,H283)</f>
        <v>72168.700000000012</v>
      </c>
      <c r="I276" s="153"/>
      <c r="J276" s="153"/>
      <c r="K276" s="166"/>
      <c r="L276" s="153"/>
      <c r="M276" s="153"/>
      <c r="N276" s="153"/>
      <c r="O276" s="153"/>
    </row>
    <row r="277" spans="1:15" s="16" customFormat="1" ht="132" customHeight="1" x14ac:dyDescent="0.25">
      <c r="A277" s="33" t="s">
        <v>263</v>
      </c>
      <c r="B277" s="6"/>
      <c r="C277" s="7" t="s">
        <v>115</v>
      </c>
      <c r="D277" s="7" t="s">
        <v>112</v>
      </c>
      <c r="E277" s="6" t="s">
        <v>262</v>
      </c>
      <c r="F277" s="6"/>
      <c r="G277" s="23">
        <f>SUM(G278)</f>
        <v>69183.3</v>
      </c>
      <c r="H277" s="23">
        <f>SUM(H278)</f>
        <v>69183.3</v>
      </c>
      <c r="I277" s="153"/>
      <c r="J277" s="153"/>
      <c r="K277" s="166"/>
      <c r="L277" s="153"/>
      <c r="M277" s="153"/>
      <c r="N277" s="153"/>
      <c r="O277" s="153"/>
    </row>
    <row r="278" spans="1:15" s="16" customFormat="1" ht="78.75" x14ac:dyDescent="0.25">
      <c r="A278" s="34" t="s">
        <v>478</v>
      </c>
      <c r="B278" s="6"/>
      <c r="C278" s="7" t="s">
        <v>115</v>
      </c>
      <c r="D278" s="7" t="s">
        <v>112</v>
      </c>
      <c r="E278" s="6" t="s">
        <v>469</v>
      </c>
      <c r="F278" s="6">
        <v>600</v>
      </c>
      <c r="G278" s="23">
        <v>69183.3</v>
      </c>
      <c r="H278" s="23">
        <v>69183.3</v>
      </c>
      <c r="I278" s="153"/>
      <c r="J278" s="153"/>
      <c r="K278" s="166"/>
      <c r="L278" s="153"/>
      <c r="M278" s="153"/>
      <c r="N278" s="153"/>
      <c r="O278" s="153"/>
    </row>
    <row r="279" spans="1:15" s="16" customFormat="1" ht="47.25" x14ac:dyDescent="0.25">
      <c r="A279" s="33" t="s">
        <v>317</v>
      </c>
      <c r="B279" s="6"/>
      <c r="C279" s="7" t="s">
        <v>115</v>
      </c>
      <c r="D279" s="7" t="s">
        <v>112</v>
      </c>
      <c r="E279" s="6" t="s">
        <v>265</v>
      </c>
      <c r="F279" s="6"/>
      <c r="G279" s="23">
        <f>SUM(G280)</f>
        <v>2545.6999999999998</v>
      </c>
      <c r="H279" s="23">
        <f>SUM(H280)</f>
        <v>2545.6</v>
      </c>
      <c r="I279" s="153"/>
      <c r="J279" s="153"/>
      <c r="K279" s="166"/>
      <c r="L279" s="153"/>
      <c r="M279" s="153"/>
      <c r="N279" s="153"/>
      <c r="O279" s="153"/>
    </row>
    <row r="280" spans="1:15" s="16" customFormat="1" ht="47.25" x14ac:dyDescent="0.25">
      <c r="A280" s="34" t="s">
        <v>482</v>
      </c>
      <c r="B280" s="6"/>
      <c r="C280" s="7" t="s">
        <v>115</v>
      </c>
      <c r="D280" s="7" t="s">
        <v>112</v>
      </c>
      <c r="E280" s="6" t="s">
        <v>264</v>
      </c>
      <c r="F280" s="6">
        <v>600</v>
      </c>
      <c r="G280" s="23">
        <v>2545.6999999999998</v>
      </c>
      <c r="H280" s="23">
        <v>2545.6</v>
      </c>
      <c r="I280" s="153"/>
      <c r="J280" s="153"/>
      <c r="K280" s="166"/>
      <c r="L280" s="153"/>
      <c r="M280" s="153"/>
      <c r="N280" s="153"/>
      <c r="O280" s="153"/>
    </row>
    <row r="281" spans="1:15" s="16" customFormat="1" ht="31.5" x14ac:dyDescent="0.25">
      <c r="A281" s="34" t="s">
        <v>432</v>
      </c>
      <c r="B281" s="6"/>
      <c r="C281" s="7" t="s">
        <v>115</v>
      </c>
      <c r="D281" s="7" t="s">
        <v>112</v>
      </c>
      <c r="E281" s="6" t="s">
        <v>430</v>
      </c>
      <c r="F281" s="6"/>
      <c r="G281" s="23">
        <f>SUBTOTAL(9,G282)</f>
        <v>256.2</v>
      </c>
      <c r="H281" s="23">
        <f>SUBTOTAL(9,H282)</f>
        <v>256.10000000000002</v>
      </c>
      <c r="I281" s="153"/>
      <c r="J281" s="153"/>
      <c r="K281" s="166"/>
      <c r="L281" s="153"/>
      <c r="M281" s="153"/>
      <c r="N281" s="153"/>
      <c r="O281" s="153"/>
    </row>
    <row r="282" spans="1:15" s="16" customFormat="1" ht="47.25" x14ac:dyDescent="0.25">
      <c r="A282" s="34" t="s">
        <v>558</v>
      </c>
      <c r="B282" s="6"/>
      <c r="C282" s="7" t="s">
        <v>115</v>
      </c>
      <c r="D282" s="7" t="s">
        <v>112</v>
      </c>
      <c r="E282" s="6" t="s">
        <v>433</v>
      </c>
      <c r="F282" s="6">
        <v>600</v>
      </c>
      <c r="G282" s="23">
        <v>256.2</v>
      </c>
      <c r="H282" s="23">
        <v>256.10000000000002</v>
      </c>
      <c r="I282" s="153"/>
      <c r="J282" s="153"/>
      <c r="K282" s="166"/>
      <c r="L282" s="153"/>
      <c r="M282" s="153"/>
      <c r="N282" s="153"/>
      <c r="O282" s="153"/>
    </row>
    <row r="283" spans="1:15" s="16" customFormat="1" ht="47.25" x14ac:dyDescent="0.25">
      <c r="A283" s="34" t="s">
        <v>816</v>
      </c>
      <c r="B283" s="6"/>
      <c r="C283" s="7" t="s">
        <v>115</v>
      </c>
      <c r="D283" s="7" t="s">
        <v>112</v>
      </c>
      <c r="E283" s="6" t="s">
        <v>817</v>
      </c>
      <c r="F283" s="6"/>
      <c r="G283" s="23">
        <f>SUM(G284:G285)</f>
        <v>183.8</v>
      </c>
      <c r="H283" s="23">
        <f>SUM(H284:H285)</f>
        <v>183.70000000000002</v>
      </c>
      <c r="I283" s="153"/>
      <c r="J283" s="153"/>
      <c r="K283" s="166"/>
      <c r="L283" s="153"/>
      <c r="M283" s="153"/>
      <c r="N283" s="153"/>
      <c r="O283" s="153"/>
    </row>
    <row r="284" spans="1:15" s="16" customFormat="1" ht="78.75" x14ac:dyDescent="0.25">
      <c r="A284" s="34" t="s">
        <v>820</v>
      </c>
      <c r="B284" s="6"/>
      <c r="C284" s="7" t="s">
        <v>115</v>
      </c>
      <c r="D284" s="7" t="s">
        <v>112</v>
      </c>
      <c r="E284" s="6" t="s">
        <v>818</v>
      </c>
      <c r="F284" s="6">
        <v>600</v>
      </c>
      <c r="G284" s="23">
        <v>181.9</v>
      </c>
      <c r="H284" s="23">
        <v>181.9</v>
      </c>
      <c r="I284" s="153"/>
      <c r="J284" s="153"/>
      <c r="K284" s="166"/>
      <c r="L284" s="153"/>
      <c r="M284" s="153"/>
      <c r="N284" s="153"/>
      <c r="O284" s="153"/>
    </row>
    <row r="285" spans="1:15" s="16" customFormat="1" ht="78.75" x14ac:dyDescent="0.25">
      <c r="A285" s="34" t="s">
        <v>821</v>
      </c>
      <c r="B285" s="6"/>
      <c r="C285" s="7" t="s">
        <v>115</v>
      </c>
      <c r="D285" s="7" t="s">
        <v>112</v>
      </c>
      <c r="E285" s="6" t="s">
        <v>819</v>
      </c>
      <c r="F285" s="6">
        <v>600</v>
      </c>
      <c r="G285" s="23">
        <v>1.9</v>
      </c>
      <c r="H285" s="23">
        <v>1.8</v>
      </c>
      <c r="I285" s="153"/>
      <c r="J285" s="153"/>
      <c r="K285" s="166"/>
      <c r="L285" s="153"/>
      <c r="M285" s="153"/>
      <c r="N285" s="153"/>
      <c r="O285" s="153"/>
    </row>
    <row r="286" spans="1:15" s="16" customFormat="1" ht="31.5" customHeight="1" x14ac:dyDescent="0.25">
      <c r="A286" s="33" t="s">
        <v>94</v>
      </c>
      <c r="B286" s="6"/>
      <c r="C286" s="7" t="s">
        <v>115</v>
      </c>
      <c r="D286" s="7" t="s">
        <v>112</v>
      </c>
      <c r="E286" s="6" t="s">
        <v>266</v>
      </c>
      <c r="F286" s="6"/>
      <c r="G286" s="23">
        <f>SUM(G287)</f>
        <v>11352.1</v>
      </c>
      <c r="H286" s="23">
        <f>SUM(H287)</f>
        <v>10937.9</v>
      </c>
      <c r="I286" s="153"/>
      <c r="J286" s="153"/>
      <c r="K286" s="166"/>
      <c r="L286" s="153"/>
      <c r="M286" s="153"/>
      <c r="N286" s="153"/>
      <c r="O286" s="153"/>
    </row>
    <row r="287" spans="1:15" s="16" customFormat="1" ht="63" x14ac:dyDescent="0.25">
      <c r="A287" s="34" t="s">
        <v>725</v>
      </c>
      <c r="B287" s="6"/>
      <c r="C287" s="7" t="s">
        <v>115</v>
      </c>
      <c r="D287" s="7" t="s">
        <v>112</v>
      </c>
      <c r="E287" s="6" t="s">
        <v>470</v>
      </c>
      <c r="F287" s="6">
        <v>600</v>
      </c>
      <c r="G287" s="23">
        <v>11352.1</v>
      </c>
      <c r="H287" s="23">
        <v>10937.9</v>
      </c>
      <c r="I287" s="153"/>
      <c r="J287" s="153"/>
      <c r="K287" s="166"/>
      <c r="L287" s="153"/>
      <c r="M287" s="153"/>
      <c r="N287" s="153"/>
      <c r="O287" s="153"/>
    </row>
    <row r="288" spans="1:15" s="16" customFormat="1" ht="15.75" x14ac:dyDescent="0.25">
      <c r="A288" s="33" t="s">
        <v>186</v>
      </c>
      <c r="B288" s="6"/>
      <c r="C288" s="61" t="s">
        <v>115</v>
      </c>
      <c r="D288" s="61" t="s">
        <v>112</v>
      </c>
      <c r="E288" s="61" t="s">
        <v>185</v>
      </c>
      <c r="F288" s="62"/>
      <c r="G288" s="23">
        <f>G289</f>
        <v>950</v>
      </c>
      <c r="H288" s="23">
        <f>H289</f>
        <v>950</v>
      </c>
      <c r="I288" s="153"/>
      <c r="J288" s="153"/>
      <c r="K288" s="166"/>
      <c r="L288" s="153"/>
      <c r="M288" s="153"/>
      <c r="N288" s="153"/>
      <c r="O288" s="153"/>
    </row>
    <row r="289" spans="1:15" s="16" customFormat="1" ht="15.75" x14ac:dyDescent="0.25">
      <c r="A289" s="33" t="s">
        <v>188</v>
      </c>
      <c r="B289" s="6"/>
      <c r="C289" s="61" t="s">
        <v>115</v>
      </c>
      <c r="D289" s="61" t="s">
        <v>112</v>
      </c>
      <c r="E289" s="61" t="s">
        <v>187</v>
      </c>
      <c r="F289" s="62"/>
      <c r="G289" s="23">
        <f>G290</f>
        <v>950</v>
      </c>
      <c r="H289" s="23">
        <f>H290</f>
        <v>950</v>
      </c>
      <c r="I289" s="153"/>
      <c r="J289" s="153"/>
      <c r="K289" s="166"/>
      <c r="L289" s="153"/>
      <c r="M289" s="153"/>
      <c r="N289" s="153"/>
      <c r="O289" s="153"/>
    </row>
    <row r="290" spans="1:15" s="16" customFormat="1" ht="15.75" x14ac:dyDescent="0.25">
      <c r="A290" s="33" t="s">
        <v>245</v>
      </c>
      <c r="B290" s="6"/>
      <c r="C290" s="61" t="s">
        <v>115</v>
      </c>
      <c r="D290" s="61" t="s">
        <v>112</v>
      </c>
      <c r="E290" s="61" t="s">
        <v>614</v>
      </c>
      <c r="F290" s="62"/>
      <c r="G290" s="23">
        <f>SUM(G291)</f>
        <v>950</v>
      </c>
      <c r="H290" s="23">
        <f>SUM(H291)</f>
        <v>950</v>
      </c>
      <c r="I290" s="153"/>
      <c r="J290" s="153"/>
      <c r="K290" s="166"/>
      <c r="L290" s="153"/>
      <c r="M290" s="153"/>
      <c r="N290" s="153"/>
      <c r="O290" s="153"/>
    </row>
    <row r="291" spans="1:15" s="16" customFormat="1" ht="31.5" x14ac:dyDescent="0.25">
      <c r="A291" s="34" t="s">
        <v>135</v>
      </c>
      <c r="B291" s="6"/>
      <c r="C291" s="61" t="s">
        <v>115</v>
      </c>
      <c r="D291" s="61" t="s">
        <v>112</v>
      </c>
      <c r="E291" s="61" t="s">
        <v>614</v>
      </c>
      <c r="F291" s="6">
        <v>600</v>
      </c>
      <c r="G291" s="23">
        <v>950</v>
      </c>
      <c r="H291" s="23">
        <v>950</v>
      </c>
      <c r="I291" s="153"/>
      <c r="J291" s="153"/>
      <c r="K291" s="166"/>
      <c r="L291" s="153"/>
      <c r="M291" s="153"/>
      <c r="N291" s="153"/>
      <c r="O291" s="153"/>
    </row>
    <row r="292" spans="1:15" s="16" customFormat="1" ht="15.75" x14ac:dyDescent="0.25">
      <c r="A292" s="32" t="s">
        <v>490</v>
      </c>
      <c r="B292" s="26"/>
      <c r="C292" s="30" t="s">
        <v>115</v>
      </c>
      <c r="D292" s="30" t="s">
        <v>115</v>
      </c>
      <c r="E292" s="26"/>
      <c r="F292" s="26"/>
      <c r="G292" s="4">
        <f>SUM(G293)</f>
        <v>15604.8</v>
      </c>
      <c r="H292" s="4">
        <f>SUM(H293)</f>
        <v>15571.1</v>
      </c>
      <c r="I292" s="153"/>
      <c r="J292" s="153"/>
      <c r="K292" s="166"/>
      <c r="L292" s="153"/>
      <c r="M292" s="153"/>
      <c r="N292" s="153"/>
      <c r="O292" s="153"/>
    </row>
    <row r="293" spans="1:15" s="16" customFormat="1" ht="47.25" x14ac:dyDescent="0.25">
      <c r="A293" s="33" t="s">
        <v>668</v>
      </c>
      <c r="B293" s="6"/>
      <c r="C293" s="7" t="s">
        <v>115</v>
      </c>
      <c r="D293" s="7" t="s">
        <v>115</v>
      </c>
      <c r="E293" s="6" t="s">
        <v>259</v>
      </c>
      <c r="F293" s="6"/>
      <c r="G293" s="23">
        <f>SUM(G294)</f>
        <v>15604.8</v>
      </c>
      <c r="H293" s="23">
        <f>SUM(H294)</f>
        <v>15571.1</v>
      </c>
      <c r="I293" s="153"/>
      <c r="J293" s="153"/>
      <c r="K293" s="166"/>
      <c r="L293" s="153"/>
      <c r="M293" s="153"/>
      <c r="N293" s="153"/>
      <c r="O293" s="153"/>
    </row>
    <row r="294" spans="1:15" s="16" customFormat="1" ht="47.25" x14ac:dyDescent="0.25">
      <c r="A294" s="33" t="s">
        <v>93</v>
      </c>
      <c r="B294" s="6"/>
      <c r="C294" s="7" t="s">
        <v>115</v>
      </c>
      <c r="D294" s="7" t="s">
        <v>115</v>
      </c>
      <c r="E294" s="6" t="s">
        <v>261</v>
      </c>
      <c r="F294" s="6"/>
      <c r="G294" s="23">
        <f>SUM(G295,G300,G303)</f>
        <v>15604.8</v>
      </c>
      <c r="H294" s="23">
        <f>SUM(H295,H300,H303)</f>
        <v>15571.1</v>
      </c>
      <c r="I294" s="153"/>
      <c r="J294" s="153"/>
      <c r="K294" s="166"/>
      <c r="L294" s="153"/>
      <c r="M294" s="153"/>
      <c r="N294" s="153"/>
      <c r="O294" s="153"/>
    </row>
    <row r="295" spans="1:15" s="16" customFormat="1" ht="31.5" x14ac:dyDescent="0.25">
      <c r="A295" s="33" t="s">
        <v>268</v>
      </c>
      <c r="B295" s="6"/>
      <c r="C295" s="7" t="s">
        <v>115</v>
      </c>
      <c r="D295" s="7" t="s">
        <v>115</v>
      </c>
      <c r="E295" s="6" t="s">
        <v>267</v>
      </c>
      <c r="F295" s="6"/>
      <c r="G295" s="23">
        <f>SUM(G296:G299)</f>
        <v>10909.6</v>
      </c>
      <c r="H295" s="23">
        <f>SUM(H296:H299)</f>
        <v>10876</v>
      </c>
      <c r="I295" s="153"/>
      <c r="J295" s="153"/>
      <c r="K295" s="166"/>
      <c r="L295" s="153"/>
      <c r="M295" s="153"/>
      <c r="N295" s="153"/>
      <c r="O295" s="153"/>
    </row>
    <row r="296" spans="1:15" s="16" customFormat="1" ht="94.5" x14ac:dyDescent="0.25">
      <c r="A296" s="34" t="s">
        <v>916</v>
      </c>
      <c r="B296" s="6"/>
      <c r="C296" s="7" t="s">
        <v>115</v>
      </c>
      <c r="D296" s="7" t="s">
        <v>115</v>
      </c>
      <c r="E296" s="6" t="s">
        <v>269</v>
      </c>
      <c r="F296" s="6">
        <v>100</v>
      </c>
      <c r="G296" s="23">
        <v>48</v>
      </c>
      <c r="H296" s="23">
        <v>48</v>
      </c>
      <c r="I296" s="153"/>
      <c r="J296" s="153"/>
      <c r="K296" s="166"/>
      <c r="L296" s="153"/>
      <c r="M296" s="153"/>
      <c r="N296" s="153"/>
      <c r="O296" s="153"/>
    </row>
    <row r="297" spans="1:15" s="16" customFormat="1" ht="47.25" x14ac:dyDescent="0.25">
      <c r="A297" s="34" t="s">
        <v>756</v>
      </c>
      <c r="B297" s="6"/>
      <c r="C297" s="7" t="s">
        <v>115</v>
      </c>
      <c r="D297" s="7" t="s">
        <v>115</v>
      </c>
      <c r="E297" s="6" t="s">
        <v>269</v>
      </c>
      <c r="F297" s="6">
        <v>200</v>
      </c>
      <c r="G297" s="23">
        <v>28</v>
      </c>
      <c r="H297" s="23">
        <v>28</v>
      </c>
      <c r="I297" s="153"/>
      <c r="J297" s="153"/>
      <c r="K297" s="166"/>
      <c r="L297" s="153"/>
      <c r="M297" s="153"/>
      <c r="N297" s="153"/>
      <c r="O297" s="153"/>
    </row>
    <row r="298" spans="1:15" s="16" customFormat="1" ht="47.25" x14ac:dyDescent="0.25">
      <c r="A298" s="34" t="s">
        <v>757</v>
      </c>
      <c r="B298" s="6"/>
      <c r="C298" s="7" t="s">
        <v>115</v>
      </c>
      <c r="D298" s="7" t="s">
        <v>115</v>
      </c>
      <c r="E298" s="6" t="s">
        <v>269</v>
      </c>
      <c r="F298" s="6">
        <v>300</v>
      </c>
      <c r="G298" s="23">
        <v>50</v>
      </c>
      <c r="H298" s="23">
        <v>50</v>
      </c>
      <c r="I298" s="153"/>
      <c r="J298" s="153"/>
      <c r="K298" s="166"/>
      <c r="L298" s="153"/>
      <c r="M298" s="153"/>
      <c r="N298" s="153"/>
      <c r="O298" s="153"/>
    </row>
    <row r="299" spans="1:15" s="16" customFormat="1" ht="63" x14ac:dyDescent="0.25">
      <c r="A299" s="34" t="s">
        <v>327</v>
      </c>
      <c r="B299" s="6"/>
      <c r="C299" s="7" t="s">
        <v>115</v>
      </c>
      <c r="D299" s="7" t="s">
        <v>115</v>
      </c>
      <c r="E299" s="6" t="s">
        <v>269</v>
      </c>
      <c r="F299" s="6">
        <v>600</v>
      </c>
      <c r="G299" s="23">
        <v>10783.6</v>
      </c>
      <c r="H299" s="23">
        <v>10750</v>
      </c>
      <c r="I299" s="153"/>
      <c r="J299" s="153"/>
      <c r="K299" s="166"/>
      <c r="L299" s="153"/>
      <c r="M299" s="153"/>
      <c r="N299" s="153"/>
      <c r="O299" s="153"/>
    </row>
    <row r="300" spans="1:15" s="16" customFormat="1" ht="47.25" x14ac:dyDescent="0.25">
      <c r="A300" s="33" t="s">
        <v>271</v>
      </c>
      <c r="B300" s="6"/>
      <c r="C300" s="7" t="s">
        <v>115</v>
      </c>
      <c r="D300" s="7" t="s">
        <v>115</v>
      </c>
      <c r="E300" s="6" t="s">
        <v>270</v>
      </c>
      <c r="F300" s="6"/>
      <c r="G300" s="23">
        <f>SUM(G301:G302)</f>
        <v>4550.2</v>
      </c>
      <c r="H300" s="23">
        <f>SUM(H301:H302)</f>
        <v>4550.1000000000004</v>
      </c>
      <c r="I300" s="153"/>
      <c r="J300" s="153"/>
      <c r="K300" s="166"/>
      <c r="L300" s="153"/>
      <c r="M300" s="153"/>
      <c r="N300" s="153"/>
      <c r="O300" s="153"/>
    </row>
    <row r="301" spans="1:15" s="16" customFormat="1" ht="63" x14ac:dyDescent="0.25">
      <c r="A301" s="34" t="s">
        <v>480</v>
      </c>
      <c r="B301" s="6"/>
      <c r="C301" s="7" t="s">
        <v>115</v>
      </c>
      <c r="D301" s="7" t="s">
        <v>115</v>
      </c>
      <c r="E301" s="6" t="s">
        <v>471</v>
      </c>
      <c r="F301" s="6">
        <v>600</v>
      </c>
      <c r="G301" s="23">
        <v>4504.5</v>
      </c>
      <c r="H301" s="23">
        <v>4504.5</v>
      </c>
      <c r="I301" s="153"/>
      <c r="J301" s="153"/>
      <c r="K301" s="166"/>
      <c r="L301" s="153"/>
      <c r="M301" s="153"/>
      <c r="N301" s="153"/>
      <c r="O301" s="153"/>
    </row>
    <row r="302" spans="1:15" s="16" customFormat="1" ht="69" customHeight="1" x14ac:dyDescent="0.25">
      <c r="A302" s="34" t="s">
        <v>673</v>
      </c>
      <c r="B302" s="6"/>
      <c r="C302" s="7" t="s">
        <v>115</v>
      </c>
      <c r="D302" s="7" t="s">
        <v>115</v>
      </c>
      <c r="E302" s="6" t="s">
        <v>669</v>
      </c>
      <c r="F302" s="6">
        <v>600</v>
      </c>
      <c r="G302" s="23">
        <v>45.7</v>
      </c>
      <c r="H302" s="23">
        <v>45.6</v>
      </c>
      <c r="I302" s="153"/>
      <c r="J302" s="153"/>
      <c r="K302" s="166"/>
      <c r="L302" s="153"/>
      <c r="M302" s="153"/>
      <c r="N302" s="153"/>
      <c r="O302" s="153"/>
    </row>
    <row r="303" spans="1:15" s="16" customFormat="1" ht="15.75" x14ac:dyDescent="0.25">
      <c r="A303" s="9" t="s">
        <v>761</v>
      </c>
      <c r="B303" s="6"/>
      <c r="C303" s="7" t="s">
        <v>115</v>
      </c>
      <c r="D303" s="7" t="s">
        <v>115</v>
      </c>
      <c r="E303" s="6" t="s">
        <v>758</v>
      </c>
      <c r="F303" s="6"/>
      <c r="G303" s="23">
        <f>SUM(G304:G306)</f>
        <v>145</v>
      </c>
      <c r="H303" s="23">
        <f>SUM(H304:H306)</f>
        <v>145</v>
      </c>
      <c r="I303" s="153"/>
      <c r="J303" s="153"/>
      <c r="K303" s="166"/>
      <c r="L303" s="153"/>
      <c r="M303" s="153"/>
      <c r="N303" s="153"/>
      <c r="O303" s="153"/>
    </row>
    <row r="304" spans="1:15" s="16" customFormat="1" ht="38.25" customHeight="1" x14ac:dyDescent="0.25">
      <c r="A304" s="69" t="s">
        <v>917</v>
      </c>
      <c r="B304" s="6"/>
      <c r="C304" s="7" t="s">
        <v>115</v>
      </c>
      <c r="D304" s="7" t="s">
        <v>115</v>
      </c>
      <c r="E304" s="6" t="s">
        <v>759</v>
      </c>
      <c r="F304" s="6">
        <v>200</v>
      </c>
      <c r="G304" s="23">
        <v>20</v>
      </c>
      <c r="H304" s="23">
        <v>20</v>
      </c>
      <c r="I304" s="153"/>
      <c r="J304" s="153"/>
      <c r="K304" s="166"/>
      <c r="L304" s="153"/>
      <c r="M304" s="153"/>
      <c r="N304" s="153"/>
      <c r="O304" s="153"/>
    </row>
    <row r="305" spans="1:15" s="16" customFormat="1" ht="31.5" x14ac:dyDescent="0.25">
      <c r="A305" s="69" t="s">
        <v>760</v>
      </c>
      <c r="B305" s="6"/>
      <c r="C305" s="7" t="s">
        <v>115</v>
      </c>
      <c r="D305" s="7" t="s">
        <v>115</v>
      </c>
      <c r="E305" s="6" t="s">
        <v>759</v>
      </c>
      <c r="F305" s="6">
        <v>300</v>
      </c>
      <c r="G305" s="23">
        <v>0</v>
      </c>
      <c r="H305" s="23">
        <v>0</v>
      </c>
      <c r="I305" s="153"/>
      <c r="J305" s="153"/>
      <c r="K305" s="166"/>
      <c r="L305" s="153"/>
      <c r="M305" s="153"/>
      <c r="N305" s="153"/>
      <c r="O305" s="153"/>
    </row>
    <row r="306" spans="1:15" s="16" customFormat="1" ht="47.25" x14ac:dyDescent="0.25">
      <c r="A306" s="69" t="s">
        <v>941</v>
      </c>
      <c r="B306" s="6"/>
      <c r="C306" s="7" t="s">
        <v>115</v>
      </c>
      <c r="D306" s="7" t="s">
        <v>115</v>
      </c>
      <c r="E306" s="6" t="s">
        <v>759</v>
      </c>
      <c r="F306" s="6">
        <v>600</v>
      </c>
      <c r="G306" s="23">
        <v>125</v>
      </c>
      <c r="H306" s="23">
        <v>125</v>
      </c>
      <c r="I306" s="153"/>
      <c r="J306" s="153"/>
      <c r="K306" s="166"/>
      <c r="L306" s="153"/>
      <c r="M306" s="153"/>
      <c r="N306" s="153"/>
      <c r="O306" s="153"/>
    </row>
    <row r="307" spans="1:15" s="16" customFormat="1" ht="15.75" x14ac:dyDescent="0.25">
      <c r="A307" s="32" t="s">
        <v>96</v>
      </c>
      <c r="B307" s="26"/>
      <c r="C307" s="30" t="s">
        <v>115</v>
      </c>
      <c r="D307" s="30" t="s">
        <v>119</v>
      </c>
      <c r="E307" s="26"/>
      <c r="F307" s="26"/>
      <c r="G307" s="4">
        <f>SUM(G308)</f>
        <v>16160.599999999999</v>
      </c>
      <c r="H307" s="4">
        <f>SUM(H308)</f>
        <v>16019.3</v>
      </c>
      <c r="I307" s="153"/>
      <c r="J307" s="153"/>
      <c r="K307" s="166"/>
      <c r="L307" s="153"/>
      <c r="M307" s="153"/>
      <c r="N307" s="153"/>
      <c r="O307" s="153"/>
    </row>
    <row r="308" spans="1:15" s="16" customFormat="1" ht="47.25" x14ac:dyDescent="0.25">
      <c r="A308" s="33" t="s">
        <v>668</v>
      </c>
      <c r="B308" s="6"/>
      <c r="C308" s="7" t="s">
        <v>115</v>
      </c>
      <c r="D308" s="7" t="s">
        <v>119</v>
      </c>
      <c r="E308" s="6" t="s">
        <v>259</v>
      </c>
      <c r="F308" s="6"/>
      <c r="G308" s="23">
        <f>SUM(G309)</f>
        <v>16160.599999999999</v>
      </c>
      <c r="H308" s="23">
        <f>SUM(H309)</f>
        <v>16019.3</v>
      </c>
      <c r="I308" s="153"/>
      <c r="J308" s="153"/>
      <c r="K308" s="166"/>
      <c r="L308" s="153"/>
      <c r="M308" s="153"/>
      <c r="N308" s="153"/>
      <c r="O308" s="153"/>
    </row>
    <row r="309" spans="1:15" s="16" customFormat="1" ht="47.25" x14ac:dyDescent="0.25">
      <c r="A309" s="33" t="s">
        <v>93</v>
      </c>
      <c r="B309" s="6"/>
      <c r="C309" s="7" t="s">
        <v>115</v>
      </c>
      <c r="D309" s="7" t="s">
        <v>119</v>
      </c>
      <c r="E309" s="6" t="s">
        <v>261</v>
      </c>
      <c r="F309" s="6"/>
      <c r="G309" s="23">
        <f>SUM(G310,G312,G314,G316,G318,G321)</f>
        <v>16160.599999999999</v>
      </c>
      <c r="H309" s="23">
        <f>SUM(H310,H312,H314,H316,H318,H321)</f>
        <v>16019.3</v>
      </c>
      <c r="I309" s="153"/>
      <c r="J309" s="153"/>
      <c r="K309" s="166"/>
      <c r="L309" s="153"/>
      <c r="M309" s="153"/>
      <c r="N309" s="153"/>
      <c r="O309" s="153"/>
    </row>
    <row r="310" spans="1:15" s="16" customFormat="1" ht="31.5" x14ac:dyDescent="0.25">
      <c r="A310" s="33" t="s">
        <v>496</v>
      </c>
      <c r="B310" s="6"/>
      <c r="C310" s="7" t="s">
        <v>115</v>
      </c>
      <c r="D310" s="7" t="s">
        <v>119</v>
      </c>
      <c r="E310" s="6" t="s">
        <v>272</v>
      </c>
      <c r="F310" s="6"/>
      <c r="G310" s="23">
        <f>SUM(G311)</f>
        <v>0</v>
      </c>
      <c r="H310" s="23">
        <f>SUM(H311)</f>
        <v>0</v>
      </c>
      <c r="I310" s="153"/>
      <c r="J310" s="153"/>
      <c r="K310" s="166"/>
      <c r="L310" s="153"/>
      <c r="M310" s="153"/>
      <c r="N310" s="153"/>
      <c r="O310" s="153"/>
    </row>
    <row r="311" spans="1:15" s="16" customFormat="1" ht="63" x14ac:dyDescent="0.25">
      <c r="A311" s="34" t="s">
        <v>589</v>
      </c>
      <c r="B311" s="6"/>
      <c r="C311" s="7" t="s">
        <v>115</v>
      </c>
      <c r="D311" s="7" t="s">
        <v>119</v>
      </c>
      <c r="E311" s="6" t="s">
        <v>273</v>
      </c>
      <c r="F311" s="6">
        <v>600</v>
      </c>
      <c r="G311" s="23">
        <v>0</v>
      </c>
      <c r="H311" s="23">
        <v>0</v>
      </c>
      <c r="I311" s="153"/>
      <c r="J311" s="153"/>
      <c r="K311" s="166"/>
      <c r="L311" s="153"/>
      <c r="M311" s="153"/>
      <c r="N311" s="153"/>
      <c r="O311" s="153"/>
    </row>
    <row r="312" spans="1:15" s="16" customFormat="1" ht="31.5" x14ac:dyDescent="0.25">
      <c r="A312" s="33" t="s">
        <v>277</v>
      </c>
      <c r="B312" s="6"/>
      <c r="C312" s="7" t="s">
        <v>115</v>
      </c>
      <c r="D312" s="7" t="s">
        <v>119</v>
      </c>
      <c r="E312" s="6" t="s">
        <v>274</v>
      </c>
      <c r="F312" s="6"/>
      <c r="G312" s="23">
        <f>SUM(G313)</f>
        <v>110</v>
      </c>
      <c r="H312" s="23">
        <f>SUM(H313)</f>
        <v>110</v>
      </c>
      <c r="I312" s="153"/>
      <c r="J312" s="153"/>
      <c r="K312" s="166"/>
      <c r="L312" s="153"/>
      <c r="M312" s="153"/>
      <c r="N312" s="153"/>
      <c r="O312" s="153"/>
    </row>
    <row r="313" spans="1:15" s="16" customFormat="1" ht="47.25" x14ac:dyDescent="0.25">
      <c r="A313" s="34" t="s">
        <v>331</v>
      </c>
      <c r="B313" s="6"/>
      <c r="C313" s="7" t="s">
        <v>115</v>
      </c>
      <c r="D313" s="7" t="s">
        <v>119</v>
      </c>
      <c r="E313" s="6" t="s">
        <v>276</v>
      </c>
      <c r="F313" s="6">
        <v>600</v>
      </c>
      <c r="G313" s="23">
        <v>110</v>
      </c>
      <c r="H313" s="23">
        <v>110</v>
      </c>
      <c r="I313" s="153"/>
      <c r="J313" s="153"/>
      <c r="K313" s="166"/>
      <c r="L313" s="153"/>
      <c r="M313" s="153"/>
      <c r="N313" s="153"/>
      <c r="O313" s="153"/>
    </row>
    <row r="314" spans="1:15" s="16" customFormat="1" ht="31.5" x14ac:dyDescent="0.25">
      <c r="A314" s="33" t="s">
        <v>513</v>
      </c>
      <c r="B314" s="6"/>
      <c r="C314" s="7" t="s">
        <v>115</v>
      </c>
      <c r="D314" s="7" t="s">
        <v>119</v>
      </c>
      <c r="E314" s="6" t="s">
        <v>278</v>
      </c>
      <c r="F314" s="6"/>
      <c r="G314" s="23">
        <f>SUM(G315)</f>
        <v>220</v>
      </c>
      <c r="H314" s="23">
        <f>SUM(H315)</f>
        <v>220</v>
      </c>
      <c r="I314" s="153"/>
      <c r="J314" s="153"/>
      <c r="K314" s="166"/>
      <c r="L314" s="153"/>
      <c r="M314" s="153"/>
      <c r="N314" s="153"/>
      <c r="O314" s="153"/>
    </row>
    <row r="315" spans="1:15" s="16" customFormat="1" ht="63" x14ac:dyDescent="0.25">
      <c r="A315" s="34" t="s">
        <v>726</v>
      </c>
      <c r="B315" s="6"/>
      <c r="C315" s="7" t="s">
        <v>115</v>
      </c>
      <c r="D315" s="7" t="s">
        <v>119</v>
      </c>
      <c r="E315" s="6" t="s">
        <v>280</v>
      </c>
      <c r="F315" s="6">
        <v>600</v>
      </c>
      <c r="G315" s="23">
        <v>220</v>
      </c>
      <c r="H315" s="23">
        <v>220</v>
      </c>
      <c r="I315" s="153"/>
      <c r="J315" s="153"/>
      <c r="K315" s="166"/>
      <c r="L315" s="153"/>
      <c r="M315" s="153"/>
      <c r="N315" s="153"/>
      <c r="O315" s="153"/>
    </row>
    <row r="316" spans="1:15" s="16" customFormat="1" ht="78.75" customHeight="1" x14ac:dyDescent="0.25">
      <c r="A316" s="33" t="s">
        <v>287</v>
      </c>
      <c r="B316" s="6"/>
      <c r="C316" s="7" t="s">
        <v>115</v>
      </c>
      <c r="D316" s="7" t="s">
        <v>119</v>
      </c>
      <c r="E316" s="6" t="s">
        <v>286</v>
      </c>
      <c r="F316" s="6"/>
      <c r="G316" s="23">
        <f>SUM(G317)</f>
        <v>5339.7</v>
      </c>
      <c r="H316" s="23">
        <f>SUM(H317)</f>
        <v>5203.2</v>
      </c>
      <c r="I316" s="153"/>
      <c r="J316" s="153"/>
      <c r="K316" s="166"/>
      <c r="L316" s="153"/>
      <c r="M316" s="153"/>
      <c r="N316" s="153"/>
      <c r="O316" s="153"/>
    </row>
    <row r="317" spans="1:15" s="16" customFormat="1" ht="141.75" x14ac:dyDescent="0.25">
      <c r="A317" s="34" t="s">
        <v>481</v>
      </c>
      <c r="B317" s="6"/>
      <c r="C317" s="7" t="s">
        <v>115</v>
      </c>
      <c r="D317" s="7" t="s">
        <v>119</v>
      </c>
      <c r="E317" s="6" t="s">
        <v>288</v>
      </c>
      <c r="F317" s="6">
        <v>600</v>
      </c>
      <c r="G317" s="23">
        <v>5339.7</v>
      </c>
      <c r="H317" s="23">
        <v>5203.2</v>
      </c>
      <c r="I317" s="153"/>
      <c r="J317" s="153"/>
      <c r="K317" s="166"/>
      <c r="L317" s="153"/>
      <c r="M317" s="153"/>
      <c r="N317" s="153"/>
      <c r="O317" s="153"/>
    </row>
    <row r="318" spans="1:15" s="16" customFormat="1" ht="31.5" x14ac:dyDescent="0.25">
      <c r="A318" s="34" t="s">
        <v>826</v>
      </c>
      <c r="B318" s="6"/>
      <c r="C318" s="7" t="s">
        <v>115</v>
      </c>
      <c r="D318" s="7" t="s">
        <v>119</v>
      </c>
      <c r="E318" s="6" t="s">
        <v>827</v>
      </c>
      <c r="F318" s="6"/>
      <c r="G318" s="23">
        <f>SUM(G319:G320)</f>
        <v>8508.6</v>
      </c>
      <c r="H318" s="23">
        <f>SUM(H319:H320)</f>
        <v>8505.7999999999993</v>
      </c>
      <c r="I318" s="153"/>
      <c r="J318" s="153"/>
      <c r="K318" s="166"/>
      <c r="L318" s="153"/>
      <c r="M318" s="153"/>
      <c r="N318" s="153"/>
      <c r="O318" s="153"/>
    </row>
    <row r="319" spans="1:15" s="16" customFormat="1" ht="63" x14ac:dyDescent="0.25">
      <c r="A319" s="34" t="s">
        <v>830</v>
      </c>
      <c r="B319" s="6"/>
      <c r="C319" s="7" t="s">
        <v>115</v>
      </c>
      <c r="D319" s="7" t="s">
        <v>119</v>
      </c>
      <c r="E319" s="6" t="s">
        <v>828</v>
      </c>
      <c r="F319" s="6">
        <v>600</v>
      </c>
      <c r="G319" s="23">
        <v>8500</v>
      </c>
      <c r="H319" s="23">
        <v>8497.2999999999993</v>
      </c>
      <c r="I319" s="153"/>
      <c r="J319" s="153"/>
      <c r="K319" s="166"/>
      <c r="L319" s="153"/>
      <c r="M319" s="153"/>
      <c r="N319" s="153"/>
      <c r="O319" s="153"/>
    </row>
    <row r="320" spans="1:15" s="16" customFormat="1" ht="63" x14ac:dyDescent="0.25">
      <c r="A320" s="34" t="s">
        <v>831</v>
      </c>
      <c r="B320" s="6"/>
      <c r="C320" s="7" t="s">
        <v>115</v>
      </c>
      <c r="D320" s="7" t="s">
        <v>119</v>
      </c>
      <c r="E320" s="6" t="s">
        <v>829</v>
      </c>
      <c r="F320" s="6">
        <v>600</v>
      </c>
      <c r="G320" s="23">
        <v>8.6</v>
      </c>
      <c r="H320" s="23">
        <v>8.5</v>
      </c>
      <c r="I320" s="153"/>
      <c r="J320" s="153"/>
      <c r="K320" s="166"/>
      <c r="L320" s="153"/>
      <c r="M320" s="153"/>
      <c r="N320" s="153"/>
      <c r="O320" s="153"/>
    </row>
    <row r="321" spans="1:15" s="16" customFormat="1" ht="47.25" x14ac:dyDescent="0.25">
      <c r="A321" s="34" t="s">
        <v>833</v>
      </c>
      <c r="B321" s="6"/>
      <c r="C321" s="7" t="s">
        <v>115</v>
      </c>
      <c r="D321" s="7" t="s">
        <v>119</v>
      </c>
      <c r="E321" s="6" t="s">
        <v>832</v>
      </c>
      <c r="F321" s="6"/>
      <c r="G321" s="23">
        <f>SUM(G322:G323)</f>
        <v>1982.3000000000002</v>
      </c>
      <c r="H321" s="23">
        <f>SUM(H322:H323)</f>
        <v>1980.3</v>
      </c>
      <c r="I321" s="153"/>
      <c r="J321" s="153"/>
      <c r="K321" s="166"/>
      <c r="L321" s="153"/>
      <c r="M321" s="153"/>
      <c r="N321" s="153"/>
      <c r="O321" s="153"/>
    </row>
    <row r="322" spans="1:15" s="16" customFormat="1" ht="63" x14ac:dyDescent="0.25">
      <c r="A322" s="34" t="s">
        <v>837</v>
      </c>
      <c r="B322" s="6"/>
      <c r="C322" s="7" t="s">
        <v>115</v>
      </c>
      <c r="D322" s="7" t="s">
        <v>119</v>
      </c>
      <c r="E322" s="6" t="s">
        <v>834</v>
      </c>
      <c r="F322" s="6">
        <v>600</v>
      </c>
      <c r="G322" s="23">
        <v>1962.4</v>
      </c>
      <c r="H322" s="23">
        <v>1960.5</v>
      </c>
      <c r="I322" s="153"/>
      <c r="J322" s="153"/>
      <c r="K322" s="166"/>
      <c r="L322" s="153"/>
      <c r="M322" s="153"/>
      <c r="N322" s="153"/>
      <c r="O322" s="153"/>
    </row>
    <row r="323" spans="1:15" s="16" customFormat="1" ht="78.75" x14ac:dyDescent="0.25">
      <c r="A323" s="34" t="s">
        <v>836</v>
      </c>
      <c r="B323" s="6"/>
      <c r="C323" s="7" t="s">
        <v>115</v>
      </c>
      <c r="D323" s="7" t="s">
        <v>119</v>
      </c>
      <c r="E323" s="6" t="s">
        <v>835</v>
      </c>
      <c r="F323" s="6">
        <v>600</v>
      </c>
      <c r="G323" s="23">
        <v>19.899999999999999</v>
      </c>
      <c r="H323" s="23">
        <v>19.8</v>
      </c>
      <c r="I323" s="153"/>
      <c r="J323" s="153"/>
      <c r="K323" s="166"/>
      <c r="L323" s="153"/>
      <c r="M323" s="153"/>
      <c r="N323" s="153"/>
      <c r="O323" s="153"/>
    </row>
    <row r="324" spans="1:15" s="16" customFormat="1" ht="15.75" x14ac:dyDescent="0.25">
      <c r="A324" s="32" t="s">
        <v>425</v>
      </c>
      <c r="B324" s="26"/>
      <c r="C324" s="30" t="s">
        <v>116</v>
      </c>
      <c r="D324" s="30" t="s">
        <v>117</v>
      </c>
      <c r="E324" s="26"/>
      <c r="F324" s="26"/>
      <c r="G324" s="4">
        <f>SUM(G325)</f>
        <v>111350.3</v>
      </c>
      <c r="H324" s="4">
        <f>SUM(H325)</f>
        <v>109761.9</v>
      </c>
      <c r="I324" s="153"/>
      <c r="J324" s="153"/>
      <c r="K324" s="166"/>
      <c r="L324" s="153"/>
      <c r="M324" s="153"/>
      <c r="N324" s="153"/>
      <c r="O324" s="153"/>
    </row>
    <row r="325" spans="1:15" s="16" customFormat="1" ht="15.75" x14ac:dyDescent="0.25">
      <c r="A325" s="32" t="s">
        <v>97</v>
      </c>
      <c r="B325" s="26"/>
      <c r="C325" s="30" t="s">
        <v>116</v>
      </c>
      <c r="D325" s="30" t="s">
        <v>110</v>
      </c>
      <c r="E325" s="26"/>
      <c r="F325" s="26"/>
      <c r="G325" s="4">
        <f>SUM(G326,G346,G352)</f>
        <v>111350.3</v>
      </c>
      <c r="H325" s="4">
        <f>SUM(H326,H346,H352)</f>
        <v>109761.9</v>
      </c>
      <c r="I325" s="153"/>
      <c r="J325" s="153"/>
      <c r="K325" s="166"/>
      <c r="L325" s="153"/>
      <c r="M325" s="153"/>
      <c r="N325" s="153"/>
      <c r="O325" s="153"/>
    </row>
    <row r="326" spans="1:15" s="16" customFormat="1" ht="47.25" x14ac:dyDescent="0.25">
      <c r="A326" s="33" t="s">
        <v>668</v>
      </c>
      <c r="B326" s="6"/>
      <c r="C326" s="7" t="s">
        <v>116</v>
      </c>
      <c r="D326" s="7" t="s">
        <v>110</v>
      </c>
      <c r="E326" s="6" t="s">
        <v>259</v>
      </c>
      <c r="F326" s="6"/>
      <c r="G326" s="23">
        <f>SUM(G327,G342)</f>
        <v>110284.09999999999</v>
      </c>
      <c r="H326" s="23">
        <f>SUM(H327,H342)</f>
        <v>108807.5</v>
      </c>
      <c r="I326" s="153"/>
      <c r="J326" s="153"/>
      <c r="K326" s="166"/>
      <c r="L326" s="153"/>
      <c r="M326" s="153"/>
      <c r="N326" s="153"/>
      <c r="O326" s="153"/>
    </row>
    <row r="327" spans="1:15" s="16" customFormat="1" ht="47.25" x14ac:dyDescent="0.25">
      <c r="A327" s="33" t="s">
        <v>93</v>
      </c>
      <c r="B327" s="6"/>
      <c r="C327" s="7" t="s">
        <v>116</v>
      </c>
      <c r="D327" s="7" t="s">
        <v>110</v>
      </c>
      <c r="E327" s="6" t="s">
        <v>261</v>
      </c>
      <c r="F327" s="6"/>
      <c r="G327" s="23">
        <f>SUM(G328,G330,G332,G334,G336,G338,G340)</f>
        <v>6215.8</v>
      </c>
      <c r="H327" s="23">
        <f>SUM(H328,H330,H332,H334,H336,H338,H340)</f>
        <v>5762.2000000000007</v>
      </c>
      <c r="I327" s="153"/>
      <c r="J327" s="153"/>
      <c r="K327" s="166"/>
      <c r="L327" s="153"/>
      <c r="M327" s="153"/>
      <c r="N327" s="153"/>
      <c r="O327" s="153"/>
    </row>
    <row r="328" spans="1:15" s="16" customFormat="1" ht="31.5" x14ac:dyDescent="0.25">
      <c r="A328" s="33" t="s">
        <v>275</v>
      </c>
      <c r="B328" s="6"/>
      <c r="C328" s="7" t="s">
        <v>116</v>
      </c>
      <c r="D328" s="7" t="s">
        <v>110</v>
      </c>
      <c r="E328" s="6" t="s">
        <v>281</v>
      </c>
      <c r="F328" s="6"/>
      <c r="G328" s="23">
        <f>SUM(G329)</f>
        <v>857.5</v>
      </c>
      <c r="H328" s="23">
        <f>SUM(H329)</f>
        <v>857.5</v>
      </c>
      <c r="I328" s="153"/>
      <c r="J328" s="153"/>
      <c r="K328" s="166"/>
      <c r="L328" s="153"/>
      <c r="M328" s="153"/>
      <c r="N328" s="153"/>
      <c r="O328" s="153"/>
    </row>
    <row r="329" spans="1:15" s="16" customFormat="1" ht="47.25" x14ac:dyDescent="0.25">
      <c r="A329" s="34" t="s">
        <v>333</v>
      </c>
      <c r="B329" s="6"/>
      <c r="C329" s="7" t="s">
        <v>116</v>
      </c>
      <c r="D329" s="7" t="s">
        <v>110</v>
      </c>
      <c r="E329" s="6" t="s">
        <v>282</v>
      </c>
      <c r="F329" s="6">
        <v>600</v>
      </c>
      <c r="G329" s="23">
        <v>857.5</v>
      </c>
      <c r="H329" s="23">
        <v>857.5</v>
      </c>
      <c r="I329" s="153"/>
      <c r="J329" s="153"/>
      <c r="K329" s="166"/>
      <c r="L329" s="153"/>
      <c r="M329" s="153"/>
      <c r="N329" s="153"/>
      <c r="O329" s="153"/>
    </row>
    <row r="330" spans="1:15" s="16" customFormat="1" ht="31.5" x14ac:dyDescent="0.25">
      <c r="A330" s="33" t="s">
        <v>284</v>
      </c>
      <c r="B330" s="6"/>
      <c r="C330" s="7" t="s">
        <v>116</v>
      </c>
      <c r="D330" s="7" t="s">
        <v>110</v>
      </c>
      <c r="E330" s="6" t="s">
        <v>283</v>
      </c>
      <c r="F330" s="6"/>
      <c r="G330" s="23">
        <f>SUM(G331)</f>
        <v>98.2</v>
      </c>
      <c r="H330" s="23">
        <f>SUM(H331)</f>
        <v>97.7</v>
      </c>
      <c r="I330" s="153"/>
      <c r="J330" s="153"/>
      <c r="K330" s="166"/>
      <c r="L330" s="153"/>
      <c r="M330" s="153"/>
      <c r="N330" s="153"/>
      <c r="O330" s="153"/>
    </row>
    <row r="331" spans="1:15" s="41" customFormat="1" ht="47.25" x14ac:dyDescent="0.25">
      <c r="A331" s="34" t="s">
        <v>335</v>
      </c>
      <c r="B331" s="6"/>
      <c r="C331" s="7" t="s">
        <v>116</v>
      </c>
      <c r="D331" s="7" t="s">
        <v>110</v>
      </c>
      <c r="E331" s="6" t="s">
        <v>285</v>
      </c>
      <c r="F331" s="6">
        <v>600</v>
      </c>
      <c r="G331" s="23">
        <v>98.2</v>
      </c>
      <c r="H331" s="23">
        <v>97.7</v>
      </c>
      <c r="I331" s="170"/>
      <c r="J331" s="170"/>
      <c r="K331" s="166"/>
      <c r="L331" s="170"/>
      <c r="M331" s="170"/>
      <c r="N331" s="170"/>
      <c r="O331" s="170"/>
    </row>
    <row r="332" spans="1:15" s="41" customFormat="1" ht="78.75" customHeight="1" x14ac:dyDescent="0.25">
      <c r="A332" s="34" t="s">
        <v>287</v>
      </c>
      <c r="B332" s="6"/>
      <c r="C332" s="7" t="s">
        <v>116</v>
      </c>
      <c r="D332" s="7" t="s">
        <v>110</v>
      </c>
      <c r="E332" s="6" t="s">
        <v>286</v>
      </c>
      <c r="F332" s="6"/>
      <c r="G332" s="23">
        <f>SUM(G333)</f>
        <v>1293.7</v>
      </c>
      <c r="H332" s="23">
        <f>SUM(H333)</f>
        <v>1185.4000000000001</v>
      </c>
      <c r="I332" s="170"/>
      <c r="J332" s="170"/>
      <c r="K332" s="166"/>
      <c r="L332" s="170"/>
      <c r="M332" s="170"/>
      <c r="N332" s="170"/>
      <c r="O332" s="170"/>
    </row>
    <row r="333" spans="1:15" s="41" customFormat="1" ht="141.75" x14ac:dyDescent="0.25">
      <c r="A333" s="34" t="s">
        <v>481</v>
      </c>
      <c r="B333" s="6"/>
      <c r="C333" s="7" t="s">
        <v>116</v>
      </c>
      <c r="D333" s="7" t="s">
        <v>110</v>
      </c>
      <c r="E333" s="6" t="s">
        <v>288</v>
      </c>
      <c r="F333" s="6">
        <v>600</v>
      </c>
      <c r="G333" s="23">
        <v>1293.7</v>
      </c>
      <c r="H333" s="23">
        <v>1185.4000000000001</v>
      </c>
      <c r="I333" s="170"/>
      <c r="J333" s="170"/>
      <c r="K333" s="166"/>
      <c r="L333" s="170"/>
      <c r="M333" s="170"/>
      <c r="N333" s="170"/>
      <c r="O333" s="170"/>
    </row>
    <row r="334" spans="1:15" s="41" customFormat="1" ht="47.25" x14ac:dyDescent="0.25">
      <c r="A334" s="33" t="s">
        <v>317</v>
      </c>
      <c r="B334" s="6"/>
      <c r="C334" s="7" t="s">
        <v>116</v>
      </c>
      <c r="D334" s="7" t="s">
        <v>110</v>
      </c>
      <c r="E334" s="6" t="s">
        <v>265</v>
      </c>
      <c r="F334" s="6"/>
      <c r="G334" s="23">
        <f>SUM(G335)</f>
        <v>1944.9</v>
      </c>
      <c r="H334" s="23">
        <f>SUM(H335)</f>
        <v>1944.8</v>
      </c>
      <c r="I334" s="170"/>
      <c r="J334" s="170"/>
      <c r="K334" s="166"/>
      <c r="L334" s="170"/>
      <c r="M334" s="170"/>
      <c r="N334" s="170"/>
      <c r="O334" s="170"/>
    </row>
    <row r="335" spans="1:15" s="16" customFormat="1" ht="47.25" x14ac:dyDescent="0.25">
      <c r="A335" s="34" t="s">
        <v>482</v>
      </c>
      <c r="B335" s="6"/>
      <c r="C335" s="7" t="s">
        <v>116</v>
      </c>
      <c r="D335" s="7" t="s">
        <v>110</v>
      </c>
      <c r="E335" s="6" t="s">
        <v>264</v>
      </c>
      <c r="F335" s="6">
        <v>600</v>
      </c>
      <c r="G335" s="23">
        <v>1944.9</v>
      </c>
      <c r="H335" s="23">
        <v>1944.8</v>
      </c>
      <c r="I335" s="153"/>
      <c r="J335" s="153"/>
      <c r="K335" s="166"/>
      <c r="L335" s="153"/>
      <c r="M335" s="153"/>
      <c r="N335" s="153"/>
      <c r="O335" s="153"/>
    </row>
    <row r="336" spans="1:15" s="16" customFormat="1" ht="31.5" x14ac:dyDescent="0.25">
      <c r="A336" s="34" t="s">
        <v>432</v>
      </c>
      <c r="B336" s="6"/>
      <c r="C336" s="7" t="s">
        <v>116</v>
      </c>
      <c r="D336" s="7" t="s">
        <v>110</v>
      </c>
      <c r="E336" s="6" t="s">
        <v>430</v>
      </c>
      <c r="F336" s="6"/>
      <c r="G336" s="23">
        <f>SUM(G337)</f>
        <v>253.7</v>
      </c>
      <c r="H336" s="23">
        <f>SUM(H337)</f>
        <v>253.7</v>
      </c>
      <c r="I336" s="153"/>
      <c r="J336" s="153"/>
      <c r="K336" s="166"/>
      <c r="L336" s="153"/>
      <c r="M336" s="153"/>
      <c r="N336" s="153"/>
      <c r="O336" s="153"/>
    </row>
    <row r="337" spans="1:15" s="16" customFormat="1" ht="47.25" x14ac:dyDescent="0.25">
      <c r="A337" s="34" t="s">
        <v>558</v>
      </c>
      <c r="B337" s="6"/>
      <c r="C337" s="7" t="s">
        <v>116</v>
      </c>
      <c r="D337" s="7" t="s">
        <v>110</v>
      </c>
      <c r="E337" s="6" t="s">
        <v>433</v>
      </c>
      <c r="F337" s="6">
        <v>600</v>
      </c>
      <c r="G337" s="23">
        <v>253.7</v>
      </c>
      <c r="H337" s="23">
        <v>253.7</v>
      </c>
      <c r="I337" s="153"/>
      <c r="J337" s="153"/>
      <c r="K337" s="166"/>
      <c r="L337" s="153"/>
      <c r="M337" s="153"/>
      <c r="N337" s="153"/>
      <c r="O337" s="153"/>
    </row>
    <row r="338" spans="1:15" s="41" customFormat="1" ht="47.25" x14ac:dyDescent="0.25">
      <c r="A338" s="132" t="s">
        <v>762</v>
      </c>
      <c r="B338" s="6"/>
      <c r="C338" s="7" t="s">
        <v>116</v>
      </c>
      <c r="D338" s="7" t="s">
        <v>110</v>
      </c>
      <c r="E338" s="6" t="s">
        <v>763</v>
      </c>
      <c r="F338" s="6"/>
      <c r="G338" s="23">
        <f>SUM(G339)</f>
        <v>1423.2</v>
      </c>
      <c r="H338" s="23">
        <f>SUM(H339)</f>
        <v>1423.1</v>
      </c>
      <c r="I338" s="170"/>
      <c r="J338" s="170"/>
      <c r="K338" s="166"/>
      <c r="L338" s="170"/>
      <c r="M338" s="170"/>
      <c r="N338" s="170"/>
      <c r="O338" s="170"/>
    </row>
    <row r="339" spans="1:15" s="41" customFormat="1" ht="66.75" customHeight="1" x14ac:dyDescent="0.25">
      <c r="A339" s="33" t="s">
        <v>765</v>
      </c>
      <c r="B339" s="6"/>
      <c r="C339" s="6" t="s">
        <v>116</v>
      </c>
      <c r="D339" s="6" t="s">
        <v>110</v>
      </c>
      <c r="E339" s="6" t="s">
        <v>764</v>
      </c>
      <c r="F339" s="6">
        <v>600</v>
      </c>
      <c r="G339" s="23">
        <v>1423.2</v>
      </c>
      <c r="H339" s="23">
        <v>1423.1</v>
      </c>
      <c r="I339" s="170"/>
      <c r="J339" s="170"/>
      <c r="K339" s="166"/>
      <c r="L339" s="170"/>
      <c r="M339" s="170"/>
      <c r="N339" s="170"/>
      <c r="O339" s="170"/>
    </row>
    <row r="340" spans="1:15" s="16" customFormat="1" ht="47.25" x14ac:dyDescent="0.25">
      <c r="A340" s="33" t="s">
        <v>920</v>
      </c>
      <c r="B340" s="6"/>
      <c r="C340" s="7" t="s">
        <v>116</v>
      </c>
      <c r="D340" s="7" t="s">
        <v>110</v>
      </c>
      <c r="E340" s="6" t="s">
        <v>921</v>
      </c>
      <c r="F340" s="6"/>
      <c r="G340" s="23">
        <f>SUM(G341)</f>
        <v>344.6</v>
      </c>
      <c r="H340" s="23">
        <f>SUM(H341)</f>
        <v>0</v>
      </c>
      <c r="I340" s="153"/>
      <c r="J340" s="153"/>
      <c r="K340" s="166"/>
      <c r="L340" s="153"/>
      <c r="M340" s="153"/>
      <c r="N340" s="153"/>
      <c r="O340" s="153"/>
    </row>
    <row r="341" spans="1:15" s="16" customFormat="1" ht="65.25" customHeight="1" x14ac:dyDescent="0.25">
      <c r="A341" s="33" t="s">
        <v>922</v>
      </c>
      <c r="B341" s="6"/>
      <c r="C341" s="6" t="s">
        <v>116</v>
      </c>
      <c r="D341" s="6" t="s">
        <v>110</v>
      </c>
      <c r="E341" s="6" t="s">
        <v>923</v>
      </c>
      <c r="F341" s="6">
        <v>600</v>
      </c>
      <c r="G341" s="23">
        <v>344.6</v>
      </c>
      <c r="H341" s="23">
        <v>0</v>
      </c>
      <c r="I341" s="153"/>
      <c r="J341" s="153"/>
      <c r="K341" s="166"/>
      <c r="L341" s="153"/>
      <c r="M341" s="153"/>
      <c r="N341" s="153"/>
      <c r="O341" s="153"/>
    </row>
    <row r="342" spans="1:15" s="16" customFormat="1" ht="33" customHeight="1" x14ac:dyDescent="0.25">
      <c r="A342" s="33" t="s">
        <v>94</v>
      </c>
      <c r="B342" s="6"/>
      <c r="C342" s="7" t="s">
        <v>116</v>
      </c>
      <c r="D342" s="7" t="s">
        <v>110</v>
      </c>
      <c r="E342" s="6" t="s">
        <v>266</v>
      </c>
      <c r="F342" s="6"/>
      <c r="G342" s="23">
        <f>SUM(G343:G345)</f>
        <v>104068.29999999999</v>
      </c>
      <c r="H342" s="23">
        <f>SUM(H343:H345)</f>
        <v>103045.3</v>
      </c>
      <c r="I342" s="153"/>
      <c r="J342" s="153"/>
      <c r="K342" s="166"/>
      <c r="L342" s="153"/>
      <c r="M342" s="153"/>
      <c r="N342" s="153"/>
      <c r="O342" s="153"/>
    </row>
    <row r="343" spans="1:15" s="16" customFormat="1" ht="63" x14ac:dyDescent="0.25">
      <c r="A343" s="34" t="s">
        <v>342</v>
      </c>
      <c r="B343" s="6"/>
      <c r="C343" s="7" t="s">
        <v>116</v>
      </c>
      <c r="D343" s="7" t="s">
        <v>110</v>
      </c>
      <c r="E343" s="6" t="s">
        <v>472</v>
      </c>
      <c r="F343" s="6">
        <v>600</v>
      </c>
      <c r="G343" s="23">
        <v>58274.3</v>
      </c>
      <c r="H343" s="23">
        <v>57500.3</v>
      </c>
      <c r="I343" s="153"/>
      <c r="J343" s="153"/>
      <c r="K343" s="166"/>
      <c r="L343" s="153"/>
      <c r="M343" s="153"/>
      <c r="N343" s="153"/>
      <c r="O343" s="153"/>
    </row>
    <row r="344" spans="1:15" s="16" customFormat="1" ht="63" x14ac:dyDescent="0.25">
      <c r="A344" s="34" t="s">
        <v>343</v>
      </c>
      <c r="B344" s="6"/>
      <c r="C344" s="7" t="s">
        <v>116</v>
      </c>
      <c r="D344" s="7" t="s">
        <v>110</v>
      </c>
      <c r="E344" s="6" t="s">
        <v>473</v>
      </c>
      <c r="F344" s="6">
        <v>600</v>
      </c>
      <c r="G344" s="23">
        <v>16515.099999999999</v>
      </c>
      <c r="H344" s="23">
        <v>16439.7</v>
      </c>
      <c r="I344" s="153"/>
      <c r="J344" s="153"/>
      <c r="K344" s="166"/>
      <c r="L344" s="153"/>
      <c r="M344" s="153"/>
      <c r="N344" s="153"/>
      <c r="O344" s="153"/>
    </row>
    <row r="345" spans="1:15" s="16" customFormat="1" ht="63" x14ac:dyDescent="0.25">
      <c r="A345" s="34" t="s">
        <v>344</v>
      </c>
      <c r="B345" s="6"/>
      <c r="C345" s="7" t="s">
        <v>116</v>
      </c>
      <c r="D345" s="7" t="s">
        <v>110</v>
      </c>
      <c r="E345" s="6" t="s">
        <v>474</v>
      </c>
      <c r="F345" s="6">
        <v>600</v>
      </c>
      <c r="G345" s="23">
        <v>29278.9</v>
      </c>
      <c r="H345" s="23">
        <v>29105.3</v>
      </c>
      <c r="I345" s="153"/>
      <c r="J345" s="153"/>
      <c r="K345" s="166"/>
      <c r="L345" s="153"/>
      <c r="M345" s="153"/>
      <c r="N345" s="153"/>
      <c r="O345" s="153"/>
    </row>
    <row r="346" spans="1:15" s="17" customFormat="1" ht="31.5" x14ac:dyDescent="0.25">
      <c r="A346" s="86" t="s">
        <v>670</v>
      </c>
      <c r="B346" s="6"/>
      <c r="C346" s="7" t="s">
        <v>116</v>
      </c>
      <c r="D346" s="7" t="s">
        <v>110</v>
      </c>
      <c r="E346" s="6" t="s">
        <v>293</v>
      </c>
      <c r="F346" s="6"/>
      <c r="G346" s="2">
        <f>G349</f>
        <v>37.1</v>
      </c>
      <c r="H346" s="2">
        <f>H349</f>
        <v>0</v>
      </c>
      <c r="I346" s="163"/>
      <c r="J346" s="163"/>
      <c r="K346" s="166"/>
      <c r="L346" s="163"/>
      <c r="M346" s="163"/>
      <c r="N346" s="163"/>
      <c r="O346" s="163"/>
    </row>
    <row r="347" spans="1:15" s="17" customFormat="1" ht="15.75" x14ac:dyDescent="0.25">
      <c r="A347" s="86" t="s">
        <v>105</v>
      </c>
      <c r="B347" s="6"/>
      <c r="C347" s="7" t="s">
        <v>116</v>
      </c>
      <c r="D347" s="7" t="s">
        <v>110</v>
      </c>
      <c r="E347" s="6" t="s">
        <v>294</v>
      </c>
      <c r="F347" s="6"/>
      <c r="G347" s="2">
        <f>G349</f>
        <v>37.1</v>
      </c>
      <c r="H347" s="2">
        <f>H349</f>
        <v>0</v>
      </c>
      <c r="I347" s="163"/>
      <c r="J347" s="163"/>
      <c r="K347" s="166"/>
      <c r="L347" s="163"/>
      <c r="M347" s="163"/>
      <c r="N347" s="163"/>
      <c r="O347" s="163"/>
    </row>
    <row r="348" spans="1:15" s="16" customFormat="1" ht="15.75" x14ac:dyDescent="0.25">
      <c r="A348" s="34" t="s">
        <v>838</v>
      </c>
      <c r="B348" s="6"/>
      <c r="C348" s="7" t="s">
        <v>116</v>
      </c>
      <c r="D348" s="7" t="s">
        <v>110</v>
      </c>
      <c r="E348" s="6" t="s">
        <v>839</v>
      </c>
      <c r="F348" s="6"/>
      <c r="G348" s="23">
        <f>SUM(G349)</f>
        <v>37.1</v>
      </c>
      <c r="H348" s="23">
        <f>SUM(H349)</f>
        <v>0</v>
      </c>
      <c r="I348" s="153"/>
      <c r="J348" s="153"/>
      <c r="K348" s="166"/>
      <c r="L348" s="153"/>
      <c r="M348" s="153"/>
      <c r="N348" s="153"/>
      <c r="O348" s="153"/>
    </row>
    <row r="349" spans="1:15" s="17" customFormat="1" ht="31.5" x14ac:dyDescent="0.25">
      <c r="A349" s="86" t="s">
        <v>300</v>
      </c>
      <c r="B349" s="6"/>
      <c r="C349" s="7" t="s">
        <v>116</v>
      </c>
      <c r="D349" s="7" t="s">
        <v>110</v>
      </c>
      <c r="E349" s="6" t="s">
        <v>839</v>
      </c>
      <c r="F349" s="6"/>
      <c r="G349" s="2">
        <f>SUM(G350:G351)</f>
        <v>37.1</v>
      </c>
      <c r="H349" s="2">
        <f>SUM(H350:H351)</f>
        <v>0</v>
      </c>
      <c r="I349" s="163"/>
      <c r="J349" s="163"/>
      <c r="K349" s="166"/>
      <c r="L349" s="163"/>
      <c r="M349" s="163"/>
      <c r="N349" s="163"/>
      <c r="O349" s="163"/>
    </row>
    <row r="350" spans="1:15" s="17" customFormat="1" ht="47.25" x14ac:dyDescent="0.25">
      <c r="A350" s="86" t="s">
        <v>766</v>
      </c>
      <c r="B350" s="6"/>
      <c r="C350" s="7" t="s">
        <v>116</v>
      </c>
      <c r="D350" s="7" t="s">
        <v>110</v>
      </c>
      <c r="E350" s="6" t="s">
        <v>994</v>
      </c>
      <c r="F350" s="6">
        <v>600</v>
      </c>
      <c r="G350" s="2">
        <v>27</v>
      </c>
      <c r="H350" s="2">
        <v>0</v>
      </c>
      <c r="I350" s="163"/>
      <c r="J350" s="163"/>
      <c r="K350" s="166"/>
      <c r="L350" s="163"/>
      <c r="M350" s="163"/>
      <c r="N350" s="163"/>
      <c r="O350" s="163"/>
    </row>
    <row r="351" spans="1:15" s="17" customFormat="1" ht="50.25" customHeight="1" x14ac:dyDescent="0.25">
      <c r="A351" s="86" t="s">
        <v>767</v>
      </c>
      <c r="B351" s="6"/>
      <c r="C351" s="7" t="s">
        <v>116</v>
      </c>
      <c r="D351" s="7" t="s">
        <v>110</v>
      </c>
      <c r="E351" s="6" t="s">
        <v>995</v>
      </c>
      <c r="F351" s="6">
        <v>600</v>
      </c>
      <c r="G351" s="2">
        <v>10.1</v>
      </c>
      <c r="H351" s="2">
        <v>0</v>
      </c>
      <c r="I351" s="163"/>
      <c r="J351" s="163"/>
      <c r="K351" s="166"/>
      <c r="L351" s="163"/>
      <c r="M351" s="163"/>
      <c r="N351" s="163"/>
      <c r="O351" s="163"/>
    </row>
    <row r="352" spans="1:15" s="16" customFormat="1" ht="15.75" x14ac:dyDescent="0.25">
      <c r="A352" s="34" t="s">
        <v>186</v>
      </c>
      <c r="B352" s="6"/>
      <c r="C352" s="7" t="s">
        <v>116</v>
      </c>
      <c r="D352" s="7" t="s">
        <v>110</v>
      </c>
      <c r="E352" s="6" t="s">
        <v>185</v>
      </c>
      <c r="F352" s="6"/>
      <c r="G352" s="2">
        <f>SUM(G353)</f>
        <v>1029.0999999999999</v>
      </c>
      <c r="H352" s="2">
        <f>SUM(H353)</f>
        <v>954.4</v>
      </c>
      <c r="I352" s="153"/>
      <c r="J352" s="153"/>
      <c r="K352" s="166"/>
      <c r="L352" s="153"/>
      <c r="M352" s="153"/>
      <c r="N352" s="153"/>
      <c r="O352" s="153"/>
    </row>
    <row r="353" spans="1:15" s="16" customFormat="1" ht="15.75" x14ac:dyDescent="0.25">
      <c r="A353" s="34" t="s">
        <v>188</v>
      </c>
      <c r="B353" s="6"/>
      <c r="C353" s="7" t="s">
        <v>116</v>
      </c>
      <c r="D353" s="7" t="s">
        <v>110</v>
      </c>
      <c r="E353" s="6" t="s">
        <v>187</v>
      </c>
      <c r="F353" s="6"/>
      <c r="G353" s="2">
        <f>SUM(G354)</f>
        <v>1029.0999999999999</v>
      </c>
      <c r="H353" s="2">
        <f>SUM(H354)</f>
        <v>954.4</v>
      </c>
      <c r="I353" s="153"/>
      <c r="J353" s="153"/>
      <c r="K353" s="166"/>
      <c r="L353" s="153"/>
      <c r="M353" s="153"/>
      <c r="N353" s="153"/>
      <c r="O353" s="153"/>
    </row>
    <row r="354" spans="1:15" s="16" customFormat="1" ht="47.25" x14ac:dyDescent="0.25">
      <c r="A354" s="34" t="s">
        <v>568</v>
      </c>
      <c r="B354" s="6"/>
      <c r="C354" s="7" t="s">
        <v>116</v>
      </c>
      <c r="D354" s="7" t="s">
        <v>110</v>
      </c>
      <c r="E354" s="6" t="s">
        <v>614</v>
      </c>
      <c r="F354" s="6">
        <v>600</v>
      </c>
      <c r="G354" s="2">
        <v>1029.0999999999999</v>
      </c>
      <c r="H354" s="2">
        <v>954.4</v>
      </c>
      <c r="I354" s="153"/>
      <c r="J354" s="153"/>
      <c r="K354" s="166"/>
      <c r="L354" s="153"/>
      <c r="M354" s="153"/>
      <c r="N354" s="153"/>
      <c r="O354" s="153"/>
    </row>
    <row r="355" spans="1:15" s="16" customFormat="1" ht="15.75" x14ac:dyDescent="0.25">
      <c r="A355" s="82" t="s">
        <v>656</v>
      </c>
      <c r="B355" s="26"/>
      <c r="C355" s="30" t="s">
        <v>119</v>
      </c>
      <c r="D355" s="30" t="s">
        <v>117</v>
      </c>
      <c r="E355" s="26"/>
      <c r="F355" s="26"/>
      <c r="G355" s="4">
        <f t="shared" ref="G355:H358" si="7">SUM(G356)</f>
        <v>0</v>
      </c>
      <c r="H355" s="4">
        <f t="shared" si="7"/>
        <v>0</v>
      </c>
      <c r="I355" s="153"/>
      <c r="J355" s="153"/>
      <c r="K355" s="166"/>
      <c r="L355" s="153"/>
      <c r="M355" s="153"/>
      <c r="N355" s="153"/>
      <c r="O355" s="153"/>
    </row>
    <row r="356" spans="1:15" s="16" customFormat="1" ht="15.75" x14ac:dyDescent="0.25">
      <c r="A356" s="82" t="s">
        <v>657</v>
      </c>
      <c r="B356" s="26"/>
      <c r="C356" s="30" t="s">
        <v>658</v>
      </c>
      <c r="D356" s="30" t="s">
        <v>115</v>
      </c>
      <c r="E356" s="26"/>
      <c r="F356" s="26"/>
      <c r="G356" s="4">
        <f t="shared" si="7"/>
        <v>0</v>
      </c>
      <c r="H356" s="4">
        <f t="shared" si="7"/>
        <v>0</v>
      </c>
      <c r="I356" s="153"/>
      <c r="J356" s="153"/>
      <c r="K356" s="166"/>
      <c r="L356" s="153"/>
      <c r="M356" s="153"/>
      <c r="N356" s="153"/>
      <c r="O356" s="153"/>
    </row>
    <row r="357" spans="1:15" s="37" customFormat="1" ht="47.25" x14ac:dyDescent="0.25">
      <c r="A357" s="33" t="s">
        <v>648</v>
      </c>
      <c r="B357" s="6"/>
      <c r="C357" s="7" t="s">
        <v>119</v>
      </c>
      <c r="D357" s="7" t="s">
        <v>115</v>
      </c>
      <c r="E357" s="6" t="s">
        <v>194</v>
      </c>
      <c r="F357" s="6"/>
      <c r="G357" s="23">
        <f t="shared" si="7"/>
        <v>0</v>
      </c>
      <c r="H357" s="23">
        <f t="shared" si="7"/>
        <v>0</v>
      </c>
      <c r="I357" s="153"/>
      <c r="J357" s="153"/>
      <c r="K357" s="166"/>
      <c r="L357" s="153"/>
      <c r="M357" s="153"/>
      <c r="N357" s="153"/>
      <c r="O357" s="153"/>
    </row>
    <row r="358" spans="1:15" s="16" customFormat="1" ht="31.5" x14ac:dyDescent="0.25">
      <c r="A358" s="33" t="s">
        <v>526</v>
      </c>
      <c r="B358" s="6"/>
      <c r="C358" s="7" t="s">
        <v>119</v>
      </c>
      <c r="D358" s="7" t="s">
        <v>115</v>
      </c>
      <c r="E358" s="6" t="s">
        <v>527</v>
      </c>
      <c r="F358" s="6"/>
      <c r="G358" s="23">
        <f t="shared" si="7"/>
        <v>0</v>
      </c>
      <c r="H358" s="23">
        <f t="shared" si="7"/>
        <v>0</v>
      </c>
      <c r="I358" s="153"/>
      <c r="J358" s="153"/>
      <c r="K358" s="166"/>
      <c r="L358" s="153"/>
      <c r="M358" s="153"/>
      <c r="N358" s="153"/>
      <c r="O358" s="153"/>
    </row>
    <row r="359" spans="1:15" s="16" customFormat="1" ht="63" x14ac:dyDescent="0.25">
      <c r="A359" s="9" t="s">
        <v>541</v>
      </c>
      <c r="B359" s="6"/>
      <c r="C359" s="7" t="s">
        <v>119</v>
      </c>
      <c r="D359" s="7" t="s">
        <v>115</v>
      </c>
      <c r="E359" s="6" t="s">
        <v>528</v>
      </c>
      <c r="F359" s="6">
        <v>200</v>
      </c>
      <c r="G359" s="23">
        <v>0</v>
      </c>
      <c r="H359" s="23">
        <v>0</v>
      </c>
      <c r="I359" s="153"/>
      <c r="J359" s="153"/>
      <c r="K359" s="166"/>
      <c r="L359" s="153"/>
      <c r="M359" s="153"/>
      <c r="N359" s="153"/>
      <c r="O359" s="153"/>
    </row>
    <row r="360" spans="1:15" s="16" customFormat="1" ht="15.75" x14ac:dyDescent="0.25">
      <c r="A360" s="32" t="s">
        <v>98</v>
      </c>
      <c r="B360" s="26"/>
      <c r="C360" s="30">
        <v>10</v>
      </c>
      <c r="D360" s="30" t="s">
        <v>117</v>
      </c>
      <c r="E360" s="26"/>
      <c r="F360" s="26"/>
      <c r="G360" s="4">
        <f>SUM(G361,G365,G369,G377)</f>
        <v>58449.5</v>
      </c>
      <c r="H360" s="4">
        <f>SUM(H361,H365,H369,H377)</f>
        <v>56991.30000000001</v>
      </c>
      <c r="I360" s="153"/>
      <c r="J360" s="153"/>
      <c r="K360" s="166"/>
      <c r="L360" s="153"/>
      <c r="M360" s="153"/>
      <c r="N360" s="153"/>
      <c r="O360" s="153"/>
    </row>
    <row r="361" spans="1:15" s="16" customFormat="1" ht="15.75" x14ac:dyDescent="0.25">
      <c r="A361" s="32" t="s">
        <v>99</v>
      </c>
      <c r="B361" s="172"/>
      <c r="C361" s="30">
        <v>10</v>
      </c>
      <c r="D361" s="30" t="s">
        <v>110</v>
      </c>
      <c r="E361" s="26"/>
      <c r="F361" s="26"/>
      <c r="G361" s="4">
        <f t="shared" ref="G361:H363" si="8">SUM(G362)</f>
        <v>9957.2000000000007</v>
      </c>
      <c r="H361" s="4">
        <f t="shared" si="8"/>
        <v>9957.2000000000007</v>
      </c>
      <c r="I361" s="153"/>
      <c r="J361" s="153"/>
      <c r="K361" s="166"/>
      <c r="L361" s="153"/>
      <c r="M361" s="153"/>
      <c r="N361" s="153"/>
      <c r="O361" s="153"/>
    </row>
    <row r="362" spans="1:15" s="16" customFormat="1" ht="15.75" x14ac:dyDescent="0.25">
      <c r="A362" s="33" t="s">
        <v>186</v>
      </c>
      <c r="B362" s="6"/>
      <c r="C362" s="7">
        <v>10</v>
      </c>
      <c r="D362" s="7" t="s">
        <v>110</v>
      </c>
      <c r="E362" s="6" t="s">
        <v>185</v>
      </c>
      <c r="F362" s="6"/>
      <c r="G362" s="23">
        <f t="shared" si="8"/>
        <v>9957.2000000000007</v>
      </c>
      <c r="H362" s="23">
        <f t="shared" si="8"/>
        <v>9957.2000000000007</v>
      </c>
      <c r="I362" s="153"/>
      <c r="J362" s="153"/>
      <c r="K362" s="166"/>
      <c r="L362" s="153"/>
      <c r="M362" s="153"/>
      <c r="N362" s="153"/>
      <c r="O362" s="153"/>
    </row>
    <row r="363" spans="1:15" s="16" customFormat="1" ht="15.75" x14ac:dyDescent="0.25">
      <c r="A363" s="33" t="s">
        <v>393</v>
      </c>
      <c r="B363" s="6"/>
      <c r="C363" s="7" t="s">
        <v>4</v>
      </c>
      <c r="D363" s="7" t="s">
        <v>110</v>
      </c>
      <c r="E363" s="6" t="s">
        <v>392</v>
      </c>
      <c r="F363" s="6"/>
      <c r="G363" s="23">
        <f t="shared" si="8"/>
        <v>9957.2000000000007</v>
      </c>
      <c r="H363" s="23">
        <f t="shared" si="8"/>
        <v>9957.2000000000007</v>
      </c>
      <c r="I363" s="153"/>
      <c r="J363" s="153"/>
      <c r="K363" s="166"/>
      <c r="L363" s="153"/>
      <c r="M363" s="153"/>
      <c r="N363" s="153"/>
      <c r="O363" s="153"/>
    </row>
    <row r="364" spans="1:15" s="16" customFormat="1" ht="47.25" x14ac:dyDescent="0.25">
      <c r="A364" s="34" t="s">
        <v>391</v>
      </c>
      <c r="B364" s="98"/>
      <c r="C364" s="7">
        <v>10</v>
      </c>
      <c r="D364" s="7" t="s">
        <v>110</v>
      </c>
      <c r="E364" s="6" t="s">
        <v>253</v>
      </c>
      <c r="F364" s="6">
        <v>300</v>
      </c>
      <c r="G364" s="23">
        <v>9957.2000000000007</v>
      </c>
      <c r="H364" s="23">
        <v>9957.2000000000007</v>
      </c>
      <c r="I364" s="153"/>
      <c r="J364" s="153"/>
      <c r="K364" s="166"/>
      <c r="L364" s="153"/>
      <c r="M364" s="153"/>
      <c r="N364" s="153"/>
      <c r="O364" s="153"/>
    </row>
    <row r="365" spans="1:15" s="16" customFormat="1" ht="15.75" x14ac:dyDescent="0.25">
      <c r="A365" s="32" t="s">
        <v>100</v>
      </c>
      <c r="B365" s="6"/>
      <c r="C365" s="30" t="s">
        <v>4</v>
      </c>
      <c r="D365" s="30" t="s">
        <v>112</v>
      </c>
      <c r="E365" s="6"/>
      <c r="F365" s="6"/>
      <c r="G365" s="4">
        <f t="shared" ref="G365:H367" si="9">SUM(G366)</f>
        <v>2182.8000000000002</v>
      </c>
      <c r="H365" s="4">
        <f t="shared" si="9"/>
        <v>2182.8000000000002</v>
      </c>
      <c r="I365" s="153"/>
      <c r="J365" s="153"/>
      <c r="K365" s="166"/>
      <c r="L365" s="153"/>
      <c r="M365" s="153"/>
      <c r="N365" s="153"/>
      <c r="O365" s="153"/>
    </row>
    <row r="366" spans="1:15" s="37" customFormat="1" ht="15.75" x14ac:dyDescent="0.25">
      <c r="A366" s="33" t="s">
        <v>186</v>
      </c>
      <c r="B366" s="6"/>
      <c r="C366" s="7" t="s">
        <v>4</v>
      </c>
      <c r="D366" s="7" t="s">
        <v>112</v>
      </c>
      <c r="E366" s="6" t="s">
        <v>185</v>
      </c>
      <c r="F366" s="6"/>
      <c r="G366" s="23">
        <f t="shared" si="9"/>
        <v>2182.8000000000002</v>
      </c>
      <c r="H366" s="23">
        <f t="shared" si="9"/>
        <v>2182.8000000000002</v>
      </c>
      <c r="I366" s="153"/>
      <c r="J366" s="153"/>
      <c r="K366" s="166"/>
      <c r="L366" s="153"/>
      <c r="M366" s="153"/>
      <c r="N366" s="153"/>
      <c r="O366" s="153"/>
    </row>
    <row r="367" spans="1:15" s="16" customFormat="1" ht="15.75" x14ac:dyDescent="0.25">
      <c r="A367" s="33" t="s">
        <v>188</v>
      </c>
      <c r="B367" s="6"/>
      <c r="C367" s="7" t="s">
        <v>4</v>
      </c>
      <c r="D367" s="7" t="s">
        <v>112</v>
      </c>
      <c r="E367" s="6" t="s">
        <v>187</v>
      </c>
      <c r="F367" s="6"/>
      <c r="G367" s="23">
        <f t="shared" si="9"/>
        <v>2182.8000000000002</v>
      </c>
      <c r="H367" s="23">
        <f t="shared" si="9"/>
        <v>2182.8000000000002</v>
      </c>
      <c r="I367" s="153"/>
      <c r="J367" s="153"/>
      <c r="K367" s="166"/>
      <c r="L367" s="153"/>
      <c r="M367" s="153"/>
      <c r="N367" s="153"/>
      <c r="O367" s="153"/>
    </row>
    <row r="368" spans="1:15" s="16" customFormat="1" ht="31.5" x14ac:dyDescent="0.25">
      <c r="A368" s="34" t="s">
        <v>566</v>
      </c>
      <c r="B368" s="6"/>
      <c r="C368" s="7" t="s">
        <v>4</v>
      </c>
      <c r="D368" s="7" t="s">
        <v>112</v>
      </c>
      <c r="E368" s="6" t="s">
        <v>614</v>
      </c>
      <c r="F368" s="6">
        <v>300</v>
      </c>
      <c r="G368" s="23">
        <v>2182.8000000000002</v>
      </c>
      <c r="H368" s="23">
        <v>2182.8000000000002</v>
      </c>
      <c r="I368" s="153"/>
      <c r="J368" s="153"/>
      <c r="K368" s="166"/>
      <c r="L368" s="153"/>
      <c r="M368" s="153"/>
      <c r="N368" s="153"/>
      <c r="O368" s="153"/>
    </row>
    <row r="369" spans="1:15" s="16" customFormat="1" ht="15.75" x14ac:dyDescent="0.25">
      <c r="A369" s="32" t="s">
        <v>101</v>
      </c>
      <c r="B369" s="26"/>
      <c r="C369" s="30">
        <v>10</v>
      </c>
      <c r="D369" s="30" t="s">
        <v>113</v>
      </c>
      <c r="E369" s="26"/>
      <c r="F369" s="26"/>
      <c r="G369" s="4">
        <f>SUM(G370,G374)</f>
        <v>7359</v>
      </c>
      <c r="H369" s="4">
        <f>SUM(H370,H374)</f>
        <v>6792.9000000000005</v>
      </c>
      <c r="I369" s="153"/>
      <c r="J369" s="153"/>
      <c r="K369" s="166"/>
      <c r="L369" s="153"/>
      <c r="M369" s="153"/>
      <c r="N369" s="153"/>
      <c r="O369" s="153"/>
    </row>
    <row r="370" spans="1:15" s="16" customFormat="1" ht="47.25" x14ac:dyDescent="0.25">
      <c r="A370" s="33" t="s">
        <v>668</v>
      </c>
      <c r="B370" s="6"/>
      <c r="C370" s="7">
        <v>10</v>
      </c>
      <c r="D370" s="7" t="s">
        <v>113</v>
      </c>
      <c r="E370" s="6" t="s">
        <v>259</v>
      </c>
      <c r="F370" s="6"/>
      <c r="G370" s="23">
        <f t="shared" ref="G370:H372" si="10">SUM(G371)</f>
        <v>889.9</v>
      </c>
      <c r="H370" s="23">
        <f t="shared" si="10"/>
        <v>387.3</v>
      </c>
      <c r="I370" s="153"/>
      <c r="J370" s="153"/>
      <c r="K370" s="166"/>
      <c r="L370" s="153"/>
      <c r="M370" s="153"/>
      <c r="N370" s="153"/>
      <c r="O370" s="153"/>
    </row>
    <row r="371" spans="1:15" s="16" customFormat="1" ht="47.25" x14ac:dyDescent="0.25">
      <c r="A371" s="33" t="s">
        <v>93</v>
      </c>
      <c r="B371" s="6"/>
      <c r="C371" s="7">
        <v>10</v>
      </c>
      <c r="D371" s="7" t="s">
        <v>113</v>
      </c>
      <c r="E371" s="6" t="s">
        <v>261</v>
      </c>
      <c r="F371" s="6"/>
      <c r="G371" s="23">
        <f t="shared" si="10"/>
        <v>889.9</v>
      </c>
      <c r="H371" s="23">
        <f t="shared" si="10"/>
        <v>387.3</v>
      </c>
      <c r="I371" s="153"/>
      <c r="J371" s="153"/>
      <c r="K371" s="166"/>
      <c r="L371" s="153"/>
      <c r="M371" s="153"/>
      <c r="N371" s="153"/>
      <c r="O371" s="153"/>
    </row>
    <row r="372" spans="1:15" s="16" customFormat="1" ht="80.25" customHeight="1" x14ac:dyDescent="0.25">
      <c r="A372" s="33" t="s">
        <v>491</v>
      </c>
      <c r="B372" s="6"/>
      <c r="C372" s="7">
        <v>10</v>
      </c>
      <c r="D372" s="7" t="s">
        <v>113</v>
      </c>
      <c r="E372" s="6" t="s">
        <v>289</v>
      </c>
      <c r="F372" s="6"/>
      <c r="G372" s="23">
        <f t="shared" si="10"/>
        <v>889.9</v>
      </c>
      <c r="H372" s="23">
        <f t="shared" si="10"/>
        <v>387.3</v>
      </c>
      <c r="I372" s="153"/>
      <c r="J372" s="153"/>
      <c r="K372" s="166"/>
      <c r="L372" s="153"/>
      <c r="M372" s="153"/>
      <c r="N372" s="153"/>
      <c r="O372" s="153"/>
    </row>
    <row r="373" spans="1:15" s="16" customFormat="1" ht="110.25" x14ac:dyDescent="0.25">
      <c r="A373" s="34" t="s">
        <v>727</v>
      </c>
      <c r="B373" s="6"/>
      <c r="C373" s="7">
        <v>10</v>
      </c>
      <c r="D373" s="7" t="s">
        <v>113</v>
      </c>
      <c r="E373" s="6" t="s">
        <v>475</v>
      </c>
      <c r="F373" s="6">
        <v>600</v>
      </c>
      <c r="G373" s="2">
        <v>889.9</v>
      </c>
      <c r="H373" s="2">
        <v>387.3</v>
      </c>
      <c r="I373" s="153"/>
      <c r="J373" s="153"/>
      <c r="K373" s="166"/>
      <c r="L373" s="153"/>
      <c r="M373" s="153"/>
      <c r="N373" s="153"/>
      <c r="O373" s="153"/>
    </row>
    <row r="374" spans="1:15" s="16" customFormat="1" ht="15.75" x14ac:dyDescent="0.25">
      <c r="A374" s="69" t="s">
        <v>186</v>
      </c>
      <c r="B374" s="42"/>
      <c r="C374" s="43">
        <v>10</v>
      </c>
      <c r="D374" s="43" t="s">
        <v>113</v>
      </c>
      <c r="E374" s="43" t="s">
        <v>185</v>
      </c>
      <c r="F374" s="43"/>
      <c r="G374" s="23">
        <f t="shared" ref="G374:H375" si="11">SUM(G375)</f>
        <v>6469.1</v>
      </c>
      <c r="H374" s="23">
        <f t="shared" si="11"/>
        <v>6405.6</v>
      </c>
      <c r="I374" s="153"/>
      <c r="J374" s="153"/>
      <c r="K374" s="166"/>
      <c r="L374" s="153"/>
      <c r="M374" s="153"/>
      <c r="N374" s="153"/>
      <c r="O374" s="153"/>
    </row>
    <row r="375" spans="1:15" s="16" customFormat="1" ht="15.75" x14ac:dyDescent="0.25">
      <c r="A375" s="69" t="s">
        <v>188</v>
      </c>
      <c r="B375" s="42"/>
      <c r="C375" s="43">
        <v>10</v>
      </c>
      <c r="D375" s="43" t="s">
        <v>113</v>
      </c>
      <c r="E375" s="43" t="s">
        <v>187</v>
      </c>
      <c r="F375" s="43"/>
      <c r="G375" s="23">
        <f t="shared" si="11"/>
        <v>6469.1</v>
      </c>
      <c r="H375" s="23">
        <f t="shared" si="11"/>
        <v>6405.6</v>
      </c>
      <c r="I375" s="153"/>
      <c r="J375" s="153"/>
      <c r="K375" s="166"/>
      <c r="L375" s="153"/>
      <c r="M375" s="153"/>
      <c r="N375" s="153"/>
      <c r="O375" s="153"/>
    </row>
    <row r="376" spans="1:15" s="16" customFormat="1" ht="94.5" x14ac:dyDescent="0.25">
      <c r="A376" s="35" t="s">
        <v>588</v>
      </c>
      <c r="B376" s="42"/>
      <c r="C376" s="43">
        <v>10</v>
      </c>
      <c r="D376" s="43" t="s">
        <v>113</v>
      </c>
      <c r="E376" s="43" t="s">
        <v>506</v>
      </c>
      <c r="F376" s="43">
        <v>400</v>
      </c>
      <c r="G376" s="114">
        <v>6469.1</v>
      </c>
      <c r="H376" s="114">
        <v>6405.6</v>
      </c>
      <c r="I376" s="153"/>
      <c r="J376" s="153"/>
      <c r="K376" s="166"/>
      <c r="L376" s="153"/>
      <c r="M376" s="153"/>
      <c r="N376" s="153"/>
      <c r="O376" s="153"/>
    </row>
    <row r="377" spans="1:15" s="16" customFormat="1" ht="15.75" x14ac:dyDescent="0.25">
      <c r="A377" s="32" t="s">
        <v>102</v>
      </c>
      <c r="B377" s="26"/>
      <c r="C377" s="30">
        <v>10</v>
      </c>
      <c r="D377" s="30" t="s">
        <v>118</v>
      </c>
      <c r="E377" s="26"/>
      <c r="F377" s="26"/>
      <c r="G377" s="4">
        <f>SUM(G378,G383,G396)</f>
        <v>38950.5</v>
      </c>
      <c r="H377" s="4">
        <f>SUM(H378,H383,H396)</f>
        <v>38058.400000000009</v>
      </c>
      <c r="I377" s="153"/>
      <c r="J377" s="153"/>
      <c r="K377" s="166"/>
      <c r="L377" s="153"/>
      <c r="M377" s="153"/>
      <c r="N377" s="153"/>
      <c r="O377" s="153"/>
    </row>
    <row r="378" spans="1:15" s="16" customFormat="1" ht="47.25" x14ac:dyDescent="0.25">
      <c r="A378" s="33" t="s">
        <v>260</v>
      </c>
      <c r="B378" s="6"/>
      <c r="C378" s="7">
        <v>10</v>
      </c>
      <c r="D378" s="7" t="s">
        <v>118</v>
      </c>
      <c r="E378" s="7" t="s">
        <v>259</v>
      </c>
      <c r="F378" s="6"/>
      <c r="G378" s="44">
        <f t="shared" ref="G378:H379" si="12">G379</f>
        <v>6891.2</v>
      </c>
      <c r="H378" s="44">
        <f t="shared" si="12"/>
        <v>6010.7000000000007</v>
      </c>
      <c r="I378" s="153"/>
      <c r="J378" s="153"/>
      <c r="K378" s="166"/>
      <c r="L378" s="153"/>
      <c r="M378" s="153"/>
      <c r="N378" s="153"/>
      <c r="O378" s="153"/>
    </row>
    <row r="379" spans="1:15" s="16" customFormat="1" ht="47.25" x14ac:dyDescent="0.25">
      <c r="A379" s="33" t="s">
        <v>93</v>
      </c>
      <c r="B379" s="6"/>
      <c r="C379" s="7">
        <v>10</v>
      </c>
      <c r="D379" s="7" t="s">
        <v>118</v>
      </c>
      <c r="E379" s="6" t="s">
        <v>507</v>
      </c>
      <c r="F379" s="6"/>
      <c r="G379" s="44">
        <f t="shared" si="12"/>
        <v>6891.2</v>
      </c>
      <c r="H379" s="44">
        <f t="shared" si="12"/>
        <v>6010.7000000000007</v>
      </c>
      <c r="I379" s="153"/>
      <c r="J379" s="153"/>
      <c r="K379" s="166"/>
      <c r="L379" s="153"/>
      <c r="M379" s="153"/>
      <c r="N379" s="153"/>
      <c r="O379" s="153"/>
    </row>
    <row r="380" spans="1:15" s="37" customFormat="1" ht="63" x14ac:dyDescent="0.25">
      <c r="A380" s="34" t="s">
        <v>508</v>
      </c>
      <c r="B380" s="6"/>
      <c r="C380" s="7">
        <v>10</v>
      </c>
      <c r="D380" s="7" t="s">
        <v>118</v>
      </c>
      <c r="E380" s="6" t="s">
        <v>509</v>
      </c>
      <c r="F380" s="6"/>
      <c r="G380" s="44">
        <f>SUM(G381:G382)</f>
        <v>6891.2</v>
      </c>
      <c r="H380" s="44">
        <f>SUM(H381:H382)</f>
        <v>6010.7000000000007</v>
      </c>
      <c r="I380" s="153"/>
      <c r="J380" s="153"/>
      <c r="K380" s="166"/>
      <c r="L380" s="153"/>
      <c r="M380" s="153"/>
      <c r="N380" s="153"/>
      <c r="O380" s="153"/>
    </row>
    <row r="381" spans="1:15" s="16" customFormat="1" ht="47.25" x14ac:dyDescent="0.25">
      <c r="A381" s="35" t="s">
        <v>770</v>
      </c>
      <c r="B381" s="6"/>
      <c r="C381" s="7">
        <v>10</v>
      </c>
      <c r="D381" s="7" t="s">
        <v>118</v>
      </c>
      <c r="E381" s="6" t="s">
        <v>510</v>
      </c>
      <c r="F381" s="43">
        <v>400</v>
      </c>
      <c r="G381" s="44">
        <v>6822.2</v>
      </c>
      <c r="H381" s="44">
        <v>5950.6</v>
      </c>
      <c r="I381" s="153"/>
      <c r="J381" s="153"/>
      <c r="K381" s="166"/>
      <c r="L381" s="153"/>
      <c r="M381" s="153"/>
      <c r="N381" s="153"/>
      <c r="O381" s="153"/>
    </row>
    <row r="382" spans="1:15" s="37" customFormat="1" ht="63" x14ac:dyDescent="0.25">
      <c r="A382" s="35" t="s">
        <v>771</v>
      </c>
      <c r="B382" s="6"/>
      <c r="C382" s="7">
        <v>10</v>
      </c>
      <c r="D382" s="7" t="s">
        <v>118</v>
      </c>
      <c r="E382" s="6" t="s">
        <v>754</v>
      </c>
      <c r="F382" s="43">
        <v>400</v>
      </c>
      <c r="G382" s="44">
        <v>69</v>
      </c>
      <c r="H382" s="44">
        <v>60.1</v>
      </c>
      <c r="I382" s="153"/>
      <c r="J382" s="153"/>
      <c r="K382" s="166"/>
      <c r="L382" s="153"/>
      <c r="M382" s="153"/>
      <c r="N382" s="153"/>
      <c r="O382" s="153"/>
    </row>
    <row r="383" spans="1:15" s="16" customFormat="1" ht="31.5" x14ac:dyDescent="0.3">
      <c r="A383" s="33" t="s">
        <v>183</v>
      </c>
      <c r="B383" s="6"/>
      <c r="C383" s="7">
        <v>10</v>
      </c>
      <c r="D383" s="7" t="s">
        <v>118</v>
      </c>
      <c r="E383" s="6" t="s">
        <v>181</v>
      </c>
      <c r="F383" s="97"/>
      <c r="G383" s="23">
        <f>SUM(G384,G392)</f>
        <v>32015.499999999996</v>
      </c>
      <c r="H383" s="23">
        <f>SUM(H384,H392)</f>
        <v>32003.900000000005</v>
      </c>
      <c r="I383" s="153"/>
      <c r="J383" s="153"/>
      <c r="K383" s="166"/>
      <c r="L383" s="153"/>
      <c r="M383" s="153"/>
      <c r="N383" s="153"/>
      <c r="O383" s="153"/>
    </row>
    <row r="384" spans="1:15" s="16" customFormat="1" ht="31.5" x14ac:dyDescent="0.3">
      <c r="A384" s="33" t="s">
        <v>184</v>
      </c>
      <c r="B384" s="6"/>
      <c r="C384" s="7">
        <v>10</v>
      </c>
      <c r="D384" s="7" t="s">
        <v>118</v>
      </c>
      <c r="E384" s="6" t="s">
        <v>182</v>
      </c>
      <c r="F384" s="97"/>
      <c r="G384" s="23">
        <f>SUM(G385:G391)</f>
        <v>18181.699999999997</v>
      </c>
      <c r="H384" s="23">
        <f>SUM(H385:H391)</f>
        <v>18180.900000000005</v>
      </c>
      <c r="I384" s="153"/>
      <c r="J384" s="153"/>
      <c r="K384" s="166"/>
      <c r="L384" s="153"/>
      <c r="M384" s="153"/>
      <c r="N384" s="153"/>
      <c r="O384" s="153"/>
    </row>
    <row r="385" spans="1:15" s="16" customFormat="1" ht="94.5" x14ac:dyDescent="0.25">
      <c r="A385" s="34" t="s">
        <v>379</v>
      </c>
      <c r="B385" s="6"/>
      <c r="C385" s="7">
        <v>10</v>
      </c>
      <c r="D385" s="7" t="s">
        <v>118</v>
      </c>
      <c r="E385" s="6" t="s">
        <v>241</v>
      </c>
      <c r="F385" s="6">
        <v>100</v>
      </c>
      <c r="G385" s="23">
        <v>13483.2</v>
      </c>
      <c r="H385" s="23">
        <v>13482.9</v>
      </c>
      <c r="I385" s="166"/>
      <c r="J385" s="153"/>
      <c r="K385" s="166"/>
      <c r="L385" s="153"/>
      <c r="M385" s="153"/>
      <c r="N385" s="153"/>
      <c r="O385" s="153"/>
    </row>
    <row r="386" spans="1:15" s="16" customFormat="1" ht="47.25" x14ac:dyDescent="0.25">
      <c r="A386" s="31" t="s">
        <v>418</v>
      </c>
      <c r="B386" s="58"/>
      <c r="C386" s="7">
        <v>10</v>
      </c>
      <c r="D386" s="7" t="s">
        <v>118</v>
      </c>
      <c r="E386" s="6" t="s">
        <v>241</v>
      </c>
      <c r="F386" s="58">
        <v>200</v>
      </c>
      <c r="G386" s="23">
        <v>1452.8</v>
      </c>
      <c r="H386" s="23">
        <v>1452.7</v>
      </c>
      <c r="I386" s="166"/>
      <c r="J386" s="153"/>
      <c r="K386" s="166"/>
      <c r="L386" s="153"/>
      <c r="M386" s="153"/>
      <c r="N386" s="153"/>
      <c r="O386" s="153"/>
    </row>
    <row r="387" spans="1:15" s="16" customFormat="1" ht="94.5" x14ac:dyDescent="0.25">
      <c r="A387" s="202" t="s">
        <v>913</v>
      </c>
      <c r="B387" s="203"/>
      <c r="C387" s="204">
        <v>10</v>
      </c>
      <c r="D387" s="204" t="s">
        <v>118</v>
      </c>
      <c r="E387" s="203" t="s">
        <v>915</v>
      </c>
      <c r="F387" s="58">
        <v>100</v>
      </c>
      <c r="G387" s="23">
        <v>546.6</v>
      </c>
      <c r="H387" s="23">
        <v>546.6</v>
      </c>
      <c r="I387" s="166"/>
      <c r="J387" s="153"/>
      <c r="K387" s="166"/>
      <c r="L387" s="153"/>
      <c r="M387" s="153"/>
      <c r="N387" s="153"/>
      <c r="O387" s="153"/>
    </row>
    <row r="388" spans="1:15" s="16" customFormat="1" ht="126" x14ac:dyDescent="0.25">
      <c r="A388" s="34" t="s">
        <v>716</v>
      </c>
      <c r="B388" s="6"/>
      <c r="C388" s="7" t="s">
        <v>4</v>
      </c>
      <c r="D388" s="7" t="s">
        <v>118</v>
      </c>
      <c r="E388" s="6" t="s">
        <v>242</v>
      </c>
      <c r="F388" s="6">
        <v>100</v>
      </c>
      <c r="G388" s="23">
        <v>1609</v>
      </c>
      <c r="H388" s="23">
        <v>1608.9</v>
      </c>
      <c r="I388" s="153"/>
      <c r="J388" s="153"/>
      <c r="K388" s="166"/>
      <c r="L388" s="153"/>
      <c r="M388" s="153"/>
      <c r="N388" s="153"/>
      <c r="O388" s="153"/>
    </row>
    <row r="389" spans="1:15" s="16" customFormat="1" ht="94.5" x14ac:dyDescent="0.25">
      <c r="A389" s="31" t="s">
        <v>717</v>
      </c>
      <c r="B389" s="58"/>
      <c r="C389" s="7" t="s">
        <v>4</v>
      </c>
      <c r="D389" s="7" t="s">
        <v>118</v>
      </c>
      <c r="E389" s="6" t="s">
        <v>242</v>
      </c>
      <c r="F389" s="58">
        <v>200</v>
      </c>
      <c r="G389" s="23">
        <v>210.1</v>
      </c>
      <c r="H389" s="23">
        <v>209.9</v>
      </c>
      <c r="I389" s="153"/>
      <c r="J389" s="153"/>
      <c r="K389" s="166"/>
      <c r="L389" s="153"/>
      <c r="M389" s="153"/>
      <c r="N389" s="153"/>
      <c r="O389" s="153"/>
    </row>
    <row r="390" spans="1:15" s="16" customFormat="1" ht="78.75" x14ac:dyDescent="0.25">
      <c r="A390" s="34" t="s">
        <v>705</v>
      </c>
      <c r="B390" s="6"/>
      <c r="C390" s="7">
        <v>10</v>
      </c>
      <c r="D390" s="7" t="s">
        <v>118</v>
      </c>
      <c r="E390" s="6" t="s">
        <v>243</v>
      </c>
      <c r="F390" s="6">
        <v>100</v>
      </c>
      <c r="G390" s="23">
        <v>361.1</v>
      </c>
      <c r="H390" s="23">
        <v>361</v>
      </c>
      <c r="I390" s="153"/>
      <c r="J390" s="153"/>
      <c r="K390" s="166"/>
      <c r="L390" s="153"/>
      <c r="M390" s="153"/>
      <c r="N390" s="153"/>
      <c r="O390" s="153"/>
    </row>
    <row r="391" spans="1:15" s="16" customFormat="1" ht="129" customHeight="1" x14ac:dyDescent="0.25">
      <c r="A391" s="34" t="s">
        <v>938</v>
      </c>
      <c r="B391" s="6"/>
      <c r="C391" s="7">
        <v>10</v>
      </c>
      <c r="D391" s="7" t="s">
        <v>118</v>
      </c>
      <c r="E391" s="6" t="s">
        <v>940</v>
      </c>
      <c r="F391" s="6">
        <v>100</v>
      </c>
      <c r="G391" s="23">
        <v>518.9</v>
      </c>
      <c r="H391" s="23">
        <v>518.9</v>
      </c>
      <c r="I391" s="153"/>
      <c r="J391" s="153"/>
      <c r="K391" s="166"/>
      <c r="L391" s="153"/>
      <c r="M391" s="153"/>
      <c r="N391" s="153"/>
      <c r="O391" s="153"/>
    </row>
    <row r="392" spans="1:15" s="16" customFormat="1" ht="31.5" x14ac:dyDescent="0.3">
      <c r="A392" s="33" t="s">
        <v>291</v>
      </c>
      <c r="B392" s="6"/>
      <c r="C392" s="7">
        <v>10</v>
      </c>
      <c r="D392" s="7" t="s">
        <v>118</v>
      </c>
      <c r="E392" s="6" t="s">
        <v>290</v>
      </c>
      <c r="F392" s="97"/>
      <c r="G392" s="23">
        <f>SUM(G393:G395)</f>
        <v>13833.8</v>
      </c>
      <c r="H392" s="23">
        <f>SUM(H393:H395)</f>
        <v>13823</v>
      </c>
      <c r="I392" s="153"/>
      <c r="J392" s="153"/>
      <c r="K392" s="166"/>
      <c r="L392" s="153"/>
      <c r="M392" s="153"/>
      <c r="N392" s="153"/>
      <c r="O392" s="153"/>
    </row>
    <row r="393" spans="1:15" s="16" customFormat="1" ht="110.25" x14ac:dyDescent="0.25">
      <c r="A393" s="34" t="s">
        <v>728</v>
      </c>
      <c r="B393" s="6"/>
      <c r="C393" s="7">
        <v>10</v>
      </c>
      <c r="D393" s="7" t="s">
        <v>118</v>
      </c>
      <c r="E393" s="6" t="s">
        <v>426</v>
      </c>
      <c r="F393" s="6">
        <v>100</v>
      </c>
      <c r="G393" s="2">
        <v>10792.5</v>
      </c>
      <c r="H393" s="2">
        <v>10792.4</v>
      </c>
      <c r="I393" s="153"/>
      <c r="J393" s="153"/>
      <c r="K393" s="166"/>
      <c r="L393" s="153"/>
      <c r="M393" s="153"/>
      <c r="N393" s="153"/>
      <c r="O393" s="153"/>
    </row>
    <row r="394" spans="1:15" s="16" customFormat="1" ht="63" x14ac:dyDescent="0.25">
      <c r="A394" s="34" t="s">
        <v>421</v>
      </c>
      <c r="B394" s="6"/>
      <c r="C394" s="7">
        <v>10</v>
      </c>
      <c r="D394" s="7" t="s">
        <v>118</v>
      </c>
      <c r="E394" s="6" t="s">
        <v>426</v>
      </c>
      <c r="F394" s="6">
        <v>200</v>
      </c>
      <c r="G394" s="2">
        <v>2966.5</v>
      </c>
      <c r="H394" s="2">
        <v>2963.8</v>
      </c>
      <c r="I394" s="153"/>
      <c r="J394" s="153"/>
      <c r="K394" s="166"/>
      <c r="L394" s="153"/>
      <c r="M394" s="153"/>
      <c r="N394" s="153"/>
      <c r="O394" s="153"/>
    </row>
    <row r="395" spans="1:15" s="16" customFormat="1" ht="47.25" x14ac:dyDescent="0.25">
      <c r="A395" s="34" t="s">
        <v>386</v>
      </c>
      <c r="B395" s="6"/>
      <c r="C395" s="7">
        <v>10</v>
      </c>
      <c r="D395" s="7" t="s">
        <v>118</v>
      </c>
      <c r="E395" s="6" t="s">
        <v>426</v>
      </c>
      <c r="F395" s="6">
        <v>800</v>
      </c>
      <c r="G395" s="2">
        <v>74.8</v>
      </c>
      <c r="H395" s="2">
        <v>66.8</v>
      </c>
      <c r="I395" s="153"/>
      <c r="J395" s="153"/>
      <c r="K395" s="166"/>
      <c r="L395" s="153"/>
      <c r="M395" s="153"/>
      <c r="N395" s="153"/>
      <c r="O395" s="153"/>
    </row>
    <row r="396" spans="1:15" s="16" customFormat="1" ht="15.75" x14ac:dyDescent="0.25">
      <c r="A396" s="34" t="s">
        <v>186</v>
      </c>
      <c r="B396" s="6"/>
      <c r="C396" s="7">
        <v>10</v>
      </c>
      <c r="D396" s="7" t="s">
        <v>118</v>
      </c>
      <c r="E396" s="205" t="s">
        <v>185</v>
      </c>
      <c r="F396" s="6"/>
      <c r="G396" s="2">
        <f>SUM(G397)</f>
        <v>43.8</v>
      </c>
      <c r="H396" s="2">
        <f>SUM(H397)</f>
        <v>43.8</v>
      </c>
      <c r="I396" s="153"/>
      <c r="J396" s="153"/>
      <c r="K396" s="166"/>
      <c r="L396" s="153"/>
      <c r="M396" s="153"/>
      <c r="N396" s="153"/>
      <c r="O396" s="153"/>
    </row>
    <row r="397" spans="1:15" s="16" customFormat="1" ht="15.75" x14ac:dyDescent="0.25">
      <c r="A397" s="34" t="s">
        <v>188</v>
      </c>
      <c r="B397" s="6"/>
      <c r="C397" s="7">
        <v>10</v>
      </c>
      <c r="D397" s="7" t="s">
        <v>118</v>
      </c>
      <c r="E397" s="205" t="s">
        <v>187</v>
      </c>
      <c r="F397" s="6"/>
      <c r="G397" s="2">
        <f>SUM(G398)</f>
        <v>43.8</v>
      </c>
      <c r="H397" s="2">
        <f>SUM(H398)</f>
        <v>43.8</v>
      </c>
      <c r="I397" s="153"/>
      <c r="J397" s="153"/>
      <c r="K397" s="166"/>
      <c r="L397" s="153"/>
      <c r="M397" s="153"/>
      <c r="N397" s="153"/>
      <c r="O397" s="153"/>
    </row>
    <row r="398" spans="1:15" s="16" customFormat="1" ht="47.25" x14ac:dyDescent="0.25">
      <c r="A398" s="34" t="s">
        <v>567</v>
      </c>
      <c r="B398" s="6"/>
      <c r="C398" s="7">
        <v>10</v>
      </c>
      <c r="D398" s="7" t="s">
        <v>118</v>
      </c>
      <c r="E398" s="203" t="s">
        <v>738</v>
      </c>
      <c r="F398" s="6">
        <v>200</v>
      </c>
      <c r="G398" s="2">
        <v>43.8</v>
      </c>
      <c r="H398" s="2">
        <v>43.8</v>
      </c>
      <c r="I398" s="153"/>
      <c r="J398" s="153"/>
      <c r="K398" s="166"/>
      <c r="L398" s="153"/>
      <c r="M398" s="153"/>
      <c r="N398" s="153"/>
      <c r="O398" s="153"/>
    </row>
    <row r="399" spans="1:15" s="16" customFormat="1" ht="15.75" x14ac:dyDescent="0.25">
      <c r="A399" s="32" t="s">
        <v>103</v>
      </c>
      <c r="B399" s="26"/>
      <c r="C399" s="30">
        <v>11</v>
      </c>
      <c r="D399" s="30" t="s">
        <v>117</v>
      </c>
      <c r="E399" s="26"/>
      <c r="F399" s="26"/>
      <c r="G399" s="4">
        <f>G400+G409</f>
        <v>30430.6</v>
      </c>
      <c r="H399" s="4">
        <f>H400+H409</f>
        <v>28871.200000000001</v>
      </c>
      <c r="I399" s="153"/>
      <c r="J399" s="153"/>
      <c r="K399" s="166"/>
      <c r="L399" s="153"/>
      <c r="M399" s="153"/>
      <c r="N399" s="153"/>
      <c r="O399" s="153"/>
    </row>
    <row r="400" spans="1:15" s="16" customFormat="1" ht="15.75" x14ac:dyDescent="0.25">
      <c r="A400" s="32" t="s">
        <v>104</v>
      </c>
      <c r="B400" s="26"/>
      <c r="C400" s="30">
        <v>11</v>
      </c>
      <c r="D400" s="30" t="s">
        <v>110</v>
      </c>
      <c r="E400" s="26"/>
      <c r="F400" s="26"/>
      <c r="G400" s="4">
        <f>SUM(G401)</f>
        <v>27003.7</v>
      </c>
      <c r="H400" s="4">
        <f>SUM(H401)</f>
        <v>26424.7</v>
      </c>
      <c r="I400" s="153"/>
      <c r="J400" s="153"/>
      <c r="K400" s="166"/>
      <c r="L400" s="153"/>
      <c r="M400" s="153"/>
      <c r="N400" s="153"/>
      <c r="O400" s="153"/>
    </row>
    <row r="401" spans="1:15" s="16" customFormat="1" ht="31.5" x14ac:dyDescent="0.25">
      <c r="A401" s="33" t="s">
        <v>670</v>
      </c>
      <c r="B401" s="6"/>
      <c r="C401" s="7">
        <v>11</v>
      </c>
      <c r="D401" s="7" t="s">
        <v>110</v>
      </c>
      <c r="E401" s="6" t="s">
        <v>293</v>
      </c>
      <c r="F401" s="6"/>
      <c r="G401" s="23">
        <f>SUM(G402,G407)</f>
        <v>27003.7</v>
      </c>
      <c r="H401" s="23">
        <f>SUM(H402,H407)</f>
        <v>26424.7</v>
      </c>
      <c r="I401" s="153"/>
      <c r="J401" s="153"/>
      <c r="K401" s="166"/>
      <c r="L401" s="153"/>
      <c r="M401" s="153"/>
      <c r="N401" s="153"/>
      <c r="O401" s="153"/>
    </row>
    <row r="402" spans="1:15" s="16" customFormat="1" ht="15.75" x14ac:dyDescent="0.25">
      <c r="A402" s="33" t="s">
        <v>105</v>
      </c>
      <c r="B402" s="6"/>
      <c r="C402" s="7">
        <v>11</v>
      </c>
      <c r="D402" s="7" t="s">
        <v>110</v>
      </c>
      <c r="E402" s="6" t="s">
        <v>294</v>
      </c>
      <c r="F402" s="6"/>
      <c r="G402" s="23">
        <f>SUM(G403,G405)</f>
        <v>904.4</v>
      </c>
      <c r="H402" s="23">
        <f>SUM(H403,H405)</f>
        <v>904.4</v>
      </c>
      <c r="I402" s="153"/>
      <c r="J402" s="153"/>
      <c r="K402" s="166"/>
      <c r="L402" s="153"/>
      <c r="M402" s="153"/>
      <c r="N402" s="153"/>
      <c r="O402" s="153"/>
    </row>
    <row r="403" spans="1:15" s="16" customFormat="1" ht="47.25" x14ac:dyDescent="0.25">
      <c r="A403" s="33" t="s">
        <v>317</v>
      </c>
      <c r="B403" s="6"/>
      <c r="C403" s="7">
        <v>11</v>
      </c>
      <c r="D403" s="7" t="s">
        <v>110</v>
      </c>
      <c r="E403" s="6" t="s">
        <v>295</v>
      </c>
      <c r="F403" s="6"/>
      <c r="G403" s="23">
        <f>SUM(G404)</f>
        <v>296.5</v>
      </c>
      <c r="H403" s="23">
        <f>SUM(H404)</f>
        <v>296.5</v>
      </c>
      <c r="I403" s="153"/>
      <c r="J403" s="153"/>
      <c r="K403" s="166"/>
      <c r="L403" s="153"/>
      <c r="M403" s="153"/>
      <c r="N403" s="153"/>
      <c r="O403" s="153"/>
    </row>
    <row r="404" spans="1:15" s="16" customFormat="1" ht="47.25" x14ac:dyDescent="0.25">
      <c r="A404" s="34" t="s">
        <v>482</v>
      </c>
      <c r="B404" s="6"/>
      <c r="C404" s="7">
        <v>11</v>
      </c>
      <c r="D404" s="7" t="s">
        <v>110</v>
      </c>
      <c r="E404" s="6" t="s">
        <v>296</v>
      </c>
      <c r="F404" s="6">
        <v>600</v>
      </c>
      <c r="G404" s="23">
        <v>296.5</v>
      </c>
      <c r="H404" s="23">
        <v>296.5</v>
      </c>
      <c r="I404" s="153"/>
      <c r="J404" s="153"/>
      <c r="K404" s="166"/>
      <c r="L404" s="153"/>
      <c r="M404" s="153"/>
      <c r="N404" s="153"/>
      <c r="O404" s="153"/>
    </row>
    <row r="405" spans="1:15" s="16" customFormat="1" ht="15.75" x14ac:dyDescent="0.25">
      <c r="A405" s="34" t="s">
        <v>838</v>
      </c>
      <c r="B405" s="6"/>
      <c r="C405" s="7">
        <v>11</v>
      </c>
      <c r="D405" s="7" t="s">
        <v>110</v>
      </c>
      <c r="E405" s="6" t="s">
        <v>839</v>
      </c>
      <c r="F405" s="6"/>
      <c r="G405" s="23">
        <f>SUM(G406)</f>
        <v>607.9</v>
      </c>
      <c r="H405" s="23">
        <f>SUM(H406)</f>
        <v>607.9</v>
      </c>
      <c r="I405" s="153"/>
      <c r="J405" s="153"/>
      <c r="K405" s="166"/>
      <c r="L405" s="153"/>
      <c r="M405" s="153"/>
      <c r="N405" s="153"/>
      <c r="O405" s="153"/>
    </row>
    <row r="406" spans="1:15" s="16" customFormat="1" ht="63" x14ac:dyDescent="0.25">
      <c r="A406" s="34" t="s">
        <v>841</v>
      </c>
      <c r="B406" s="6"/>
      <c r="C406" s="7">
        <v>11</v>
      </c>
      <c r="D406" s="7" t="s">
        <v>110</v>
      </c>
      <c r="E406" s="6" t="s">
        <v>840</v>
      </c>
      <c r="F406" s="6">
        <v>600</v>
      </c>
      <c r="G406" s="23">
        <v>607.9</v>
      </c>
      <c r="H406" s="23">
        <v>607.9</v>
      </c>
      <c r="I406" s="153"/>
      <c r="J406" s="153"/>
      <c r="K406" s="166"/>
      <c r="L406" s="153"/>
      <c r="M406" s="153"/>
      <c r="N406" s="153"/>
      <c r="O406" s="153"/>
    </row>
    <row r="407" spans="1:15" s="16" customFormat="1" ht="31.5" x14ac:dyDescent="0.25">
      <c r="A407" s="33" t="s">
        <v>106</v>
      </c>
      <c r="B407" s="6"/>
      <c r="C407" s="7">
        <v>11</v>
      </c>
      <c r="D407" s="7" t="s">
        <v>110</v>
      </c>
      <c r="E407" s="6" t="s">
        <v>297</v>
      </c>
      <c r="F407" s="6"/>
      <c r="G407" s="23">
        <f>SUM(G408)</f>
        <v>26099.3</v>
      </c>
      <c r="H407" s="23">
        <f>SUM(H408)</f>
        <v>25520.3</v>
      </c>
      <c r="I407" s="153"/>
      <c r="J407" s="153"/>
      <c r="K407" s="166"/>
      <c r="L407" s="153"/>
      <c r="M407" s="153"/>
      <c r="N407" s="153"/>
      <c r="O407" s="153"/>
    </row>
    <row r="408" spans="1:15" s="41" customFormat="1" ht="78.75" x14ac:dyDescent="0.25">
      <c r="A408" s="34" t="s">
        <v>354</v>
      </c>
      <c r="B408" s="6"/>
      <c r="C408" s="7">
        <v>11</v>
      </c>
      <c r="D408" s="7" t="s">
        <v>110</v>
      </c>
      <c r="E408" s="6" t="s">
        <v>427</v>
      </c>
      <c r="F408" s="6">
        <v>600</v>
      </c>
      <c r="G408" s="23">
        <v>26099.3</v>
      </c>
      <c r="H408" s="23">
        <v>25520.3</v>
      </c>
      <c r="I408" s="170"/>
      <c r="J408" s="170"/>
      <c r="K408" s="166"/>
      <c r="L408" s="170"/>
      <c r="M408" s="170"/>
      <c r="N408" s="170"/>
      <c r="O408" s="170"/>
    </row>
    <row r="409" spans="1:15" s="41" customFormat="1" ht="15.75" x14ac:dyDescent="0.25">
      <c r="A409" s="32" t="s">
        <v>107</v>
      </c>
      <c r="B409" s="26"/>
      <c r="C409" s="30">
        <v>11</v>
      </c>
      <c r="D409" s="30" t="s">
        <v>111</v>
      </c>
      <c r="E409" s="26"/>
      <c r="F409" s="26"/>
      <c r="G409" s="4">
        <f>SUM(G410,G416)</f>
        <v>3426.8999999999996</v>
      </c>
      <c r="H409" s="4">
        <f>SUM(H410,H416)</f>
        <v>2446.5</v>
      </c>
      <c r="I409" s="170"/>
      <c r="J409" s="170"/>
      <c r="K409" s="166"/>
      <c r="L409" s="170"/>
      <c r="M409" s="170"/>
      <c r="N409" s="170"/>
      <c r="O409" s="170"/>
    </row>
    <row r="410" spans="1:15" s="41" customFormat="1" ht="31.5" x14ac:dyDescent="0.25">
      <c r="A410" s="33" t="s">
        <v>670</v>
      </c>
      <c r="B410" s="6"/>
      <c r="C410" s="7">
        <v>11</v>
      </c>
      <c r="D410" s="7" t="s">
        <v>111</v>
      </c>
      <c r="E410" s="6" t="s">
        <v>293</v>
      </c>
      <c r="F410" s="6"/>
      <c r="G410" s="23">
        <f>SUM(G411)</f>
        <v>2130.6</v>
      </c>
      <c r="H410" s="23">
        <f>SUM(H411)</f>
        <v>1157.5999999999999</v>
      </c>
      <c r="I410" s="170"/>
      <c r="J410" s="170"/>
      <c r="K410" s="166"/>
      <c r="L410" s="170"/>
      <c r="M410" s="170"/>
      <c r="N410" s="170"/>
      <c r="O410" s="170"/>
    </row>
    <row r="411" spans="1:15" s="41" customFormat="1" ht="15.75" x14ac:dyDescent="0.25">
      <c r="A411" s="33" t="s">
        <v>105</v>
      </c>
      <c r="B411" s="6"/>
      <c r="C411" s="7">
        <v>11</v>
      </c>
      <c r="D411" s="7" t="s">
        <v>111</v>
      </c>
      <c r="E411" s="6" t="s">
        <v>294</v>
      </c>
      <c r="F411" s="6"/>
      <c r="G411" s="23">
        <f>SUM(G412,G414)</f>
        <v>2130.6</v>
      </c>
      <c r="H411" s="23">
        <f>SUM(H412,H414)</f>
        <v>1157.5999999999999</v>
      </c>
      <c r="I411" s="170"/>
      <c r="J411" s="170"/>
      <c r="K411" s="166"/>
      <c r="L411" s="170"/>
      <c r="M411" s="170"/>
      <c r="N411" s="170"/>
      <c r="O411" s="170"/>
    </row>
    <row r="412" spans="1:15" s="16" customFormat="1" ht="31.5" x14ac:dyDescent="0.25">
      <c r="A412" s="33" t="s">
        <v>300</v>
      </c>
      <c r="B412" s="6"/>
      <c r="C412" s="7">
        <v>11</v>
      </c>
      <c r="D412" s="7" t="s">
        <v>111</v>
      </c>
      <c r="E412" s="6" t="s">
        <v>299</v>
      </c>
      <c r="F412" s="6"/>
      <c r="G412" s="23">
        <f>G413</f>
        <v>1157.5999999999999</v>
      </c>
      <c r="H412" s="23">
        <f>H413</f>
        <v>1157.5999999999999</v>
      </c>
      <c r="I412" s="153"/>
      <c r="J412" s="153"/>
      <c r="K412" s="166"/>
      <c r="L412" s="153"/>
      <c r="M412" s="153"/>
      <c r="N412" s="153"/>
      <c r="O412" s="153"/>
    </row>
    <row r="413" spans="1:15" s="16" customFormat="1" ht="47.25" x14ac:dyDescent="0.25">
      <c r="A413" s="34" t="s">
        <v>351</v>
      </c>
      <c r="B413" s="58"/>
      <c r="C413" s="109">
        <v>11</v>
      </c>
      <c r="D413" s="109" t="s">
        <v>111</v>
      </c>
      <c r="E413" s="6" t="s">
        <v>298</v>
      </c>
      <c r="F413" s="58">
        <v>600</v>
      </c>
      <c r="G413" s="3">
        <v>1157.5999999999999</v>
      </c>
      <c r="H413" s="3">
        <v>1157.5999999999999</v>
      </c>
      <c r="I413" s="153"/>
      <c r="J413" s="153"/>
      <c r="K413" s="166"/>
      <c r="L413" s="153"/>
      <c r="M413" s="153"/>
      <c r="N413" s="153"/>
      <c r="O413" s="153"/>
    </row>
    <row r="414" spans="1:15" s="16" customFormat="1" ht="15.75" x14ac:dyDescent="0.25">
      <c r="A414" s="34" t="s">
        <v>838</v>
      </c>
      <c r="B414" s="6"/>
      <c r="C414" s="7">
        <v>11</v>
      </c>
      <c r="D414" s="7" t="s">
        <v>111</v>
      </c>
      <c r="E414" s="6" t="s">
        <v>839</v>
      </c>
      <c r="F414" s="6"/>
      <c r="G414" s="23">
        <f>SUM(G415)</f>
        <v>973</v>
      </c>
      <c r="H414" s="23">
        <f>SUM(H415)</f>
        <v>0</v>
      </c>
      <c r="I414" s="153"/>
      <c r="J414" s="153"/>
      <c r="K414" s="166"/>
      <c r="L414" s="153"/>
      <c r="M414" s="153"/>
      <c r="N414" s="153"/>
      <c r="O414" s="153"/>
    </row>
    <row r="415" spans="1:15" customFormat="1" ht="47.25" x14ac:dyDescent="0.25">
      <c r="A415" s="86" t="s">
        <v>766</v>
      </c>
      <c r="B415" s="6"/>
      <c r="C415" s="7" t="s">
        <v>319</v>
      </c>
      <c r="D415" s="7" t="s">
        <v>111</v>
      </c>
      <c r="E415" s="6" t="s">
        <v>994</v>
      </c>
      <c r="F415" s="6">
        <v>600</v>
      </c>
      <c r="G415" s="23">
        <v>973</v>
      </c>
      <c r="H415" s="23">
        <v>0</v>
      </c>
      <c r="I415" s="153"/>
      <c r="J415" s="153"/>
      <c r="K415" s="166"/>
      <c r="L415" s="153"/>
      <c r="M415" s="153"/>
      <c r="N415" s="153"/>
      <c r="O415" s="153"/>
    </row>
    <row r="416" spans="1:15" customFormat="1" ht="15.75" x14ac:dyDescent="0.25">
      <c r="A416" s="9" t="s">
        <v>186</v>
      </c>
      <c r="B416" s="6"/>
      <c r="C416" s="7">
        <v>11</v>
      </c>
      <c r="D416" s="7" t="s">
        <v>111</v>
      </c>
      <c r="E416" s="6" t="s">
        <v>185</v>
      </c>
      <c r="F416" s="6"/>
      <c r="G416" s="23">
        <f>SUM(G417)</f>
        <v>1296.3</v>
      </c>
      <c r="H416" s="23">
        <f>SUM(H417)</f>
        <v>1288.9000000000001</v>
      </c>
      <c r="I416" s="153"/>
      <c r="J416" s="153"/>
      <c r="K416" s="166"/>
      <c r="L416" s="153"/>
      <c r="M416" s="153"/>
      <c r="N416" s="153"/>
      <c r="O416" s="153"/>
    </row>
    <row r="417" spans="1:15" customFormat="1" ht="15.75" x14ac:dyDescent="0.25">
      <c r="A417" s="9" t="s">
        <v>188</v>
      </c>
      <c r="B417" s="6"/>
      <c r="C417" s="7">
        <v>11</v>
      </c>
      <c r="D417" s="7" t="s">
        <v>111</v>
      </c>
      <c r="E417" s="6" t="s">
        <v>187</v>
      </c>
      <c r="F417" s="6"/>
      <c r="G417" s="23">
        <f>SUM(G418)</f>
        <v>1296.3</v>
      </c>
      <c r="H417" s="23">
        <f>SUM(H418)</f>
        <v>1288.9000000000001</v>
      </c>
      <c r="I417" s="153"/>
      <c r="J417" s="153"/>
      <c r="K417" s="166"/>
      <c r="L417" s="153"/>
      <c r="M417" s="153"/>
      <c r="N417" s="153"/>
      <c r="O417" s="153"/>
    </row>
    <row r="418" spans="1:15" customFormat="1" ht="47.25" x14ac:dyDescent="0.25">
      <c r="A418" s="9" t="s">
        <v>568</v>
      </c>
      <c r="B418" s="6"/>
      <c r="C418" s="7">
        <v>11</v>
      </c>
      <c r="D418" s="7" t="s">
        <v>111</v>
      </c>
      <c r="E418" s="6" t="s">
        <v>738</v>
      </c>
      <c r="F418" s="6">
        <v>600</v>
      </c>
      <c r="G418" s="23">
        <v>1296.3</v>
      </c>
      <c r="H418" s="23">
        <v>1288.9000000000001</v>
      </c>
      <c r="I418" s="153"/>
      <c r="J418" s="153"/>
      <c r="K418" s="166"/>
      <c r="L418" s="153"/>
      <c r="M418" s="153"/>
      <c r="N418" s="153"/>
      <c r="O418" s="153"/>
    </row>
    <row r="419" spans="1:15" x14ac:dyDescent="0.25">
      <c r="H419" s="212"/>
    </row>
  </sheetData>
  <autoFilter ref="A9:H11"/>
  <mergeCells count="1">
    <mergeCell ref="A6:H6"/>
  </mergeCells>
  <pageMargins left="0.70866141732283472" right="0.43307086614173229" top="0.39370078740157483" bottom="0.43307086614173229" header="0.23622047244094491" footer="0.31496062992125984"/>
  <pageSetup paperSize="9" scale="68" fitToHeight="30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2"/>
  <sheetViews>
    <sheetView topLeftCell="A439" zoomScale="85" zoomScaleNormal="85" workbookViewId="0">
      <selection activeCell="L447" sqref="L447"/>
    </sheetView>
  </sheetViews>
  <sheetFormatPr defaultRowHeight="15" x14ac:dyDescent="0.25"/>
  <cols>
    <col min="1" max="1" width="65.7109375" style="71" customWidth="1"/>
    <col min="2" max="2" width="5" style="72" customWidth="1"/>
    <col min="3" max="4" width="3.7109375" style="45" customWidth="1"/>
    <col min="5" max="5" width="16.85546875" style="45" customWidth="1"/>
    <col min="6" max="6" width="4.7109375" style="45" customWidth="1"/>
    <col min="7" max="7" width="12.85546875" style="45" customWidth="1"/>
    <col min="8" max="8" width="13" style="45" customWidth="1"/>
    <col min="9" max="9" width="11.42578125" bestFit="1" customWidth="1"/>
    <col min="10" max="10" width="10.42578125" bestFit="1" customWidth="1"/>
    <col min="12" max="12" width="10.42578125" bestFit="1" customWidth="1"/>
  </cols>
  <sheetData>
    <row r="1" spans="1:16" ht="15.75" x14ac:dyDescent="0.25">
      <c r="A1" s="115"/>
      <c r="B1" s="116"/>
      <c r="C1" s="117"/>
      <c r="D1" s="117"/>
      <c r="E1" s="120"/>
      <c r="F1" s="121"/>
      <c r="G1" s="121"/>
      <c r="H1" s="135" t="s">
        <v>942</v>
      </c>
    </row>
    <row r="2" spans="1:16" ht="15.75" x14ac:dyDescent="0.25">
      <c r="A2" s="115"/>
      <c r="B2" s="116"/>
      <c r="C2" s="117"/>
      <c r="D2" s="117"/>
      <c r="E2" s="122"/>
      <c r="F2" s="123"/>
      <c r="G2" s="123"/>
      <c r="H2" s="136" t="s">
        <v>5</v>
      </c>
    </row>
    <row r="3" spans="1:16" ht="15.75" x14ac:dyDescent="0.25">
      <c r="A3" s="115"/>
      <c r="B3" s="116"/>
      <c r="C3" s="117"/>
      <c r="D3" s="117"/>
      <c r="E3" s="122"/>
      <c r="F3" s="123"/>
      <c r="G3" s="123"/>
      <c r="H3" s="136" t="s">
        <v>435</v>
      </c>
    </row>
    <row r="4" spans="1:16" ht="15.75" x14ac:dyDescent="0.25">
      <c r="A4" s="115"/>
      <c r="B4" s="116"/>
      <c r="C4" s="117"/>
      <c r="D4" s="117"/>
      <c r="E4" s="120"/>
      <c r="F4" s="124"/>
      <c r="G4" s="124"/>
      <c r="H4" s="135" t="s">
        <v>987</v>
      </c>
    </row>
    <row r="5" spans="1:16" ht="15.75" x14ac:dyDescent="0.25">
      <c r="A5" s="115"/>
      <c r="B5" s="116"/>
      <c r="C5" s="117"/>
      <c r="D5" s="117"/>
      <c r="F5" s="119"/>
      <c r="G5" s="119"/>
      <c r="H5" s="118"/>
    </row>
    <row r="6" spans="1:16" ht="37.5" customHeight="1" x14ac:dyDescent="0.25">
      <c r="A6" s="240" t="s">
        <v>993</v>
      </c>
      <c r="B6" s="240"/>
      <c r="C6" s="240"/>
      <c r="D6" s="240"/>
      <c r="E6" s="240"/>
      <c r="F6" s="240"/>
      <c r="G6" s="240"/>
      <c r="H6" s="240"/>
      <c r="I6" s="153"/>
      <c r="J6" s="153"/>
      <c r="K6" s="153"/>
      <c r="L6" s="153"/>
      <c r="M6" s="153"/>
      <c r="N6" s="153"/>
      <c r="O6" s="153"/>
      <c r="P6" s="153"/>
    </row>
    <row r="7" spans="1:16" x14ac:dyDescent="0.25">
      <c r="A7" s="176"/>
      <c r="B7" s="177"/>
      <c r="C7" s="178"/>
      <c r="D7" s="178"/>
      <c r="E7" s="178"/>
      <c r="F7" s="178"/>
      <c r="G7" s="178"/>
      <c r="H7" s="179"/>
      <c r="I7" s="153"/>
      <c r="J7" s="153"/>
      <c r="K7" s="153"/>
      <c r="L7" s="153"/>
      <c r="M7" s="153"/>
      <c r="N7" s="153"/>
      <c r="O7" s="153"/>
      <c r="P7" s="153"/>
    </row>
    <row r="8" spans="1:16" s="16" customFormat="1" ht="15.75" x14ac:dyDescent="0.25">
      <c r="A8" s="176"/>
      <c r="B8" s="177"/>
      <c r="C8" s="178"/>
      <c r="D8" s="178"/>
      <c r="E8" s="178"/>
      <c r="F8" s="178"/>
      <c r="G8" s="178"/>
      <c r="H8" s="180" t="s">
        <v>0</v>
      </c>
      <c r="I8" s="153"/>
      <c r="J8" s="153"/>
      <c r="K8" s="153"/>
      <c r="L8" s="153"/>
      <c r="M8" s="153"/>
      <c r="N8" s="153"/>
      <c r="O8" s="153"/>
      <c r="P8" s="153"/>
    </row>
    <row r="9" spans="1:16" s="16" customFormat="1" ht="17.25" customHeight="1" x14ac:dyDescent="0.25">
      <c r="A9" s="181" t="s">
        <v>66</v>
      </c>
      <c r="B9" s="181" t="s">
        <v>1</v>
      </c>
      <c r="C9" s="181" t="s">
        <v>108</v>
      </c>
      <c r="D9" s="181" t="s">
        <v>67</v>
      </c>
      <c r="E9" s="181" t="s">
        <v>68</v>
      </c>
      <c r="F9" s="181" t="s">
        <v>69</v>
      </c>
      <c r="G9" s="181" t="s">
        <v>991</v>
      </c>
      <c r="H9" s="181" t="s">
        <v>992</v>
      </c>
      <c r="I9" s="153"/>
      <c r="J9" s="153"/>
      <c r="K9" s="153"/>
      <c r="L9" s="153"/>
      <c r="M9" s="153"/>
      <c r="N9" s="153"/>
      <c r="O9" s="153"/>
      <c r="P9" s="153"/>
    </row>
    <row r="10" spans="1:16" s="16" customFormat="1" ht="15.75" x14ac:dyDescent="0.25">
      <c r="A10" s="181">
        <v>1</v>
      </c>
      <c r="B10" s="181">
        <v>2</v>
      </c>
      <c r="C10" s="181">
        <v>3</v>
      </c>
      <c r="D10" s="181">
        <v>4</v>
      </c>
      <c r="E10" s="181">
        <v>5</v>
      </c>
      <c r="F10" s="181">
        <v>6</v>
      </c>
      <c r="G10" s="181">
        <v>7</v>
      </c>
      <c r="H10" s="181">
        <v>8</v>
      </c>
      <c r="I10" s="153"/>
      <c r="J10" s="153"/>
      <c r="K10" s="153"/>
      <c r="L10" s="153"/>
      <c r="M10" s="153"/>
      <c r="N10" s="153"/>
      <c r="O10" s="153"/>
      <c r="P10" s="153"/>
    </row>
    <row r="11" spans="1:16" s="16" customFormat="1" ht="18.75" x14ac:dyDescent="0.3">
      <c r="A11" s="32" t="s">
        <v>405</v>
      </c>
      <c r="B11" s="26">
        <v>801</v>
      </c>
      <c r="C11" s="96"/>
      <c r="D11" s="96"/>
      <c r="E11" s="96"/>
      <c r="F11" s="96"/>
      <c r="G11" s="4">
        <f>SUM(G12,G59,G96,G119,G174,G179)</f>
        <v>385302.1</v>
      </c>
      <c r="H11" s="4">
        <f>SUM(H12,H59,H96,H119,H174,H179)</f>
        <v>379855.89999999997</v>
      </c>
      <c r="I11" s="166"/>
      <c r="J11" s="166"/>
      <c r="K11" s="166"/>
      <c r="L11" s="166"/>
      <c r="M11" s="166"/>
      <c r="N11" s="153"/>
      <c r="O11" s="153"/>
      <c r="P11" s="153"/>
    </row>
    <row r="12" spans="1:16" s="16" customFormat="1" ht="18.75" x14ac:dyDescent="0.3">
      <c r="A12" s="32" t="s">
        <v>71</v>
      </c>
      <c r="B12" s="26"/>
      <c r="C12" s="30" t="s">
        <v>110</v>
      </c>
      <c r="D12" s="30" t="s">
        <v>117</v>
      </c>
      <c r="E12" s="26"/>
      <c r="F12" s="96"/>
      <c r="G12" s="4">
        <f>SUM(G13,G20,G34,G38)</f>
        <v>139506.79999999999</v>
      </c>
      <c r="H12" s="4">
        <f>SUM(H13,H20,H34,H38)</f>
        <v>136185.4</v>
      </c>
      <c r="I12" s="153"/>
      <c r="J12" s="153"/>
      <c r="K12" s="166"/>
      <c r="L12" s="166"/>
      <c r="M12" s="153"/>
      <c r="N12" s="153"/>
      <c r="O12" s="153"/>
      <c r="P12" s="153"/>
    </row>
    <row r="13" spans="1:16" s="16" customFormat="1" ht="31.5" x14ac:dyDescent="0.3">
      <c r="A13" s="32" t="s">
        <v>72</v>
      </c>
      <c r="B13" s="26"/>
      <c r="C13" s="30" t="s">
        <v>110</v>
      </c>
      <c r="D13" s="30" t="s">
        <v>111</v>
      </c>
      <c r="E13" s="26"/>
      <c r="F13" s="96"/>
      <c r="G13" s="4">
        <f>SUM(G14)</f>
        <v>6156.2</v>
      </c>
      <c r="H13" s="4">
        <f>SUM(H14)</f>
        <v>6156</v>
      </c>
      <c r="I13" s="153"/>
      <c r="J13" s="153"/>
      <c r="K13" s="153"/>
      <c r="L13" s="166"/>
      <c r="M13" s="153"/>
      <c r="N13" s="153"/>
      <c r="O13" s="153"/>
      <c r="P13" s="153"/>
    </row>
    <row r="14" spans="1:16" s="37" customFormat="1" ht="31.5" x14ac:dyDescent="0.3">
      <c r="A14" s="33" t="s">
        <v>170</v>
      </c>
      <c r="B14" s="6"/>
      <c r="C14" s="7" t="s">
        <v>110</v>
      </c>
      <c r="D14" s="7" t="s">
        <v>111</v>
      </c>
      <c r="E14" s="6" t="s">
        <v>169</v>
      </c>
      <c r="F14" s="97"/>
      <c r="G14" s="23">
        <f>SUM(G15)</f>
        <v>6156.2</v>
      </c>
      <c r="H14" s="23">
        <f>SUM(H15)</f>
        <v>6156</v>
      </c>
      <c r="I14" s="153"/>
      <c r="J14" s="153"/>
      <c r="K14" s="153"/>
      <c r="L14" s="166"/>
      <c r="M14" s="153"/>
      <c r="N14" s="153"/>
      <c r="O14" s="153"/>
      <c r="P14" s="153"/>
    </row>
    <row r="15" spans="1:16" s="16" customFormat="1" ht="18.75" x14ac:dyDescent="0.3">
      <c r="A15" s="33" t="s">
        <v>176</v>
      </c>
      <c r="B15" s="6"/>
      <c r="C15" s="7" t="s">
        <v>110</v>
      </c>
      <c r="D15" s="7" t="s">
        <v>111</v>
      </c>
      <c r="E15" s="6" t="s">
        <v>171</v>
      </c>
      <c r="F15" s="97"/>
      <c r="G15" s="23">
        <f>SUM(G16:G19)</f>
        <v>6156.2</v>
      </c>
      <c r="H15" s="23">
        <f>SUM(H16:H19)</f>
        <v>6156</v>
      </c>
      <c r="I15" s="153"/>
      <c r="J15" s="153"/>
      <c r="K15" s="153"/>
      <c r="L15" s="166"/>
      <c r="M15" s="153"/>
      <c r="N15" s="153"/>
      <c r="O15" s="153"/>
      <c r="P15" s="153"/>
    </row>
    <row r="16" spans="1:16" s="16" customFormat="1" ht="78.75" x14ac:dyDescent="0.25">
      <c r="A16" s="34" t="s">
        <v>714</v>
      </c>
      <c r="B16" s="6"/>
      <c r="C16" s="7" t="s">
        <v>110</v>
      </c>
      <c r="D16" s="7" t="s">
        <v>111</v>
      </c>
      <c r="E16" s="6" t="s">
        <v>172</v>
      </c>
      <c r="F16" s="6">
        <v>100</v>
      </c>
      <c r="G16" s="23">
        <v>5482.4</v>
      </c>
      <c r="H16" s="23">
        <v>5482.3</v>
      </c>
      <c r="I16" s="153"/>
      <c r="J16" s="166"/>
      <c r="K16" s="153"/>
      <c r="L16" s="166"/>
      <c r="M16" s="153"/>
      <c r="N16" s="153"/>
      <c r="O16" s="153"/>
      <c r="P16" s="153"/>
    </row>
    <row r="17" spans="1:16" s="16" customFormat="1" ht="47.25" x14ac:dyDescent="0.25">
      <c r="A17" s="31" t="s">
        <v>715</v>
      </c>
      <c r="B17" s="58"/>
      <c r="C17" s="7" t="s">
        <v>110</v>
      </c>
      <c r="D17" s="7" t="s">
        <v>111</v>
      </c>
      <c r="E17" s="6" t="s">
        <v>172</v>
      </c>
      <c r="F17" s="58">
        <v>200</v>
      </c>
      <c r="G17" s="23">
        <v>6</v>
      </c>
      <c r="H17" s="23">
        <v>6</v>
      </c>
      <c r="I17" s="153"/>
      <c r="J17" s="153"/>
      <c r="K17" s="153"/>
      <c r="L17" s="166"/>
      <c r="M17" s="153"/>
      <c r="N17" s="153"/>
      <c r="O17" s="153"/>
      <c r="P17" s="153"/>
    </row>
    <row r="18" spans="1:16" s="16" customFormat="1" ht="78.75" x14ac:dyDescent="0.25">
      <c r="A18" s="34" t="s">
        <v>705</v>
      </c>
      <c r="B18" s="6"/>
      <c r="C18" s="7" t="s">
        <v>110</v>
      </c>
      <c r="D18" s="7" t="s">
        <v>111</v>
      </c>
      <c r="E18" s="6" t="s">
        <v>173</v>
      </c>
      <c r="F18" s="6">
        <v>100</v>
      </c>
      <c r="G18" s="23">
        <v>89.1</v>
      </c>
      <c r="H18" s="23">
        <v>89</v>
      </c>
      <c r="I18" s="153"/>
      <c r="J18" s="153"/>
      <c r="K18" s="153"/>
      <c r="L18" s="166"/>
      <c r="M18" s="153"/>
      <c r="N18" s="153"/>
      <c r="O18" s="153"/>
      <c r="P18" s="153"/>
    </row>
    <row r="19" spans="1:16" s="16" customFormat="1" ht="127.5" customHeight="1" x14ac:dyDescent="0.25">
      <c r="A19" s="22" t="s">
        <v>938</v>
      </c>
      <c r="B19" s="5"/>
      <c r="C19" s="11" t="s">
        <v>110</v>
      </c>
      <c r="D19" s="11" t="s">
        <v>111</v>
      </c>
      <c r="E19" s="5" t="s">
        <v>937</v>
      </c>
      <c r="F19" s="213">
        <v>100</v>
      </c>
      <c r="G19" s="23">
        <v>578.70000000000005</v>
      </c>
      <c r="H19" s="23">
        <v>578.70000000000005</v>
      </c>
      <c r="I19" s="153"/>
      <c r="J19" s="153"/>
      <c r="K19" s="153"/>
      <c r="L19" s="166"/>
      <c r="M19" s="153"/>
      <c r="N19" s="153"/>
      <c r="O19" s="153"/>
      <c r="P19" s="153"/>
    </row>
    <row r="20" spans="1:16" s="16" customFormat="1" ht="47.25" x14ac:dyDescent="0.25">
      <c r="A20" s="32" t="s">
        <v>422</v>
      </c>
      <c r="B20" s="26"/>
      <c r="C20" s="30" t="s">
        <v>110</v>
      </c>
      <c r="D20" s="30" t="s">
        <v>113</v>
      </c>
      <c r="E20" s="26"/>
      <c r="F20" s="26"/>
      <c r="G20" s="4">
        <f>SUM(G21)</f>
        <v>87875.099999999977</v>
      </c>
      <c r="H20" s="4">
        <f>SUM(H21)</f>
        <v>85933.3</v>
      </c>
      <c r="I20" s="153"/>
      <c r="J20" s="153"/>
      <c r="K20" s="153"/>
      <c r="L20" s="166"/>
      <c r="M20" s="153"/>
      <c r="N20" s="153"/>
      <c r="O20" s="153"/>
      <c r="P20" s="153"/>
    </row>
    <row r="21" spans="1:16" s="37" customFormat="1" ht="31.5" x14ac:dyDescent="0.3">
      <c r="A21" s="33" t="s">
        <v>170</v>
      </c>
      <c r="B21" s="6"/>
      <c r="C21" s="7" t="s">
        <v>110</v>
      </c>
      <c r="D21" s="7" t="s">
        <v>113</v>
      </c>
      <c r="E21" s="6" t="s">
        <v>169</v>
      </c>
      <c r="F21" s="97"/>
      <c r="G21" s="23">
        <f>SUM(G22)</f>
        <v>87875.099999999977</v>
      </c>
      <c r="H21" s="23">
        <f>SUM(H22)</f>
        <v>85933.3</v>
      </c>
      <c r="I21" s="153"/>
      <c r="J21" s="153"/>
      <c r="K21" s="153"/>
      <c r="L21" s="166"/>
      <c r="M21" s="153"/>
      <c r="N21" s="153"/>
      <c r="O21" s="153"/>
      <c r="P21" s="153"/>
    </row>
    <row r="22" spans="1:16" s="16" customFormat="1" ht="18.75" x14ac:dyDescent="0.3">
      <c r="A22" s="33" t="s">
        <v>177</v>
      </c>
      <c r="B22" s="6"/>
      <c r="C22" s="7" t="s">
        <v>110</v>
      </c>
      <c r="D22" s="7" t="s">
        <v>113</v>
      </c>
      <c r="E22" s="6" t="s">
        <v>178</v>
      </c>
      <c r="F22" s="97"/>
      <c r="G22" s="23">
        <f>SUM(G23:G33)</f>
        <v>87875.099999999977</v>
      </c>
      <c r="H22" s="23">
        <f>SUM(H23:H33)</f>
        <v>85933.3</v>
      </c>
      <c r="I22" s="153"/>
      <c r="J22" s="153"/>
      <c r="K22" s="153"/>
      <c r="L22" s="166"/>
      <c r="M22" s="153"/>
      <c r="N22" s="153"/>
      <c r="O22" s="153"/>
      <c r="P22" s="153"/>
    </row>
    <row r="23" spans="1:16" s="16" customFormat="1" ht="94.5" x14ac:dyDescent="0.25">
      <c r="A23" s="34" t="s">
        <v>379</v>
      </c>
      <c r="B23" s="6"/>
      <c r="C23" s="7" t="s">
        <v>110</v>
      </c>
      <c r="D23" s="7" t="s">
        <v>113</v>
      </c>
      <c r="E23" s="6" t="s">
        <v>179</v>
      </c>
      <c r="F23" s="6">
        <v>100</v>
      </c>
      <c r="G23" s="23">
        <v>45410.1</v>
      </c>
      <c r="H23" s="23">
        <v>45022.7</v>
      </c>
      <c r="I23" s="153"/>
      <c r="J23" s="166"/>
      <c r="K23" s="153"/>
      <c r="L23" s="166"/>
      <c r="M23" s="153"/>
      <c r="N23" s="153"/>
      <c r="O23" s="153"/>
      <c r="P23" s="153"/>
    </row>
    <row r="24" spans="1:16" s="16" customFormat="1" ht="47.25" x14ac:dyDescent="0.25">
      <c r="A24" s="31" t="s">
        <v>418</v>
      </c>
      <c r="B24" s="58"/>
      <c r="C24" s="7" t="s">
        <v>110</v>
      </c>
      <c r="D24" s="7" t="s">
        <v>113</v>
      </c>
      <c r="E24" s="6" t="s">
        <v>179</v>
      </c>
      <c r="F24" s="58">
        <v>200</v>
      </c>
      <c r="G24" s="23">
        <v>17784.8</v>
      </c>
      <c r="H24" s="23">
        <v>16233.8</v>
      </c>
      <c r="I24" s="153"/>
      <c r="J24" s="153"/>
      <c r="K24" s="153"/>
      <c r="L24" s="166"/>
      <c r="M24" s="153"/>
      <c r="N24" s="153"/>
      <c r="O24" s="153"/>
      <c r="P24" s="153"/>
    </row>
    <row r="25" spans="1:16" s="16" customFormat="1" ht="31.5" x14ac:dyDescent="0.25">
      <c r="A25" s="34" t="s">
        <v>384</v>
      </c>
      <c r="B25" s="6"/>
      <c r="C25" s="7" t="s">
        <v>110</v>
      </c>
      <c r="D25" s="7" t="s">
        <v>113</v>
      </c>
      <c r="E25" s="6" t="s">
        <v>179</v>
      </c>
      <c r="F25" s="6">
        <v>800</v>
      </c>
      <c r="G25" s="23">
        <v>464.3</v>
      </c>
      <c r="H25" s="23">
        <v>464</v>
      </c>
      <c r="I25" s="153"/>
      <c r="J25" s="153"/>
      <c r="K25" s="153"/>
      <c r="L25" s="166"/>
      <c r="M25" s="153"/>
      <c r="N25" s="153"/>
      <c r="O25" s="153"/>
      <c r="P25" s="153"/>
    </row>
    <row r="26" spans="1:16" s="16" customFormat="1" ht="94.5" x14ac:dyDescent="0.25">
      <c r="A26" s="22" t="s">
        <v>913</v>
      </c>
      <c r="B26" s="5"/>
      <c r="C26" s="11" t="s">
        <v>110</v>
      </c>
      <c r="D26" s="11" t="s">
        <v>113</v>
      </c>
      <c r="E26" s="5" t="s">
        <v>912</v>
      </c>
      <c r="F26" s="6">
        <v>100</v>
      </c>
      <c r="G26" s="23">
        <v>2488.3000000000002</v>
      </c>
      <c r="H26" s="23">
        <v>2488.1999999999998</v>
      </c>
      <c r="I26" s="153"/>
      <c r="J26" s="153"/>
      <c r="K26" s="153"/>
      <c r="L26" s="166"/>
      <c r="M26" s="153"/>
      <c r="N26" s="153"/>
      <c r="O26" s="153"/>
      <c r="P26" s="153"/>
    </row>
    <row r="27" spans="1:16" s="16" customFormat="1" ht="126" x14ac:dyDescent="0.25">
      <c r="A27" s="34" t="s">
        <v>716</v>
      </c>
      <c r="B27" s="6"/>
      <c r="C27" s="7" t="s">
        <v>110</v>
      </c>
      <c r="D27" s="7" t="s">
        <v>113</v>
      </c>
      <c r="E27" s="6" t="s">
        <v>174</v>
      </c>
      <c r="F27" s="6">
        <v>100</v>
      </c>
      <c r="G27" s="23">
        <v>15300.9</v>
      </c>
      <c r="H27" s="23">
        <v>15298.3</v>
      </c>
      <c r="I27" s="153"/>
      <c r="J27" s="153"/>
      <c r="K27" s="153"/>
      <c r="L27" s="166"/>
      <c r="M27" s="153"/>
      <c r="N27" s="153"/>
      <c r="O27" s="153"/>
      <c r="P27" s="153"/>
    </row>
    <row r="28" spans="1:16" s="16" customFormat="1" ht="94.5" x14ac:dyDescent="0.25">
      <c r="A28" s="31" t="s">
        <v>717</v>
      </c>
      <c r="B28" s="6"/>
      <c r="C28" s="7" t="s">
        <v>110</v>
      </c>
      <c r="D28" s="7" t="s">
        <v>113</v>
      </c>
      <c r="E28" s="6" t="s">
        <v>174</v>
      </c>
      <c r="F28" s="6">
        <v>200</v>
      </c>
      <c r="G28" s="23">
        <v>290.89999999999998</v>
      </c>
      <c r="H28" s="23">
        <v>290.7</v>
      </c>
      <c r="I28" s="153"/>
      <c r="J28" s="153"/>
      <c r="K28" s="153"/>
      <c r="L28" s="166"/>
      <c r="M28" s="153"/>
      <c r="N28" s="153"/>
      <c r="O28" s="153"/>
      <c r="P28" s="153"/>
    </row>
    <row r="29" spans="1:16" s="16" customFormat="1" ht="94.5" x14ac:dyDescent="0.25">
      <c r="A29" s="34" t="s">
        <v>718</v>
      </c>
      <c r="B29" s="6"/>
      <c r="C29" s="7" t="s">
        <v>110</v>
      </c>
      <c r="D29" s="7" t="s">
        <v>113</v>
      </c>
      <c r="E29" s="6" t="s">
        <v>175</v>
      </c>
      <c r="F29" s="6">
        <v>100</v>
      </c>
      <c r="G29" s="23">
        <v>765.9</v>
      </c>
      <c r="H29" s="23">
        <v>765.8</v>
      </c>
      <c r="I29" s="153"/>
      <c r="J29" s="153"/>
      <c r="K29" s="153"/>
      <c r="L29" s="166"/>
      <c r="M29" s="153"/>
      <c r="N29" s="153"/>
      <c r="O29" s="153"/>
      <c r="P29" s="153"/>
    </row>
    <row r="30" spans="1:16" s="16" customFormat="1" ht="78.75" x14ac:dyDescent="0.25">
      <c r="A30" s="34" t="s">
        <v>705</v>
      </c>
      <c r="B30" s="6"/>
      <c r="C30" s="7" t="s">
        <v>110</v>
      </c>
      <c r="D30" s="7" t="s">
        <v>113</v>
      </c>
      <c r="E30" s="6" t="s">
        <v>180</v>
      </c>
      <c r="F30" s="6">
        <v>100</v>
      </c>
      <c r="G30" s="23">
        <v>3726.4</v>
      </c>
      <c r="H30" s="23">
        <v>3726.4</v>
      </c>
      <c r="I30" s="153"/>
      <c r="J30" s="153"/>
      <c r="K30" s="153"/>
      <c r="L30" s="166"/>
      <c r="M30" s="153"/>
      <c r="N30" s="153"/>
      <c r="O30" s="153"/>
      <c r="P30" s="153"/>
    </row>
    <row r="31" spans="1:16" s="16" customFormat="1" ht="78.75" x14ac:dyDescent="0.25">
      <c r="A31" s="34" t="s">
        <v>719</v>
      </c>
      <c r="B31" s="6"/>
      <c r="C31" s="7" t="s">
        <v>110</v>
      </c>
      <c r="D31" s="7" t="s">
        <v>113</v>
      </c>
      <c r="E31" s="6" t="s">
        <v>321</v>
      </c>
      <c r="F31" s="6">
        <v>100</v>
      </c>
      <c r="G31" s="23">
        <v>252.8</v>
      </c>
      <c r="H31" s="23">
        <v>252.8</v>
      </c>
      <c r="I31" s="153"/>
      <c r="J31" s="153"/>
      <c r="K31" s="153"/>
      <c r="L31" s="166"/>
      <c r="M31" s="153"/>
      <c r="N31" s="153"/>
      <c r="O31" s="153"/>
      <c r="P31" s="153"/>
    </row>
    <row r="32" spans="1:16" s="16" customFormat="1" ht="78.75" x14ac:dyDescent="0.25">
      <c r="A32" s="34" t="s">
        <v>381</v>
      </c>
      <c r="B32" s="6"/>
      <c r="C32" s="7" t="s">
        <v>110</v>
      </c>
      <c r="D32" s="7" t="s">
        <v>113</v>
      </c>
      <c r="E32" s="6" t="s">
        <v>322</v>
      </c>
      <c r="F32" s="6">
        <v>100</v>
      </c>
      <c r="G32" s="23">
        <v>122.4</v>
      </c>
      <c r="H32" s="23">
        <v>122.3</v>
      </c>
      <c r="I32" s="153"/>
      <c r="J32" s="153"/>
      <c r="K32" s="153"/>
      <c r="L32" s="166"/>
      <c r="M32" s="153"/>
      <c r="N32" s="153"/>
      <c r="O32" s="153"/>
      <c r="P32" s="153"/>
    </row>
    <row r="33" spans="1:16" s="16" customFormat="1" ht="141.75" x14ac:dyDescent="0.25">
      <c r="A33" s="22" t="s">
        <v>938</v>
      </c>
      <c r="B33" s="6"/>
      <c r="C33" s="7" t="s">
        <v>110</v>
      </c>
      <c r="D33" s="7" t="s">
        <v>113</v>
      </c>
      <c r="E33" s="6" t="s">
        <v>939</v>
      </c>
      <c r="F33" s="6">
        <v>100</v>
      </c>
      <c r="G33" s="23">
        <v>1268.3</v>
      </c>
      <c r="H33" s="23">
        <v>1268.3</v>
      </c>
      <c r="I33" s="153"/>
      <c r="J33" s="153"/>
      <c r="K33" s="153"/>
      <c r="L33" s="166"/>
      <c r="M33" s="153"/>
      <c r="N33" s="153"/>
      <c r="O33" s="153"/>
      <c r="P33" s="153"/>
    </row>
    <row r="34" spans="1:16" s="40" customFormat="1" ht="15.75" x14ac:dyDescent="0.25">
      <c r="A34" s="32" t="s">
        <v>524</v>
      </c>
      <c r="B34" s="26"/>
      <c r="C34" s="30" t="s">
        <v>110</v>
      </c>
      <c r="D34" s="30" t="s">
        <v>114</v>
      </c>
      <c r="E34" s="26"/>
      <c r="F34" s="26"/>
      <c r="G34" s="4">
        <f t="shared" ref="G34:H36" si="0">SUM(G35)</f>
        <v>9.9</v>
      </c>
      <c r="H34" s="4">
        <f t="shared" si="0"/>
        <v>0</v>
      </c>
      <c r="I34" s="163"/>
      <c r="J34" s="163"/>
      <c r="K34" s="163"/>
      <c r="L34" s="166"/>
      <c r="M34" s="163"/>
      <c r="N34" s="163"/>
      <c r="O34" s="163"/>
      <c r="P34" s="163"/>
    </row>
    <row r="35" spans="1:16" s="40" customFormat="1" ht="15.75" x14ac:dyDescent="0.25">
      <c r="A35" s="33" t="s">
        <v>186</v>
      </c>
      <c r="B35" s="6"/>
      <c r="C35" s="7" t="s">
        <v>110</v>
      </c>
      <c r="D35" s="7" t="s">
        <v>114</v>
      </c>
      <c r="E35" s="6" t="s">
        <v>185</v>
      </c>
      <c r="F35" s="6"/>
      <c r="G35" s="23">
        <f t="shared" si="0"/>
        <v>9.9</v>
      </c>
      <c r="H35" s="23">
        <f t="shared" si="0"/>
        <v>0</v>
      </c>
      <c r="I35" s="163"/>
      <c r="J35" s="163"/>
      <c r="K35" s="163"/>
      <c r="L35" s="166"/>
      <c r="M35" s="163"/>
      <c r="N35" s="163"/>
      <c r="O35" s="163"/>
      <c r="P35" s="163"/>
    </row>
    <row r="36" spans="1:16" s="40" customFormat="1" ht="15.75" x14ac:dyDescent="0.25">
      <c r="A36" s="33" t="s">
        <v>188</v>
      </c>
      <c r="B36" s="6"/>
      <c r="C36" s="7" t="s">
        <v>110</v>
      </c>
      <c r="D36" s="7" t="s">
        <v>114</v>
      </c>
      <c r="E36" s="6" t="s">
        <v>187</v>
      </c>
      <c r="F36" s="6"/>
      <c r="G36" s="23">
        <f t="shared" si="0"/>
        <v>9.9</v>
      </c>
      <c r="H36" s="23">
        <f t="shared" si="0"/>
        <v>0</v>
      </c>
      <c r="I36" s="163"/>
      <c r="J36" s="163"/>
      <c r="K36" s="163"/>
      <c r="L36" s="166"/>
      <c r="M36" s="163"/>
      <c r="N36" s="163"/>
      <c r="O36" s="163"/>
      <c r="P36" s="163"/>
    </row>
    <row r="37" spans="1:16" s="16" customFormat="1" ht="78.75" x14ac:dyDescent="0.25">
      <c r="A37" s="31" t="s">
        <v>553</v>
      </c>
      <c r="B37" s="6"/>
      <c r="C37" s="7" t="s">
        <v>110</v>
      </c>
      <c r="D37" s="7" t="s">
        <v>114</v>
      </c>
      <c r="E37" s="6" t="s">
        <v>525</v>
      </c>
      <c r="F37" s="6">
        <v>200</v>
      </c>
      <c r="G37" s="23">
        <v>9.9</v>
      </c>
      <c r="H37" s="23">
        <v>0</v>
      </c>
      <c r="I37" s="153"/>
      <c r="J37" s="153"/>
      <c r="K37" s="153"/>
      <c r="L37" s="166"/>
      <c r="M37" s="153"/>
      <c r="N37" s="153"/>
      <c r="O37" s="153"/>
      <c r="P37" s="153"/>
    </row>
    <row r="38" spans="1:16" s="16" customFormat="1" ht="15.75" x14ac:dyDescent="0.25">
      <c r="A38" s="32" t="s">
        <v>423</v>
      </c>
      <c r="B38" s="26"/>
      <c r="C38" s="30" t="s">
        <v>110</v>
      </c>
      <c r="D38" s="30">
        <v>13</v>
      </c>
      <c r="E38" s="26"/>
      <c r="F38" s="26"/>
      <c r="G38" s="4">
        <f>SUM(G39,G43,G54)</f>
        <v>45465.600000000006</v>
      </c>
      <c r="H38" s="4">
        <f>SUM(H39,H43,H54)</f>
        <v>44096.099999999991</v>
      </c>
      <c r="I38" s="153"/>
      <c r="J38" s="153"/>
      <c r="K38" s="153"/>
      <c r="L38" s="166"/>
      <c r="M38" s="153"/>
      <c r="N38" s="153"/>
      <c r="O38" s="153"/>
      <c r="P38" s="153"/>
    </row>
    <row r="39" spans="1:16" s="37" customFormat="1" ht="31.5" x14ac:dyDescent="0.3">
      <c r="A39" s="33" t="s">
        <v>170</v>
      </c>
      <c r="B39" s="6"/>
      <c r="C39" s="7" t="s">
        <v>110</v>
      </c>
      <c r="D39" s="7" t="s">
        <v>3</v>
      </c>
      <c r="E39" s="6" t="s">
        <v>169</v>
      </c>
      <c r="F39" s="97"/>
      <c r="G39" s="23">
        <f>SUM(G40)</f>
        <v>696.1</v>
      </c>
      <c r="H39" s="23">
        <f>SUM(H40)</f>
        <v>529.20000000000005</v>
      </c>
      <c r="I39" s="153"/>
      <c r="J39" s="153"/>
      <c r="K39" s="153"/>
      <c r="L39" s="166"/>
      <c r="M39" s="153"/>
      <c r="N39" s="153"/>
      <c r="O39" s="153"/>
      <c r="P39" s="153"/>
    </row>
    <row r="40" spans="1:16" s="16" customFormat="1" ht="18.75" x14ac:dyDescent="0.3">
      <c r="A40" s="33" t="s">
        <v>177</v>
      </c>
      <c r="B40" s="6"/>
      <c r="C40" s="7" t="s">
        <v>110</v>
      </c>
      <c r="D40" s="7" t="s">
        <v>3</v>
      </c>
      <c r="E40" s="6" t="s">
        <v>178</v>
      </c>
      <c r="F40" s="97"/>
      <c r="G40" s="23">
        <f>SUM(G41:G42)</f>
        <v>696.1</v>
      </c>
      <c r="H40" s="23">
        <f>SUM(H41:H42)</f>
        <v>529.20000000000005</v>
      </c>
      <c r="I40" s="153"/>
      <c r="J40" s="153"/>
      <c r="K40" s="153"/>
      <c r="L40" s="166"/>
      <c r="M40" s="153"/>
      <c r="N40" s="153"/>
      <c r="O40" s="153"/>
      <c r="P40" s="153"/>
    </row>
    <row r="41" spans="1:16" s="16" customFormat="1" ht="63" x14ac:dyDescent="0.25">
      <c r="A41" s="31" t="s">
        <v>417</v>
      </c>
      <c r="B41" s="6"/>
      <c r="C41" s="7" t="s">
        <v>110</v>
      </c>
      <c r="D41" s="7" t="s">
        <v>3</v>
      </c>
      <c r="E41" s="6" t="s">
        <v>189</v>
      </c>
      <c r="F41" s="6">
        <v>200</v>
      </c>
      <c r="G41" s="23">
        <v>386.1</v>
      </c>
      <c r="H41" s="23">
        <v>219.2</v>
      </c>
      <c r="I41" s="153"/>
      <c r="J41" s="153"/>
      <c r="K41" s="153"/>
      <c r="L41" s="166"/>
      <c r="M41" s="153"/>
      <c r="N41" s="153"/>
      <c r="O41" s="153"/>
      <c r="P41" s="153"/>
    </row>
    <row r="42" spans="1:16" s="16" customFormat="1" ht="47.25" x14ac:dyDescent="0.25">
      <c r="A42" s="34" t="s">
        <v>733</v>
      </c>
      <c r="B42" s="6"/>
      <c r="C42" s="7" t="s">
        <v>110</v>
      </c>
      <c r="D42" s="7" t="s">
        <v>3</v>
      </c>
      <c r="E42" s="6" t="s">
        <v>189</v>
      </c>
      <c r="F42" s="6">
        <v>800</v>
      </c>
      <c r="G42" s="23">
        <v>310</v>
      </c>
      <c r="H42" s="23">
        <v>310</v>
      </c>
      <c r="I42" s="153"/>
      <c r="J42" s="153"/>
      <c r="K42" s="153"/>
      <c r="L42" s="166"/>
      <c r="M42" s="153"/>
      <c r="N42" s="153"/>
      <c r="O42" s="153"/>
      <c r="P42" s="153"/>
    </row>
    <row r="43" spans="1:16" s="37" customFormat="1" ht="31.5" x14ac:dyDescent="0.3">
      <c r="A43" s="33" t="s">
        <v>183</v>
      </c>
      <c r="B43" s="6"/>
      <c r="C43" s="7" t="s">
        <v>110</v>
      </c>
      <c r="D43" s="7" t="s">
        <v>3</v>
      </c>
      <c r="E43" s="6" t="s">
        <v>181</v>
      </c>
      <c r="F43" s="97"/>
      <c r="G43" s="23">
        <f>SUM(G44,G47)</f>
        <v>43874.100000000006</v>
      </c>
      <c r="H43" s="23">
        <f>SUM(H44,H47)</f>
        <v>42579.199999999997</v>
      </c>
      <c r="I43" s="153"/>
      <c r="J43" s="153"/>
      <c r="K43" s="153"/>
      <c r="L43" s="166"/>
      <c r="M43" s="153"/>
      <c r="N43" s="153"/>
      <c r="O43" s="153"/>
      <c r="P43" s="153"/>
    </row>
    <row r="44" spans="1:16" s="16" customFormat="1" ht="31.5" x14ac:dyDescent="0.3">
      <c r="A44" s="33" t="s">
        <v>184</v>
      </c>
      <c r="B44" s="6"/>
      <c r="C44" s="7" t="s">
        <v>110</v>
      </c>
      <c r="D44" s="7" t="s">
        <v>3</v>
      </c>
      <c r="E44" s="6" t="s">
        <v>182</v>
      </c>
      <c r="F44" s="97"/>
      <c r="G44" s="23">
        <f>SUM(G45:G46)</f>
        <v>12727.2</v>
      </c>
      <c r="H44" s="23">
        <f>SUM(H45:H46)</f>
        <v>12392.7</v>
      </c>
      <c r="I44" s="153"/>
      <c r="J44" s="153"/>
      <c r="K44" s="153"/>
      <c r="L44" s="166"/>
      <c r="M44" s="153"/>
      <c r="N44" s="153"/>
      <c r="O44" s="153"/>
      <c r="P44" s="153"/>
    </row>
    <row r="45" spans="1:16" s="16" customFormat="1" ht="47.25" x14ac:dyDescent="0.25">
      <c r="A45" s="31" t="s">
        <v>419</v>
      </c>
      <c r="B45" s="6"/>
      <c r="C45" s="7" t="s">
        <v>110</v>
      </c>
      <c r="D45" s="7" t="s">
        <v>3</v>
      </c>
      <c r="E45" s="6" t="s">
        <v>190</v>
      </c>
      <c r="F45" s="6">
        <v>200</v>
      </c>
      <c r="G45" s="23">
        <v>12620.7</v>
      </c>
      <c r="H45" s="23">
        <v>12286.2</v>
      </c>
      <c r="I45" s="153"/>
      <c r="J45" s="153"/>
      <c r="K45" s="153"/>
      <c r="L45" s="166"/>
      <c r="M45" s="153"/>
      <c r="N45" s="153"/>
      <c r="O45" s="153"/>
      <c r="P45" s="153"/>
    </row>
    <row r="46" spans="1:16" s="16" customFormat="1" ht="31.5" x14ac:dyDescent="0.25">
      <c r="A46" s="31" t="s">
        <v>803</v>
      </c>
      <c r="B46" s="6"/>
      <c r="C46" s="7" t="s">
        <v>110</v>
      </c>
      <c r="D46" s="7" t="s">
        <v>3</v>
      </c>
      <c r="E46" s="6" t="s">
        <v>190</v>
      </c>
      <c r="F46" s="6">
        <v>800</v>
      </c>
      <c r="G46" s="23">
        <v>106.5</v>
      </c>
      <c r="H46" s="23">
        <v>106.5</v>
      </c>
      <c r="I46" s="153"/>
      <c r="J46" s="153"/>
      <c r="K46" s="153"/>
      <c r="L46" s="166"/>
      <c r="M46" s="153"/>
      <c r="N46" s="153"/>
      <c r="O46" s="153"/>
      <c r="P46" s="153"/>
    </row>
    <row r="47" spans="1:16" s="16" customFormat="1" ht="34.5" customHeight="1" x14ac:dyDescent="0.25">
      <c r="A47" s="9" t="s">
        <v>291</v>
      </c>
      <c r="B47" s="6"/>
      <c r="C47" s="7" t="s">
        <v>110</v>
      </c>
      <c r="D47" s="7" t="s">
        <v>3</v>
      </c>
      <c r="E47" s="6" t="s">
        <v>290</v>
      </c>
      <c r="F47" s="6"/>
      <c r="G47" s="23">
        <f>SUM(G48:G53)</f>
        <v>31146.9</v>
      </c>
      <c r="H47" s="23">
        <f>SUM(H48:H53)</f>
        <v>30186.5</v>
      </c>
      <c r="I47" s="153"/>
      <c r="J47" s="153"/>
      <c r="K47" s="153"/>
      <c r="L47" s="166"/>
      <c r="M47" s="153"/>
      <c r="N47" s="153"/>
      <c r="O47" s="153"/>
      <c r="P47" s="153"/>
    </row>
    <row r="48" spans="1:16" s="16" customFormat="1" ht="83.25" customHeight="1" x14ac:dyDescent="0.25">
      <c r="A48" s="9" t="s">
        <v>705</v>
      </c>
      <c r="B48" s="6"/>
      <c r="C48" s="7" t="s">
        <v>110</v>
      </c>
      <c r="D48" s="7" t="s">
        <v>3</v>
      </c>
      <c r="E48" s="6" t="s">
        <v>431</v>
      </c>
      <c r="F48" s="6">
        <v>100</v>
      </c>
      <c r="G48" s="23">
        <v>995</v>
      </c>
      <c r="H48" s="23">
        <v>994.9</v>
      </c>
      <c r="I48" s="153"/>
      <c r="J48" s="153"/>
      <c r="K48" s="153"/>
      <c r="L48" s="166"/>
      <c r="M48" s="153"/>
      <c r="N48" s="153"/>
      <c r="O48" s="153"/>
      <c r="P48" s="153"/>
    </row>
    <row r="49" spans="1:16" s="16" customFormat="1" ht="83.25" customHeight="1" x14ac:dyDescent="0.25">
      <c r="A49" s="9" t="s">
        <v>569</v>
      </c>
      <c r="B49" s="6"/>
      <c r="C49" s="7" t="s">
        <v>110</v>
      </c>
      <c r="D49" s="7" t="s">
        <v>3</v>
      </c>
      <c r="E49" s="6" t="s">
        <v>515</v>
      </c>
      <c r="F49" s="6">
        <v>100</v>
      </c>
      <c r="G49" s="23">
        <v>185.9</v>
      </c>
      <c r="H49" s="23">
        <v>185.9</v>
      </c>
      <c r="I49" s="153"/>
      <c r="J49" s="153"/>
      <c r="K49" s="153"/>
      <c r="L49" s="166"/>
      <c r="M49" s="153"/>
      <c r="N49" s="153"/>
      <c r="O49" s="153"/>
      <c r="P49" s="153"/>
    </row>
    <row r="50" spans="1:16" s="16" customFormat="1" ht="110.25" x14ac:dyDescent="0.25">
      <c r="A50" s="31" t="s">
        <v>735</v>
      </c>
      <c r="B50" s="6"/>
      <c r="C50" s="7" t="s">
        <v>110</v>
      </c>
      <c r="D50" s="7" t="s">
        <v>3</v>
      </c>
      <c r="E50" s="6" t="s">
        <v>734</v>
      </c>
      <c r="F50" s="6">
        <v>100</v>
      </c>
      <c r="G50" s="23">
        <v>17354.400000000001</v>
      </c>
      <c r="H50" s="23">
        <v>17267.5</v>
      </c>
      <c r="I50" s="153"/>
      <c r="J50" s="166"/>
      <c r="K50" s="166"/>
      <c r="L50" s="166"/>
      <c r="M50" s="153"/>
      <c r="N50" s="153"/>
      <c r="O50" s="153"/>
      <c r="P50" s="153"/>
    </row>
    <row r="51" spans="1:16" s="16" customFormat="1" ht="63" x14ac:dyDescent="0.25">
      <c r="A51" s="31" t="s">
        <v>736</v>
      </c>
      <c r="B51" s="6"/>
      <c r="C51" s="7" t="s">
        <v>110</v>
      </c>
      <c r="D51" s="7" t="s">
        <v>3</v>
      </c>
      <c r="E51" s="6" t="s">
        <v>734</v>
      </c>
      <c r="F51" s="6">
        <v>200</v>
      </c>
      <c r="G51" s="23">
        <v>11264.1</v>
      </c>
      <c r="H51" s="23">
        <v>10402.299999999999</v>
      </c>
      <c r="I51" s="153"/>
      <c r="J51" s="153"/>
      <c r="K51" s="153"/>
      <c r="L51" s="166"/>
      <c r="M51" s="153"/>
      <c r="N51" s="153"/>
      <c r="O51" s="153"/>
      <c r="P51" s="153"/>
    </row>
    <row r="52" spans="1:16" s="16" customFormat="1" ht="47.25" x14ac:dyDescent="0.25">
      <c r="A52" s="31" t="s">
        <v>842</v>
      </c>
      <c r="B52" s="6"/>
      <c r="C52" s="7" t="s">
        <v>110</v>
      </c>
      <c r="D52" s="7" t="s">
        <v>3</v>
      </c>
      <c r="E52" s="6" t="s">
        <v>734</v>
      </c>
      <c r="F52" s="6">
        <v>800</v>
      </c>
      <c r="G52" s="23">
        <v>58.6</v>
      </c>
      <c r="H52" s="23">
        <v>58.5</v>
      </c>
      <c r="I52" s="153"/>
      <c r="J52" s="153"/>
      <c r="K52" s="153"/>
      <c r="L52" s="166"/>
      <c r="M52" s="153"/>
      <c r="N52" s="153"/>
      <c r="O52" s="153"/>
      <c r="P52" s="153"/>
    </row>
    <row r="53" spans="1:16" s="16" customFormat="1" ht="94.5" x14ac:dyDescent="0.25">
      <c r="A53" s="33" t="s">
        <v>718</v>
      </c>
      <c r="B53" s="6"/>
      <c r="C53" s="7" t="s">
        <v>110</v>
      </c>
      <c r="D53" s="7" t="s">
        <v>3</v>
      </c>
      <c r="E53" s="6" t="s">
        <v>737</v>
      </c>
      <c r="F53" s="6">
        <v>100</v>
      </c>
      <c r="G53" s="23">
        <v>1288.9000000000001</v>
      </c>
      <c r="H53" s="23">
        <v>1277.4000000000001</v>
      </c>
      <c r="I53" s="153"/>
      <c r="J53" s="166"/>
      <c r="K53" s="153"/>
      <c r="L53" s="166"/>
      <c r="M53" s="153"/>
      <c r="N53" s="153"/>
      <c r="O53" s="153"/>
      <c r="P53" s="153"/>
    </row>
    <row r="54" spans="1:16" s="17" customFormat="1" ht="15.75" x14ac:dyDescent="0.25">
      <c r="A54" s="9" t="s">
        <v>186</v>
      </c>
      <c r="B54" s="6"/>
      <c r="C54" s="7" t="s">
        <v>110</v>
      </c>
      <c r="D54" s="7" t="s">
        <v>3</v>
      </c>
      <c r="E54" s="6" t="s">
        <v>185</v>
      </c>
      <c r="F54" s="6"/>
      <c r="G54" s="23">
        <f>SUM(G55)</f>
        <v>895.4</v>
      </c>
      <c r="H54" s="23">
        <f>SUM(H55)</f>
        <v>987.69999999999993</v>
      </c>
      <c r="I54" s="163"/>
      <c r="J54" s="163"/>
      <c r="K54" s="163"/>
      <c r="L54" s="166"/>
      <c r="M54" s="163"/>
      <c r="N54" s="163"/>
      <c r="O54" s="163"/>
      <c r="P54" s="163"/>
    </row>
    <row r="55" spans="1:16" s="17" customFormat="1" ht="15.75" x14ac:dyDescent="0.25">
      <c r="A55" s="9" t="s">
        <v>188</v>
      </c>
      <c r="B55" s="6"/>
      <c r="C55" s="7" t="s">
        <v>110</v>
      </c>
      <c r="D55" s="7" t="s">
        <v>3</v>
      </c>
      <c r="E55" s="6" t="s">
        <v>187</v>
      </c>
      <c r="F55" s="6"/>
      <c r="G55" s="23">
        <f>SUM(G56:G58)</f>
        <v>895.4</v>
      </c>
      <c r="H55" s="23">
        <f>SUM(H56:H58)</f>
        <v>987.69999999999993</v>
      </c>
      <c r="I55" s="163"/>
      <c r="J55" s="163"/>
      <c r="K55" s="163"/>
      <c r="L55" s="166"/>
      <c r="M55" s="163"/>
      <c r="N55" s="163"/>
      <c r="O55" s="163"/>
      <c r="P55" s="163"/>
    </row>
    <row r="56" spans="1:16" s="16" customFormat="1" ht="47.25" x14ac:dyDescent="0.25">
      <c r="A56" s="31" t="s">
        <v>567</v>
      </c>
      <c r="B56" s="6"/>
      <c r="C56" s="7" t="s">
        <v>110</v>
      </c>
      <c r="D56" s="7" t="s">
        <v>3</v>
      </c>
      <c r="E56" s="6" t="s">
        <v>614</v>
      </c>
      <c r="F56" s="6">
        <v>200</v>
      </c>
      <c r="G56" s="23">
        <v>86.9</v>
      </c>
      <c r="H56" s="23">
        <v>179.4</v>
      </c>
      <c r="I56" s="153"/>
      <c r="J56" s="153"/>
      <c r="K56" s="153"/>
      <c r="L56" s="166"/>
      <c r="M56" s="153"/>
      <c r="N56" s="153"/>
      <c r="O56" s="153"/>
      <c r="P56" s="153"/>
    </row>
    <row r="57" spans="1:16" s="16" customFormat="1" ht="31.5" x14ac:dyDescent="0.25">
      <c r="A57" s="34" t="s">
        <v>566</v>
      </c>
      <c r="B57" s="6"/>
      <c r="C57" s="7" t="s">
        <v>110</v>
      </c>
      <c r="D57" s="7" t="s">
        <v>3</v>
      </c>
      <c r="E57" s="6" t="s">
        <v>614</v>
      </c>
      <c r="F57" s="6">
        <v>300</v>
      </c>
      <c r="G57" s="23">
        <v>559.1</v>
      </c>
      <c r="H57" s="23">
        <v>558.9</v>
      </c>
      <c r="I57" s="153"/>
      <c r="J57" s="153"/>
      <c r="K57" s="153"/>
      <c r="L57" s="166"/>
      <c r="M57" s="153"/>
      <c r="N57" s="153"/>
      <c r="O57" s="153"/>
      <c r="P57" s="153"/>
    </row>
    <row r="58" spans="1:16" s="16" customFormat="1" ht="31.5" x14ac:dyDescent="0.25">
      <c r="A58" s="34" t="s">
        <v>389</v>
      </c>
      <c r="B58" s="6"/>
      <c r="C58" s="7" t="s">
        <v>110</v>
      </c>
      <c r="D58" s="7" t="s">
        <v>3</v>
      </c>
      <c r="E58" s="6" t="s">
        <v>614</v>
      </c>
      <c r="F58" s="6">
        <v>800</v>
      </c>
      <c r="G58" s="23">
        <v>249.4</v>
      </c>
      <c r="H58" s="23">
        <v>249.4</v>
      </c>
      <c r="I58" s="153"/>
      <c r="J58" s="153"/>
      <c r="K58" s="153"/>
      <c r="L58" s="166"/>
      <c r="M58" s="153"/>
      <c r="N58" s="153"/>
      <c r="O58" s="153"/>
      <c r="P58" s="153"/>
    </row>
    <row r="59" spans="1:16" s="16" customFormat="1" ht="31.5" x14ac:dyDescent="0.25">
      <c r="A59" s="32" t="s">
        <v>76</v>
      </c>
      <c r="B59" s="26"/>
      <c r="C59" s="30" t="s">
        <v>112</v>
      </c>
      <c r="D59" s="30" t="s">
        <v>117</v>
      </c>
      <c r="E59" s="6"/>
      <c r="F59" s="6"/>
      <c r="G59" s="4">
        <f>SUM(G60,G66,G80,G89)</f>
        <v>12232.9</v>
      </c>
      <c r="H59" s="4">
        <f>SUM(H60,H66,H80,H89)</f>
        <v>12186.300000000001</v>
      </c>
      <c r="I59" s="153"/>
      <c r="J59" s="153"/>
      <c r="K59" s="153"/>
      <c r="L59" s="166"/>
      <c r="M59" s="153"/>
      <c r="N59" s="153"/>
      <c r="O59" s="153"/>
      <c r="P59" s="153"/>
    </row>
    <row r="60" spans="1:16" s="16" customFormat="1" ht="15.75" x14ac:dyDescent="0.25">
      <c r="A60" s="32" t="s">
        <v>77</v>
      </c>
      <c r="B60" s="26"/>
      <c r="C60" s="30" t="s">
        <v>112</v>
      </c>
      <c r="D60" s="30" t="s">
        <v>113</v>
      </c>
      <c r="E60" s="26"/>
      <c r="F60" s="26"/>
      <c r="G60" s="4">
        <f>SUM(G61)</f>
        <v>2625.9</v>
      </c>
      <c r="H60" s="4">
        <f>SUM(H61)</f>
        <v>2625</v>
      </c>
      <c r="I60" s="153"/>
      <c r="J60" s="153"/>
      <c r="K60" s="153"/>
      <c r="L60" s="166"/>
      <c r="M60" s="153"/>
      <c r="N60" s="153"/>
      <c r="O60" s="153"/>
      <c r="P60" s="153"/>
    </row>
    <row r="61" spans="1:16" s="37" customFormat="1" ht="31.5" x14ac:dyDescent="0.3">
      <c r="A61" s="33" t="s">
        <v>170</v>
      </c>
      <c r="B61" s="6"/>
      <c r="C61" s="7" t="s">
        <v>112</v>
      </c>
      <c r="D61" s="7" t="s">
        <v>113</v>
      </c>
      <c r="E61" s="6" t="s">
        <v>169</v>
      </c>
      <c r="F61" s="97"/>
      <c r="G61" s="23">
        <f>SUM(G62)</f>
        <v>2625.9</v>
      </c>
      <c r="H61" s="23">
        <f>SUM(H62)</f>
        <v>2625</v>
      </c>
      <c r="I61" s="153"/>
      <c r="J61" s="153"/>
      <c r="K61" s="153"/>
      <c r="L61" s="166"/>
      <c r="M61" s="153"/>
      <c r="N61" s="153"/>
      <c r="O61" s="153"/>
      <c r="P61" s="153"/>
    </row>
    <row r="62" spans="1:16" s="16" customFormat="1" ht="18.75" x14ac:dyDescent="0.3">
      <c r="A62" s="33" t="s">
        <v>177</v>
      </c>
      <c r="B62" s="6"/>
      <c r="C62" s="7" t="s">
        <v>112</v>
      </c>
      <c r="D62" s="7" t="s">
        <v>113</v>
      </c>
      <c r="E62" s="6" t="s">
        <v>178</v>
      </c>
      <c r="F62" s="97"/>
      <c r="G62" s="23">
        <f>SUM(G63:G65)</f>
        <v>2625.9</v>
      </c>
      <c r="H62" s="23">
        <f>SUM(H63:H65)</f>
        <v>2625</v>
      </c>
      <c r="I62" s="153"/>
      <c r="J62" s="153"/>
      <c r="K62" s="153"/>
      <c r="L62" s="166"/>
      <c r="M62" s="153"/>
      <c r="N62" s="153"/>
      <c r="O62" s="153"/>
      <c r="P62" s="153"/>
    </row>
    <row r="63" spans="1:16" s="16" customFormat="1" ht="94.5" x14ac:dyDescent="0.25">
      <c r="A63" s="9" t="s">
        <v>913</v>
      </c>
      <c r="B63" s="5"/>
      <c r="C63" s="7" t="s">
        <v>112</v>
      </c>
      <c r="D63" s="7" t="s">
        <v>113</v>
      </c>
      <c r="E63" s="5" t="s">
        <v>912</v>
      </c>
      <c r="F63" s="6">
        <v>100</v>
      </c>
      <c r="G63" s="23">
        <v>53.1</v>
      </c>
      <c r="H63" s="23">
        <v>53</v>
      </c>
      <c r="I63" s="153"/>
      <c r="J63" s="153"/>
      <c r="K63" s="153"/>
      <c r="L63" s="166"/>
      <c r="M63" s="153"/>
      <c r="N63" s="153"/>
      <c r="O63" s="153"/>
      <c r="P63" s="153"/>
    </row>
    <row r="64" spans="1:16" s="16" customFormat="1" ht="157.5" x14ac:dyDescent="0.25">
      <c r="A64" s="34" t="s">
        <v>720</v>
      </c>
      <c r="B64" s="6"/>
      <c r="C64" s="7" t="s">
        <v>112</v>
      </c>
      <c r="D64" s="7" t="s">
        <v>113</v>
      </c>
      <c r="E64" s="6" t="s">
        <v>323</v>
      </c>
      <c r="F64" s="6">
        <v>100</v>
      </c>
      <c r="G64" s="23">
        <v>2001.2</v>
      </c>
      <c r="H64" s="23">
        <v>2000.5</v>
      </c>
      <c r="I64" s="153"/>
      <c r="J64" s="153"/>
      <c r="K64" s="153"/>
      <c r="L64" s="166"/>
      <c r="M64" s="153"/>
      <c r="N64" s="153"/>
      <c r="O64" s="153"/>
      <c r="P64" s="153"/>
    </row>
    <row r="65" spans="1:16" s="16" customFormat="1" ht="110.25" x14ac:dyDescent="0.25">
      <c r="A65" s="31" t="s">
        <v>706</v>
      </c>
      <c r="B65" s="6"/>
      <c r="C65" s="7" t="s">
        <v>112</v>
      </c>
      <c r="D65" s="7" t="s">
        <v>113</v>
      </c>
      <c r="E65" s="6" t="s">
        <v>323</v>
      </c>
      <c r="F65" s="6">
        <v>200</v>
      </c>
      <c r="G65" s="23">
        <v>571.6</v>
      </c>
      <c r="H65" s="23">
        <v>571.5</v>
      </c>
      <c r="I65" s="153"/>
      <c r="J65" s="153"/>
      <c r="K65" s="153"/>
      <c r="L65" s="166"/>
      <c r="M65" s="153"/>
      <c r="N65" s="153"/>
      <c r="O65" s="153"/>
      <c r="P65" s="153"/>
    </row>
    <row r="66" spans="1:16" s="16" customFormat="1" ht="31.5" x14ac:dyDescent="0.25">
      <c r="A66" s="32" t="s">
        <v>458</v>
      </c>
      <c r="B66" s="26"/>
      <c r="C66" s="30" t="s">
        <v>112</v>
      </c>
      <c r="D66" s="30" t="s">
        <v>119</v>
      </c>
      <c r="E66" s="26"/>
      <c r="F66" s="26"/>
      <c r="G66" s="4">
        <f>SUM(G67,G73,G76)</f>
        <v>7726.9</v>
      </c>
      <c r="H66" s="4">
        <f>SUM(H67,H73,H76)</f>
        <v>7681.3000000000011</v>
      </c>
      <c r="I66" s="153"/>
      <c r="J66" s="153"/>
      <c r="K66" s="153"/>
      <c r="L66" s="166"/>
      <c r="M66" s="153"/>
      <c r="N66" s="153"/>
      <c r="O66" s="153"/>
      <c r="P66" s="153"/>
    </row>
    <row r="67" spans="1:16" s="16" customFormat="1" ht="31.5" x14ac:dyDescent="0.25">
      <c r="A67" s="35" t="s">
        <v>615</v>
      </c>
      <c r="B67" s="6"/>
      <c r="C67" s="7" t="s">
        <v>112</v>
      </c>
      <c r="D67" s="7" t="s">
        <v>119</v>
      </c>
      <c r="E67" s="6" t="s">
        <v>191</v>
      </c>
      <c r="F67" s="6"/>
      <c r="G67" s="23">
        <f>SUM(G68)</f>
        <v>1525.1</v>
      </c>
      <c r="H67" s="23">
        <f>SUM(H68)</f>
        <v>1525</v>
      </c>
      <c r="I67" s="153"/>
      <c r="J67" s="153"/>
      <c r="K67" s="153"/>
      <c r="L67" s="166"/>
      <c r="M67" s="153"/>
      <c r="N67" s="153"/>
      <c r="O67" s="153"/>
      <c r="P67" s="153"/>
    </row>
    <row r="68" spans="1:16" s="16" customFormat="1" ht="78.75" x14ac:dyDescent="0.25">
      <c r="A68" s="34" t="s">
        <v>616</v>
      </c>
      <c r="B68" s="6"/>
      <c r="C68" s="7" t="s">
        <v>112</v>
      </c>
      <c r="D68" s="7" t="s">
        <v>119</v>
      </c>
      <c r="E68" s="105" t="s">
        <v>617</v>
      </c>
      <c r="F68" s="6"/>
      <c r="G68" s="23">
        <f>SUM(G69,G71)</f>
        <v>1525.1</v>
      </c>
      <c r="H68" s="23">
        <f>SUM(H69,H71)</f>
        <v>1525</v>
      </c>
      <c r="I68" s="153"/>
      <c r="J68" s="153"/>
      <c r="K68" s="153"/>
      <c r="L68" s="166"/>
      <c r="M68" s="153"/>
      <c r="N68" s="153"/>
      <c r="O68" s="153"/>
      <c r="P68" s="153"/>
    </row>
    <row r="69" spans="1:16" s="16" customFormat="1" ht="78.75" x14ac:dyDescent="0.25">
      <c r="A69" s="34" t="s">
        <v>618</v>
      </c>
      <c r="B69" s="6"/>
      <c r="C69" s="7" t="s">
        <v>112</v>
      </c>
      <c r="D69" s="7" t="s">
        <v>119</v>
      </c>
      <c r="E69" s="182" t="s">
        <v>619</v>
      </c>
      <c r="F69" s="6"/>
      <c r="G69" s="23">
        <f>SUM(G70)</f>
        <v>1500.1</v>
      </c>
      <c r="H69" s="23">
        <f>SUM(H70)</f>
        <v>1500</v>
      </c>
      <c r="I69" s="153"/>
      <c r="J69" s="153"/>
      <c r="K69" s="153"/>
      <c r="L69" s="166"/>
      <c r="M69" s="153"/>
      <c r="N69" s="153"/>
      <c r="O69" s="153"/>
      <c r="P69" s="153"/>
    </row>
    <row r="70" spans="1:16" s="16" customFormat="1" ht="94.5" x14ac:dyDescent="0.25">
      <c r="A70" s="34" t="s">
        <v>698</v>
      </c>
      <c r="B70" s="6"/>
      <c r="C70" s="7" t="s">
        <v>112</v>
      </c>
      <c r="D70" s="7" t="s">
        <v>119</v>
      </c>
      <c r="E70" s="106" t="s">
        <v>620</v>
      </c>
      <c r="F70" s="107">
        <v>200</v>
      </c>
      <c r="G70" s="23">
        <v>1500.1</v>
      </c>
      <c r="H70" s="23">
        <v>1500</v>
      </c>
      <c r="I70" s="153"/>
      <c r="J70" s="153"/>
      <c r="K70" s="153"/>
      <c r="L70" s="166"/>
      <c r="M70" s="153"/>
      <c r="N70" s="153"/>
      <c r="O70" s="153"/>
      <c r="P70" s="153"/>
    </row>
    <row r="71" spans="1:16" s="16" customFormat="1" ht="47.25" x14ac:dyDescent="0.25">
      <c r="A71" s="35" t="s">
        <v>621</v>
      </c>
      <c r="B71" s="6"/>
      <c r="C71" s="7" t="s">
        <v>112</v>
      </c>
      <c r="D71" s="7" t="s">
        <v>119</v>
      </c>
      <c r="E71" s="6" t="s">
        <v>622</v>
      </c>
      <c r="F71" s="107"/>
      <c r="G71" s="23">
        <f>SUM(G72)</f>
        <v>25</v>
      </c>
      <c r="H71" s="23">
        <f>SUM(H72)</f>
        <v>25</v>
      </c>
      <c r="I71" s="153"/>
      <c r="J71" s="153"/>
      <c r="K71" s="153"/>
      <c r="L71" s="166"/>
      <c r="M71" s="153"/>
      <c r="N71" s="153"/>
      <c r="O71" s="153"/>
      <c r="P71" s="153"/>
    </row>
    <row r="72" spans="1:16" s="16" customFormat="1" ht="63" x14ac:dyDescent="0.25">
      <c r="A72" s="34" t="s">
        <v>703</v>
      </c>
      <c r="B72" s="6"/>
      <c r="C72" s="7" t="s">
        <v>112</v>
      </c>
      <c r="D72" s="7" t="s">
        <v>119</v>
      </c>
      <c r="E72" s="106" t="s">
        <v>623</v>
      </c>
      <c r="F72" s="107">
        <v>200</v>
      </c>
      <c r="G72" s="23">
        <v>25</v>
      </c>
      <c r="H72" s="23">
        <v>25</v>
      </c>
      <c r="I72" s="153"/>
      <c r="J72" s="153"/>
      <c r="K72" s="153"/>
      <c r="L72" s="166"/>
      <c r="M72" s="153"/>
      <c r="N72" s="153"/>
      <c r="O72" s="153"/>
      <c r="P72" s="153"/>
    </row>
    <row r="73" spans="1:16" s="37" customFormat="1" ht="31.5" x14ac:dyDescent="0.3">
      <c r="A73" s="33" t="s">
        <v>170</v>
      </c>
      <c r="B73" s="6"/>
      <c r="C73" s="7" t="s">
        <v>112</v>
      </c>
      <c r="D73" s="7" t="s">
        <v>119</v>
      </c>
      <c r="E73" s="6" t="s">
        <v>169</v>
      </c>
      <c r="F73" s="97"/>
      <c r="G73" s="23">
        <f>SUM(G74)</f>
        <v>1677.3</v>
      </c>
      <c r="H73" s="23">
        <f>SUM(H74)</f>
        <v>1677.1</v>
      </c>
      <c r="I73" s="153"/>
      <c r="J73" s="153"/>
      <c r="K73" s="153"/>
      <c r="L73" s="166"/>
      <c r="M73" s="153"/>
      <c r="N73" s="153"/>
      <c r="O73" s="153"/>
      <c r="P73" s="153"/>
    </row>
    <row r="74" spans="1:16" s="16" customFormat="1" ht="18.75" x14ac:dyDescent="0.3">
      <c r="A74" s="33" t="s">
        <v>177</v>
      </c>
      <c r="B74" s="6"/>
      <c r="C74" s="7" t="s">
        <v>112</v>
      </c>
      <c r="D74" s="7" t="s">
        <v>119</v>
      </c>
      <c r="E74" s="6" t="s">
        <v>178</v>
      </c>
      <c r="F74" s="97"/>
      <c r="G74" s="23">
        <f>SUM(G75:G75)</f>
        <v>1677.3</v>
      </c>
      <c r="H74" s="23">
        <f>SUM(H75:H75)</f>
        <v>1677.1</v>
      </c>
      <c r="I74" s="153"/>
      <c r="J74" s="153"/>
      <c r="K74" s="153"/>
      <c r="L74" s="166"/>
      <c r="M74" s="153"/>
      <c r="N74" s="153"/>
      <c r="O74" s="153"/>
      <c r="P74" s="153"/>
    </row>
    <row r="75" spans="1:16" s="16" customFormat="1" ht="94.5" x14ac:dyDescent="0.25">
      <c r="A75" s="34" t="s">
        <v>462</v>
      </c>
      <c r="B75" s="6"/>
      <c r="C75" s="7" t="s">
        <v>112</v>
      </c>
      <c r="D75" s="7" t="s">
        <v>119</v>
      </c>
      <c r="E75" s="6" t="s">
        <v>459</v>
      </c>
      <c r="F75" s="6">
        <v>100</v>
      </c>
      <c r="G75" s="23">
        <v>1677.3</v>
      </c>
      <c r="H75" s="23">
        <v>1677.1</v>
      </c>
      <c r="I75" s="153"/>
      <c r="J75" s="153"/>
      <c r="K75" s="153"/>
      <c r="L75" s="166"/>
      <c r="M75" s="153"/>
      <c r="N75" s="153"/>
      <c r="O75" s="153"/>
      <c r="P75" s="153"/>
    </row>
    <row r="76" spans="1:16" s="16" customFormat="1" ht="31.5" x14ac:dyDescent="0.25">
      <c r="A76" s="9" t="s">
        <v>291</v>
      </c>
      <c r="B76" s="6"/>
      <c r="C76" s="7" t="s">
        <v>112</v>
      </c>
      <c r="D76" s="7" t="s">
        <v>119</v>
      </c>
      <c r="E76" s="6" t="s">
        <v>290</v>
      </c>
      <c r="F76" s="6"/>
      <c r="G76" s="23">
        <f>SUM(G77:G79)</f>
        <v>4524.5</v>
      </c>
      <c r="H76" s="23">
        <f>SUM(H77:H79)</f>
        <v>4479.2000000000007</v>
      </c>
      <c r="I76" s="153"/>
      <c r="J76" s="153"/>
      <c r="K76" s="153"/>
      <c r="L76" s="166"/>
      <c r="M76" s="153"/>
      <c r="N76" s="153"/>
      <c r="O76" s="153"/>
      <c r="P76" s="153"/>
    </row>
    <row r="77" spans="1:16" s="16" customFormat="1" ht="88.5" customHeight="1" x14ac:dyDescent="0.25">
      <c r="A77" s="9" t="s">
        <v>705</v>
      </c>
      <c r="B77" s="6"/>
      <c r="C77" s="7" t="s">
        <v>112</v>
      </c>
      <c r="D77" s="7" t="s">
        <v>119</v>
      </c>
      <c r="E77" s="6" t="s">
        <v>431</v>
      </c>
      <c r="F77" s="6">
        <v>100</v>
      </c>
      <c r="G77" s="23">
        <v>275.3</v>
      </c>
      <c r="H77" s="23">
        <v>242.1</v>
      </c>
      <c r="I77" s="153"/>
      <c r="J77" s="153"/>
      <c r="K77" s="153"/>
      <c r="L77" s="166"/>
      <c r="M77" s="153"/>
      <c r="N77" s="153"/>
      <c r="O77" s="153"/>
      <c r="P77" s="153"/>
    </row>
    <row r="78" spans="1:16" s="16" customFormat="1" ht="94.5" x14ac:dyDescent="0.25">
      <c r="A78" s="34" t="s">
        <v>462</v>
      </c>
      <c r="B78" s="6"/>
      <c r="C78" s="7" t="s">
        <v>112</v>
      </c>
      <c r="D78" s="7" t="s">
        <v>119</v>
      </c>
      <c r="E78" s="6" t="s">
        <v>802</v>
      </c>
      <c r="F78" s="6">
        <v>100</v>
      </c>
      <c r="G78" s="23">
        <v>4125.3999999999996</v>
      </c>
      <c r="H78" s="23">
        <v>4113.3</v>
      </c>
      <c r="I78" s="153"/>
      <c r="J78" s="166"/>
      <c r="K78" s="153"/>
      <c r="L78" s="166"/>
      <c r="M78" s="153"/>
      <c r="N78" s="153"/>
      <c r="O78" s="153"/>
      <c r="P78" s="153"/>
    </row>
    <row r="79" spans="1:16" s="16" customFormat="1" ht="47.25" x14ac:dyDescent="0.25">
      <c r="A79" s="34" t="s">
        <v>914</v>
      </c>
      <c r="B79" s="6"/>
      <c r="C79" s="7" t="s">
        <v>112</v>
      </c>
      <c r="D79" s="7" t="s">
        <v>119</v>
      </c>
      <c r="E79" s="6" t="s">
        <v>802</v>
      </c>
      <c r="F79" s="6">
        <v>200</v>
      </c>
      <c r="G79" s="23">
        <v>123.8</v>
      </c>
      <c r="H79" s="23">
        <v>123.8</v>
      </c>
      <c r="I79" s="153"/>
      <c r="J79" s="166"/>
      <c r="K79" s="153"/>
      <c r="L79" s="166"/>
      <c r="M79" s="153"/>
      <c r="N79" s="153"/>
      <c r="O79" s="153"/>
      <c r="P79" s="153"/>
    </row>
    <row r="80" spans="1:16" s="16" customFormat="1" ht="15.75" x14ac:dyDescent="0.25">
      <c r="A80" s="32" t="s">
        <v>133</v>
      </c>
      <c r="B80" s="26"/>
      <c r="C80" s="30" t="s">
        <v>112</v>
      </c>
      <c r="D80" s="30" t="s">
        <v>4</v>
      </c>
      <c r="E80" s="26"/>
      <c r="F80" s="26"/>
      <c r="G80" s="4">
        <f>SUM(G81)</f>
        <v>1770.1</v>
      </c>
      <c r="H80" s="4">
        <f>SUM(H81)</f>
        <v>1770</v>
      </c>
      <c r="I80" s="153"/>
      <c r="J80" s="153"/>
      <c r="K80" s="153"/>
      <c r="L80" s="166"/>
      <c r="M80" s="153"/>
      <c r="N80" s="153"/>
      <c r="O80" s="153"/>
      <c r="P80" s="153"/>
    </row>
    <row r="81" spans="1:16" s="16" customFormat="1" ht="31.5" x14ac:dyDescent="0.25">
      <c r="A81" s="35" t="s">
        <v>615</v>
      </c>
      <c r="B81" s="6"/>
      <c r="C81" s="7" t="s">
        <v>112</v>
      </c>
      <c r="D81" s="7" t="s">
        <v>4</v>
      </c>
      <c r="E81" s="6" t="s">
        <v>191</v>
      </c>
      <c r="F81" s="6"/>
      <c r="G81" s="23">
        <f>SUM(G82)</f>
        <v>1770.1</v>
      </c>
      <c r="H81" s="23">
        <f>SUM(H82)</f>
        <v>1770</v>
      </c>
      <c r="I81" s="153"/>
      <c r="J81" s="153"/>
      <c r="K81" s="153"/>
      <c r="L81" s="166"/>
      <c r="M81" s="153"/>
      <c r="N81" s="153"/>
      <c r="O81" s="153"/>
      <c r="P81" s="153"/>
    </row>
    <row r="82" spans="1:16" s="16" customFormat="1" ht="31.5" x14ac:dyDescent="0.25">
      <c r="A82" s="35" t="s">
        <v>624</v>
      </c>
      <c r="B82" s="6"/>
      <c r="C82" s="7" t="s">
        <v>112</v>
      </c>
      <c r="D82" s="7" t="s">
        <v>4</v>
      </c>
      <c r="E82" s="6" t="s">
        <v>625</v>
      </c>
      <c r="F82" s="6"/>
      <c r="G82" s="23">
        <f>SUM(G83,G85,G87)</f>
        <v>1770.1</v>
      </c>
      <c r="H82" s="23">
        <f>SUM(H83,H85,H87)</f>
        <v>1770</v>
      </c>
      <c r="I82" s="153"/>
      <c r="J82" s="153"/>
      <c r="K82" s="153"/>
      <c r="L82" s="166"/>
      <c r="M82" s="153"/>
      <c r="N82" s="153"/>
      <c r="O82" s="153"/>
      <c r="P82" s="153"/>
    </row>
    <row r="83" spans="1:16" s="16" customFormat="1" ht="47.25" x14ac:dyDescent="0.25">
      <c r="A83" s="35" t="s">
        <v>626</v>
      </c>
      <c r="B83" s="6"/>
      <c r="C83" s="7" t="s">
        <v>112</v>
      </c>
      <c r="D83" s="7" t="s">
        <v>4</v>
      </c>
      <c r="E83" s="6" t="s">
        <v>627</v>
      </c>
      <c r="F83" s="6"/>
      <c r="G83" s="23">
        <f>SUM(G84)</f>
        <v>1500</v>
      </c>
      <c r="H83" s="23">
        <f>SUM(H84)</f>
        <v>1500</v>
      </c>
      <c r="I83" s="153"/>
      <c r="J83" s="153"/>
      <c r="K83" s="153"/>
      <c r="L83" s="166"/>
      <c r="M83" s="153"/>
      <c r="N83" s="153"/>
      <c r="O83" s="153"/>
      <c r="P83" s="153"/>
    </row>
    <row r="84" spans="1:16" s="16" customFormat="1" ht="47.25" x14ac:dyDescent="0.25">
      <c r="A84" s="34" t="s">
        <v>692</v>
      </c>
      <c r="B84" s="6"/>
      <c r="C84" s="7" t="s">
        <v>112</v>
      </c>
      <c r="D84" s="7" t="s">
        <v>4</v>
      </c>
      <c r="E84" s="6" t="s">
        <v>628</v>
      </c>
      <c r="F84" s="6">
        <v>800</v>
      </c>
      <c r="G84" s="23">
        <v>1500</v>
      </c>
      <c r="H84" s="23">
        <v>1500</v>
      </c>
      <c r="I84" s="153"/>
      <c r="J84" s="153"/>
      <c r="K84" s="153"/>
      <c r="L84" s="166"/>
      <c r="M84" s="153"/>
      <c r="N84" s="153"/>
      <c r="O84" s="153"/>
      <c r="P84" s="153"/>
    </row>
    <row r="85" spans="1:16" s="16" customFormat="1" ht="31.5" x14ac:dyDescent="0.25">
      <c r="A85" s="35" t="s">
        <v>629</v>
      </c>
      <c r="B85" s="6"/>
      <c r="C85" s="7" t="s">
        <v>112</v>
      </c>
      <c r="D85" s="7" t="s">
        <v>4</v>
      </c>
      <c r="E85" s="6" t="s">
        <v>630</v>
      </c>
      <c r="F85" s="107"/>
      <c r="G85" s="23">
        <f>SUM(G86)</f>
        <v>245.1</v>
      </c>
      <c r="H85" s="23">
        <f>SUM(H86)</f>
        <v>245</v>
      </c>
      <c r="I85" s="153"/>
      <c r="J85" s="153"/>
      <c r="K85" s="153"/>
      <c r="L85" s="166"/>
      <c r="M85" s="153"/>
      <c r="N85" s="153"/>
      <c r="O85" s="153"/>
      <c r="P85" s="153"/>
    </row>
    <row r="86" spans="1:16" s="16" customFormat="1" ht="63" x14ac:dyDescent="0.25">
      <c r="A86" s="34" t="s">
        <v>691</v>
      </c>
      <c r="B86" s="6"/>
      <c r="C86" s="7" t="s">
        <v>112</v>
      </c>
      <c r="D86" s="7" t="s">
        <v>4</v>
      </c>
      <c r="E86" s="108" t="s">
        <v>631</v>
      </c>
      <c r="F86" s="107">
        <v>200</v>
      </c>
      <c r="G86" s="23">
        <v>245.1</v>
      </c>
      <c r="H86" s="23">
        <v>245</v>
      </c>
      <c r="I86" s="153"/>
      <c r="J86" s="153"/>
      <c r="K86" s="153"/>
      <c r="L86" s="166"/>
      <c r="M86" s="153"/>
      <c r="N86" s="153"/>
      <c r="O86" s="153"/>
      <c r="P86" s="153"/>
    </row>
    <row r="87" spans="1:16" s="16" customFormat="1" ht="47.25" x14ac:dyDescent="0.25">
      <c r="A87" s="35" t="s">
        <v>632</v>
      </c>
      <c r="B87" s="6"/>
      <c r="C87" s="7" t="s">
        <v>112</v>
      </c>
      <c r="D87" s="7" t="s">
        <v>4</v>
      </c>
      <c r="E87" s="6" t="s">
        <v>633</v>
      </c>
      <c r="F87" s="107"/>
      <c r="G87" s="23">
        <f>SUM(G88)</f>
        <v>25</v>
      </c>
      <c r="H87" s="23">
        <f>SUM(H88)</f>
        <v>25</v>
      </c>
      <c r="I87" s="153"/>
      <c r="J87" s="153"/>
      <c r="K87" s="153"/>
      <c r="L87" s="166"/>
      <c r="M87" s="153"/>
      <c r="N87" s="153"/>
      <c r="O87" s="153"/>
      <c r="P87" s="153"/>
    </row>
    <row r="88" spans="1:16" s="16" customFormat="1" ht="63" x14ac:dyDescent="0.25">
      <c r="A88" s="34" t="s">
        <v>694</v>
      </c>
      <c r="B88" s="6"/>
      <c r="C88" s="7" t="s">
        <v>112</v>
      </c>
      <c r="D88" s="7" t="s">
        <v>4</v>
      </c>
      <c r="E88" s="108" t="s">
        <v>634</v>
      </c>
      <c r="F88" s="107">
        <v>200</v>
      </c>
      <c r="G88" s="23">
        <v>25</v>
      </c>
      <c r="H88" s="23">
        <v>25</v>
      </c>
      <c r="I88" s="153"/>
      <c r="J88" s="153"/>
      <c r="K88" s="153"/>
      <c r="L88" s="166"/>
      <c r="M88" s="153"/>
      <c r="N88" s="153"/>
      <c r="O88" s="153"/>
      <c r="P88" s="153"/>
    </row>
    <row r="89" spans="1:16" s="16" customFormat="1" ht="31.5" x14ac:dyDescent="0.25">
      <c r="A89" s="32" t="s">
        <v>78</v>
      </c>
      <c r="B89" s="26"/>
      <c r="C89" s="30" t="s">
        <v>112</v>
      </c>
      <c r="D89" s="30">
        <v>14</v>
      </c>
      <c r="E89" s="26"/>
      <c r="F89" s="26"/>
      <c r="G89" s="4">
        <f>SUM(G90,G92)</f>
        <v>110</v>
      </c>
      <c r="H89" s="4">
        <f>SUM(H90,H92)</f>
        <v>110</v>
      </c>
      <c r="I89" s="153"/>
      <c r="J89" s="153"/>
      <c r="K89" s="153"/>
      <c r="L89" s="166"/>
      <c r="M89" s="153"/>
      <c r="N89" s="153"/>
      <c r="O89" s="153"/>
      <c r="P89" s="153"/>
    </row>
    <row r="90" spans="1:16" s="16" customFormat="1" ht="63" x14ac:dyDescent="0.25">
      <c r="A90" s="33" t="s">
        <v>635</v>
      </c>
      <c r="B90" s="6"/>
      <c r="C90" s="7" t="s">
        <v>112</v>
      </c>
      <c r="D90" s="7">
        <v>14</v>
      </c>
      <c r="E90" s="6" t="s">
        <v>192</v>
      </c>
      <c r="F90" s="6"/>
      <c r="G90" s="23">
        <f>SUM(G91)</f>
        <v>10</v>
      </c>
      <c r="H90" s="23">
        <f>SUM(H91)</f>
        <v>10</v>
      </c>
      <c r="I90" s="153"/>
      <c r="J90" s="153"/>
      <c r="K90" s="153"/>
      <c r="L90" s="166"/>
      <c r="M90" s="153"/>
      <c r="N90" s="153"/>
      <c r="O90" s="153"/>
      <c r="P90" s="153"/>
    </row>
    <row r="91" spans="1:16" s="16" customFormat="1" ht="78.75" x14ac:dyDescent="0.25">
      <c r="A91" s="31" t="s">
        <v>672</v>
      </c>
      <c r="B91" s="58"/>
      <c r="C91" s="109" t="s">
        <v>112</v>
      </c>
      <c r="D91" s="109">
        <v>14</v>
      </c>
      <c r="E91" s="58" t="s">
        <v>193</v>
      </c>
      <c r="F91" s="6">
        <v>200</v>
      </c>
      <c r="G91" s="23">
        <v>10</v>
      </c>
      <c r="H91" s="23">
        <v>10</v>
      </c>
      <c r="I91" s="153"/>
      <c r="J91" s="153"/>
      <c r="K91" s="153"/>
      <c r="L91" s="166"/>
      <c r="M91" s="153"/>
      <c r="N91" s="153"/>
      <c r="O91" s="153"/>
      <c r="P91" s="153"/>
    </row>
    <row r="92" spans="1:16" s="16" customFormat="1" ht="47.25" x14ac:dyDescent="0.25">
      <c r="A92" s="35" t="s">
        <v>636</v>
      </c>
      <c r="B92" s="6"/>
      <c r="C92" s="7" t="s">
        <v>112</v>
      </c>
      <c r="D92" s="7" t="s">
        <v>637</v>
      </c>
      <c r="E92" s="6" t="s">
        <v>638</v>
      </c>
      <c r="F92" s="107"/>
      <c r="G92" s="23">
        <f t="shared" ref="G92:H94" si="1">SUM(G93)</f>
        <v>100</v>
      </c>
      <c r="H92" s="23">
        <f t="shared" si="1"/>
        <v>100</v>
      </c>
      <c r="I92" s="153"/>
      <c r="J92" s="153"/>
      <c r="K92" s="153"/>
      <c r="L92" s="166"/>
      <c r="M92" s="153"/>
      <c r="N92" s="153"/>
      <c r="O92" s="153"/>
      <c r="P92" s="153"/>
    </row>
    <row r="93" spans="1:16" s="16" customFormat="1" ht="31.5" x14ac:dyDescent="0.25">
      <c r="A93" s="35" t="s">
        <v>639</v>
      </c>
      <c r="B93" s="6"/>
      <c r="C93" s="7" t="s">
        <v>112</v>
      </c>
      <c r="D93" s="7" t="s">
        <v>637</v>
      </c>
      <c r="E93" s="6" t="s">
        <v>640</v>
      </c>
      <c r="F93" s="107"/>
      <c r="G93" s="23">
        <f t="shared" si="1"/>
        <v>100</v>
      </c>
      <c r="H93" s="23">
        <f t="shared" si="1"/>
        <v>100</v>
      </c>
      <c r="I93" s="153"/>
      <c r="J93" s="153"/>
      <c r="K93" s="153"/>
      <c r="L93" s="166"/>
      <c r="M93" s="153"/>
      <c r="N93" s="153"/>
      <c r="O93" s="153"/>
      <c r="P93" s="153"/>
    </row>
    <row r="94" spans="1:16" s="16" customFormat="1" ht="47.25" x14ac:dyDescent="0.25">
      <c r="A94" s="35" t="s">
        <v>641</v>
      </c>
      <c r="B94" s="6"/>
      <c r="C94" s="7" t="s">
        <v>112</v>
      </c>
      <c r="D94" s="7" t="s">
        <v>637</v>
      </c>
      <c r="E94" s="6" t="s">
        <v>642</v>
      </c>
      <c r="F94" s="107"/>
      <c r="G94" s="23">
        <f t="shared" si="1"/>
        <v>100</v>
      </c>
      <c r="H94" s="23">
        <f t="shared" si="1"/>
        <v>100</v>
      </c>
      <c r="I94" s="153"/>
      <c r="J94" s="153"/>
      <c r="K94" s="153"/>
      <c r="L94" s="166"/>
      <c r="M94" s="153"/>
      <c r="N94" s="153"/>
      <c r="O94" s="153"/>
      <c r="P94" s="153"/>
    </row>
    <row r="95" spans="1:16" s="16" customFormat="1" ht="110.25" x14ac:dyDescent="0.25">
      <c r="A95" s="34" t="s">
        <v>704</v>
      </c>
      <c r="B95" s="110"/>
      <c r="C95" s="111" t="s">
        <v>112</v>
      </c>
      <c r="D95" s="111" t="s">
        <v>637</v>
      </c>
      <c r="E95" s="112" t="s">
        <v>643</v>
      </c>
      <c r="F95" s="6">
        <v>200</v>
      </c>
      <c r="G95" s="23">
        <v>100</v>
      </c>
      <c r="H95" s="23">
        <v>100</v>
      </c>
      <c r="I95" s="153"/>
      <c r="J95" s="153"/>
      <c r="K95" s="153"/>
      <c r="L95" s="166"/>
      <c r="M95" s="153"/>
      <c r="N95" s="153"/>
      <c r="O95" s="153"/>
      <c r="P95" s="153"/>
    </row>
    <row r="96" spans="1:16" s="16" customFormat="1" ht="15.75" x14ac:dyDescent="0.25">
      <c r="A96" s="32" t="s">
        <v>79</v>
      </c>
      <c r="B96" s="26"/>
      <c r="C96" s="30" t="s">
        <v>113</v>
      </c>
      <c r="D96" s="30" t="s">
        <v>117</v>
      </c>
      <c r="E96" s="26"/>
      <c r="F96" s="26"/>
      <c r="G96" s="4">
        <f>SUM(G97,G107,G115)</f>
        <v>32359.8</v>
      </c>
      <c r="H96" s="4">
        <f>SUM(H97,H107,H115)</f>
        <v>31766.1</v>
      </c>
      <c r="I96" s="153"/>
      <c r="J96" s="153"/>
      <c r="K96" s="153"/>
      <c r="L96" s="166"/>
      <c r="M96" s="153"/>
      <c r="N96" s="153"/>
      <c r="O96" s="153"/>
      <c r="P96" s="153"/>
    </row>
    <row r="97" spans="1:16" s="16" customFormat="1" ht="15.75" x14ac:dyDescent="0.25">
      <c r="A97" s="32" t="s">
        <v>81</v>
      </c>
      <c r="B97" s="26"/>
      <c r="C97" s="30" t="s">
        <v>113</v>
      </c>
      <c r="D97" s="30" t="s">
        <v>116</v>
      </c>
      <c r="E97" s="26"/>
      <c r="F97" s="26"/>
      <c r="G97" s="4">
        <f>SUM(G98)</f>
        <v>13598.3</v>
      </c>
      <c r="H97" s="4">
        <f>SUM(H98)</f>
        <v>13598.3</v>
      </c>
      <c r="I97" s="153"/>
      <c r="J97" s="153"/>
      <c r="K97" s="153"/>
      <c r="L97" s="166"/>
      <c r="M97" s="153"/>
      <c r="N97" s="153"/>
      <c r="O97" s="153"/>
      <c r="P97" s="153"/>
    </row>
    <row r="98" spans="1:16" s="16" customFormat="1" ht="47.25" x14ac:dyDescent="0.25">
      <c r="A98" s="33" t="s">
        <v>644</v>
      </c>
      <c r="B98" s="6"/>
      <c r="C98" s="7" t="s">
        <v>113</v>
      </c>
      <c r="D98" s="7" t="s">
        <v>116</v>
      </c>
      <c r="E98" s="6" t="s">
        <v>195</v>
      </c>
      <c r="F98" s="6"/>
      <c r="G98" s="23">
        <f>SUM(G99,G102)</f>
        <v>13598.3</v>
      </c>
      <c r="H98" s="23">
        <f>SUM(H99,H102)</f>
        <v>13598.3</v>
      </c>
      <c r="I98" s="153"/>
      <c r="J98" s="153"/>
      <c r="K98" s="153"/>
      <c r="L98" s="166"/>
      <c r="M98" s="153"/>
      <c r="N98" s="153"/>
      <c r="O98" s="153"/>
      <c r="P98" s="153"/>
    </row>
    <row r="99" spans="1:16" s="16" customFormat="1" ht="15.75" x14ac:dyDescent="0.25">
      <c r="A99" s="33" t="s">
        <v>82</v>
      </c>
      <c r="B99" s="6"/>
      <c r="C99" s="7" t="s">
        <v>113</v>
      </c>
      <c r="D99" s="7" t="s">
        <v>116</v>
      </c>
      <c r="E99" s="6" t="s">
        <v>196</v>
      </c>
      <c r="F99" s="6"/>
      <c r="G99" s="23">
        <f>SUM(G100)</f>
        <v>11348.3</v>
      </c>
      <c r="H99" s="23">
        <f>SUM(H100)</f>
        <v>11348.3</v>
      </c>
      <c r="I99" s="153"/>
      <c r="J99" s="153"/>
      <c r="K99" s="153"/>
      <c r="L99" s="166"/>
      <c r="M99" s="153"/>
      <c r="N99" s="153"/>
      <c r="O99" s="153"/>
      <c r="P99" s="153"/>
    </row>
    <row r="100" spans="1:16" s="16" customFormat="1" ht="31.5" x14ac:dyDescent="0.25">
      <c r="A100" s="33" t="s">
        <v>197</v>
      </c>
      <c r="B100" s="6"/>
      <c r="C100" s="7" t="s">
        <v>113</v>
      </c>
      <c r="D100" s="7" t="s">
        <v>116</v>
      </c>
      <c r="E100" s="6" t="s">
        <v>198</v>
      </c>
      <c r="F100" s="6"/>
      <c r="G100" s="23">
        <f>SUM(G101)</f>
        <v>11348.3</v>
      </c>
      <c r="H100" s="23">
        <f>SUM(H101)</f>
        <v>11348.3</v>
      </c>
      <c r="I100" s="153"/>
      <c r="J100" s="153"/>
      <c r="K100" s="153"/>
      <c r="L100" s="166"/>
      <c r="M100" s="153"/>
      <c r="N100" s="153"/>
      <c r="O100" s="153"/>
      <c r="P100" s="153"/>
    </row>
    <row r="101" spans="1:16" s="16" customFormat="1" ht="47.25" x14ac:dyDescent="0.25">
      <c r="A101" s="31" t="s">
        <v>407</v>
      </c>
      <c r="B101" s="6"/>
      <c r="C101" s="7" t="s">
        <v>113</v>
      </c>
      <c r="D101" s="7" t="s">
        <v>116</v>
      </c>
      <c r="E101" s="6" t="s">
        <v>199</v>
      </c>
      <c r="F101" s="6">
        <v>200</v>
      </c>
      <c r="G101" s="23">
        <v>11348.3</v>
      </c>
      <c r="H101" s="23">
        <v>11348.3</v>
      </c>
      <c r="I101" s="153"/>
      <c r="J101" s="153"/>
      <c r="K101" s="153"/>
      <c r="L101" s="166"/>
      <c r="M101" s="153"/>
      <c r="N101" s="153"/>
      <c r="O101" s="153"/>
      <c r="P101" s="153"/>
    </row>
    <row r="102" spans="1:16" s="16" customFormat="1" ht="15.75" x14ac:dyDescent="0.25">
      <c r="A102" s="31" t="s">
        <v>134</v>
      </c>
      <c r="B102" s="6"/>
      <c r="C102" s="7" t="s">
        <v>113</v>
      </c>
      <c r="D102" s="7" t="s">
        <v>116</v>
      </c>
      <c r="E102" s="6" t="s">
        <v>207</v>
      </c>
      <c r="F102" s="6"/>
      <c r="G102" s="23">
        <f>SUM(G103,G105)</f>
        <v>2250</v>
      </c>
      <c r="H102" s="23">
        <f>SUM(H103,H105)</f>
        <v>2250</v>
      </c>
      <c r="I102" s="153"/>
      <c r="J102" s="153"/>
      <c r="K102" s="153"/>
      <c r="L102" s="166"/>
      <c r="M102" s="153"/>
      <c r="N102" s="153"/>
      <c r="O102" s="153"/>
      <c r="P102" s="153"/>
    </row>
    <row r="103" spans="1:16" s="16" customFormat="1" ht="15.75" x14ac:dyDescent="0.25">
      <c r="A103" s="31" t="s">
        <v>209</v>
      </c>
      <c r="B103" s="6"/>
      <c r="C103" s="7" t="s">
        <v>113</v>
      </c>
      <c r="D103" s="7" t="s">
        <v>116</v>
      </c>
      <c r="E103" s="6" t="s">
        <v>208</v>
      </c>
      <c r="F103" s="6"/>
      <c r="G103" s="23">
        <f>SUM(G104)</f>
        <v>900</v>
      </c>
      <c r="H103" s="23">
        <f>SUM(H104)</f>
        <v>900</v>
      </c>
      <c r="I103" s="153"/>
      <c r="J103" s="153"/>
      <c r="K103" s="153"/>
      <c r="L103" s="166"/>
      <c r="M103" s="153"/>
      <c r="N103" s="153"/>
      <c r="O103" s="153"/>
      <c r="P103" s="153"/>
    </row>
    <row r="104" spans="1:16" s="16" customFormat="1" ht="47.25" x14ac:dyDescent="0.25">
      <c r="A104" s="31" t="s">
        <v>409</v>
      </c>
      <c r="B104" s="6"/>
      <c r="C104" s="7" t="s">
        <v>113</v>
      </c>
      <c r="D104" s="7" t="s">
        <v>116</v>
      </c>
      <c r="E104" s="108" t="s">
        <v>210</v>
      </c>
      <c r="F104" s="6">
        <v>200</v>
      </c>
      <c r="G104" s="23">
        <v>900</v>
      </c>
      <c r="H104" s="23">
        <v>900</v>
      </c>
      <c r="I104" s="153"/>
      <c r="J104" s="153"/>
      <c r="K104" s="153"/>
      <c r="L104" s="166"/>
      <c r="M104" s="153"/>
      <c r="N104" s="153"/>
      <c r="O104" s="153"/>
      <c r="P104" s="153"/>
    </row>
    <row r="105" spans="1:16" s="16" customFormat="1" ht="31.5" x14ac:dyDescent="0.25">
      <c r="A105" s="31" t="s">
        <v>645</v>
      </c>
      <c r="B105" s="6"/>
      <c r="C105" s="7" t="s">
        <v>113</v>
      </c>
      <c r="D105" s="7" t="s">
        <v>116</v>
      </c>
      <c r="E105" s="108" t="s">
        <v>646</v>
      </c>
      <c r="F105" s="6"/>
      <c r="G105" s="23">
        <f>SUM(G106)</f>
        <v>1350</v>
      </c>
      <c r="H105" s="23">
        <f>SUM(H106)</f>
        <v>1350</v>
      </c>
      <c r="I105" s="153"/>
      <c r="J105" s="153"/>
      <c r="K105" s="153"/>
      <c r="L105" s="166"/>
      <c r="M105" s="153"/>
      <c r="N105" s="153"/>
      <c r="O105" s="153"/>
      <c r="P105" s="153"/>
    </row>
    <row r="106" spans="1:16" s="16" customFormat="1" ht="47.25" x14ac:dyDescent="0.25">
      <c r="A106" s="31" t="s">
        <v>676</v>
      </c>
      <c r="B106" s="6"/>
      <c r="C106" s="7" t="s">
        <v>113</v>
      </c>
      <c r="D106" s="7" t="s">
        <v>116</v>
      </c>
      <c r="E106" s="108" t="s">
        <v>647</v>
      </c>
      <c r="F106" s="6">
        <v>200</v>
      </c>
      <c r="G106" s="23">
        <v>1350</v>
      </c>
      <c r="H106" s="23">
        <v>1350</v>
      </c>
      <c r="I106" s="153"/>
      <c r="J106" s="153"/>
      <c r="K106" s="153"/>
      <c r="L106" s="166"/>
      <c r="M106" s="153"/>
      <c r="N106" s="153"/>
      <c r="O106" s="153"/>
      <c r="P106" s="153"/>
    </row>
    <row r="107" spans="1:16" s="16" customFormat="1" ht="15.75" x14ac:dyDescent="0.25">
      <c r="A107" s="32" t="s">
        <v>424</v>
      </c>
      <c r="B107" s="26"/>
      <c r="C107" s="30" t="s">
        <v>113</v>
      </c>
      <c r="D107" s="30" t="s">
        <v>119</v>
      </c>
      <c r="E107" s="26"/>
      <c r="F107" s="26"/>
      <c r="G107" s="4">
        <f>SUM(G108,G112)</f>
        <v>18501.599999999999</v>
      </c>
      <c r="H107" s="4">
        <f>SUM(H108,H112)</f>
        <v>17908.099999999999</v>
      </c>
      <c r="I107" s="153"/>
      <c r="J107" s="153"/>
      <c r="K107" s="153"/>
      <c r="L107" s="166"/>
      <c r="M107" s="153"/>
      <c r="N107" s="153"/>
      <c r="O107" s="153"/>
      <c r="P107" s="153"/>
    </row>
    <row r="108" spans="1:16" s="16" customFormat="1" ht="34.5" customHeight="1" x14ac:dyDescent="0.25">
      <c r="A108" s="33" t="s">
        <v>644</v>
      </c>
      <c r="B108" s="6"/>
      <c r="C108" s="7" t="s">
        <v>113</v>
      </c>
      <c r="D108" s="7" t="s">
        <v>119</v>
      </c>
      <c r="E108" s="6" t="s">
        <v>195</v>
      </c>
      <c r="F108" s="6"/>
      <c r="G108" s="23">
        <f t="shared" ref="G108:H110" si="2">SUM(G109)</f>
        <v>5371.6</v>
      </c>
      <c r="H108" s="23">
        <f t="shared" si="2"/>
        <v>4778.1000000000004</v>
      </c>
      <c r="I108" s="153"/>
      <c r="J108" s="153"/>
      <c r="K108" s="153"/>
      <c r="L108" s="166"/>
      <c r="M108" s="153"/>
      <c r="N108" s="153"/>
      <c r="O108" s="153"/>
      <c r="P108" s="153"/>
    </row>
    <row r="109" spans="1:16" s="16" customFormat="1" ht="31.5" x14ac:dyDescent="0.25">
      <c r="A109" s="33" t="s">
        <v>83</v>
      </c>
      <c r="B109" s="6"/>
      <c r="C109" s="7" t="s">
        <v>113</v>
      </c>
      <c r="D109" s="7" t="s">
        <v>119</v>
      </c>
      <c r="E109" s="6" t="s">
        <v>200</v>
      </c>
      <c r="F109" s="6"/>
      <c r="G109" s="23">
        <f t="shared" si="2"/>
        <v>5371.6</v>
      </c>
      <c r="H109" s="23">
        <f t="shared" si="2"/>
        <v>4778.1000000000004</v>
      </c>
      <c r="I109" s="153"/>
      <c r="J109" s="153"/>
      <c r="K109" s="153"/>
      <c r="L109" s="166"/>
      <c r="M109" s="153"/>
      <c r="N109" s="153"/>
      <c r="O109" s="153"/>
      <c r="P109" s="153"/>
    </row>
    <row r="110" spans="1:16" s="16" customFormat="1" ht="31.5" x14ac:dyDescent="0.25">
      <c r="A110" s="33" t="s">
        <v>202</v>
      </c>
      <c r="B110" s="6"/>
      <c r="C110" s="7" t="s">
        <v>113</v>
      </c>
      <c r="D110" s="7" t="s">
        <v>119</v>
      </c>
      <c r="E110" s="6" t="s">
        <v>201</v>
      </c>
      <c r="F110" s="6"/>
      <c r="G110" s="23">
        <f t="shared" si="2"/>
        <v>5371.6</v>
      </c>
      <c r="H110" s="23">
        <f t="shared" si="2"/>
        <v>4778.1000000000004</v>
      </c>
      <c r="I110" s="153"/>
      <c r="J110" s="153"/>
      <c r="K110" s="153"/>
      <c r="L110" s="166"/>
      <c r="M110" s="153"/>
      <c r="N110" s="153"/>
      <c r="O110" s="153"/>
      <c r="P110" s="153"/>
    </row>
    <row r="111" spans="1:16" s="16" customFormat="1" ht="47.25" x14ac:dyDescent="0.25">
      <c r="A111" s="31" t="s">
        <v>408</v>
      </c>
      <c r="B111" s="6"/>
      <c r="C111" s="7" t="s">
        <v>113</v>
      </c>
      <c r="D111" s="7" t="s">
        <v>119</v>
      </c>
      <c r="E111" s="6" t="s">
        <v>203</v>
      </c>
      <c r="F111" s="6">
        <v>200</v>
      </c>
      <c r="G111" s="23">
        <v>5371.6</v>
      </c>
      <c r="H111" s="23">
        <v>4778.1000000000004</v>
      </c>
      <c r="I111" s="153"/>
      <c r="J111" s="153"/>
      <c r="K111" s="153"/>
      <c r="L111" s="166"/>
      <c r="M111" s="153"/>
      <c r="N111" s="153"/>
      <c r="O111" s="153"/>
      <c r="P111" s="153"/>
    </row>
    <row r="112" spans="1:16" s="16" customFormat="1" ht="47.25" x14ac:dyDescent="0.25">
      <c r="A112" s="33" t="s">
        <v>648</v>
      </c>
      <c r="B112" s="6"/>
      <c r="C112" s="7" t="s">
        <v>113</v>
      </c>
      <c r="D112" s="7" t="s">
        <v>119</v>
      </c>
      <c r="E112" s="6" t="s">
        <v>194</v>
      </c>
      <c r="F112" s="6"/>
      <c r="G112" s="23">
        <f>SUM(G113)</f>
        <v>13130</v>
      </c>
      <c r="H112" s="23">
        <f>SUM(H113)</f>
        <v>13130</v>
      </c>
      <c r="I112" s="153"/>
      <c r="J112" s="153"/>
      <c r="K112" s="153"/>
      <c r="L112" s="166"/>
      <c r="M112" s="153"/>
      <c r="N112" s="153"/>
      <c r="O112" s="153"/>
      <c r="P112" s="153"/>
    </row>
    <row r="113" spans="1:16" s="16" customFormat="1" ht="15.75" x14ac:dyDescent="0.25">
      <c r="A113" s="33" t="s">
        <v>205</v>
      </c>
      <c r="B113" s="6"/>
      <c r="C113" s="7" t="s">
        <v>113</v>
      </c>
      <c r="D113" s="7" t="s">
        <v>119</v>
      </c>
      <c r="E113" s="6" t="s">
        <v>204</v>
      </c>
      <c r="F113" s="6"/>
      <c r="G113" s="23">
        <f>SUM(G114)</f>
        <v>13130</v>
      </c>
      <c r="H113" s="23">
        <f>SUM(H114)</f>
        <v>13130</v>
      </c>
      <c r="I113" s="153"/>
      <c r="J113" s="153"/>
      <c r="K113" s="153"/>
      <c r="L113" s="166"/>
      <c r="M113" s="153"/>
      <c r="N113" s="153"/>
      <c r="O113" s="153"/>
      <c r="P113" s="153"/>
    </row>
    <row r="114" spans="1:16" s="16" customFormat="1" ht="63" x14ac:dyDescent="0.25">
      <c r="A114" s="31" t="s">
        <v>411</v>
      </c>
      <c r="B114" s="6"/>
      <c r="C114" s="7" t="s">
        <v>113</v>
      </c>
      <c r="D114" s="7" t="s">
        <v>119</v>
      </c>
      <c r="E114" s="6" t="s">
        <v>206</v>
      </c>
      <c r="F114" s="6">
        <v>200</v>
      </c>
      <c r="G114" s="23">
        <v>13130</v>
      </c>
      <c r="H114" s="23">
        <v>13130</v>
      </c>
      <c r="I114" s="153"/>
      <c r="J114" s="153"/>
      <c r="K114" s="153"/>
      <c r="L114" s="166"/>
      <c r="M114" s="153"/>
      <c r="N114" s="153"/>
      <c r="O114" s="153"/>
      <c r="P114" s="153"/>
    </row>
    <row r="115" spans="1:16" s="16" customFormat="1" ht="15.75" x14ac:dyDescent="0.25">
      <c r="A115" s="82" t="s">
        <v>84</v>
      </c>
      <c r="B115" s="26"/>
      <c r="C115" s="30" t="s">
        <v>113</v>
      </c>
      <c r="D115" s="30">
        <v>12</v>
      </c>
      <c r="E115" s="26"/>
      <c r="F115" s="26"/>
      <c r="G115" s="4">
        <f>SUM(G116)</f>
        <v>259.89999999999998</v>
      </c>
      <c r="H115" s="4">
        <f>SUM(H116)</f>
        <v>259.7</v>
      </c>
      <c r="I115" s="153"/>
      <c r="J115" s="153"/>
      <c r="K115" s="153"/>
      <c r="L115" s="166"/>
      <c r="M115" s="153"/>
      <c r="N115" s="153"/>
      <c r="O115" s="153"/>
      <c r="P115" s="153"/>
    </row>
    <row r="116" spans="1:16" s="16" customFormat="1" ht="15.75" x14ac:dyDescent="0.25">
      <c r="A116" s="60" t="s">
        <v>186</v>
      </c>
      <c r="B116" s="6"/>
      <c r="C116" s="7" t="s">
        <v>113</v>
      </c>
      <c r="D116" s="7" t="s">
        <v>2</v>
      </c>
      <c r="E116" s="64" t="s">
        <v>185</v>
      </c>
      <c r="F116" s="6"/>
      <c r="G116" s="23">
        <f>G117</f>
        <v>259.89999999999998</v>
      </c>
      <c r="H116" s="23">
        <f>H117</f>
        <v>259.7</v>
      </c>
      <c r="I116" s="153"/>
      <c r="J116" s="153"/>
      <c r="K116" s="153"/>
      <c r="L116" s="166"/>
      <c r="M116" s="153"/>
      <c r="N116" s="153"/>
      <c r="O116" s="153"/>
      <c r="P116" s="153"/>
    </row>
    <row r="117" spans="1:16" s="16" customFormat="1" ht="15.75" x14ac:dyDescent="0.25">
      <c r="A117" s="60" t="s">
        <v>188</v>
      </c>
      <c r="B117" s="6"/>
      <c r="C117" s="7" t="s">
        <v>113</v>
      </c>
      <c r="D117" s="7" t="s">
        <v>2</v>
      </c>
      <c r="E117" s="64" t="s">
        <v>187</v>
      </c>
      <c r="F117" s="6"/>
      <c r="G117" s="23">
        <f>SUM(G118)</f>
        <v>259.89999999999998</v>
      </c>
      <c r="H117" s="23">
        <f>SUM(H118)</f>
        <v>259.7</v>
      </c>
      <c r="I117" s="153"/>
      <c r="J117" s="153"/>
      <c r="K117" s="153"/>
      <c r="L117" s="166"/>
      <c r="M117" s="153"/>
      <c r="N117" s="153"/>
      <c r="O117" s="153"/>
      <c r="P117" s="153"/>
    </row>
    <row r="118" spans="1:16" s="16" customFormat="1" ht="31.5" x14ac:dyDescent="0.25">
      <c r="A118" s="9" t="s">
        <v>389</v>
      </c>
      <c r="B118" s="6"/>
      <c r="C118" s="7" t="s">
        <v>113</v>
      </c>
      <c r="D118" s="7" t="s">
        <v>2</v>
      </c>
      <c r="E118" s="6" t="s">
        <v>738</v>
      </c>
      <c r="F118" s="6">
        <v>800</v>
      </c>
      <c r="G118" s="23">
        <v>259.89999999999998</v>
      </c>
      <c r="H118" s="23">
        <v>259.7</v>
      </c>
      <c r="I118" s="153"/>
      <c r="J118" s="153"/>
      <c r="K118" s="153"/>
      <c r="L118" s="166"/>
      <c r="M118" s="153"/>
      <c r="N118" s="153"/>
      <c r="O118" s="153"/>
      <c r="P118" s="153"/>
    </row>
    <row r="119" spans="1:16" s="16" customFormat="1" ht="15.75" x14ac:dyDescent="0.25">
      <c r="A119" s="32" t="s">
        <v>86</v>
      </c>
      <c r="B119" s="26"/>
      <c r="C119" s="30" t="s">
        <v>114</v>
      </c>
      <c r="D119" s="30" t="s">
        <v>117</v>
      </c>
      <c r="E119" s="26"/>
      <c r="F119" s="26"/>
      <c r="G119" s="4">
        <f>SUM(G120,G128,G145,G161)</f>
        <v>185659.50000000003</v>
      </c>
      <c r="H119" s="4">
        <f>SUM(H120,H128,H145,H161)</f>
        <v>185119</v>
      </c>
      <c r="I119" s="166"/>
      <c r="J119" s="166"/>
      <c r="K119" s="153"/>
      <c r="L119" s="166"/>
      <c r="M119" s="153"/>
      <c r="N119" s="153"/>
      <c r="O119" s="153"/>
      <c r="P119" s="153"/>
    </row>
    <row r="120" spans="1:16" s="16" customFormat="1" ht="15.75" x14ac:dyDescent="0.25">
      <c r="A120" s="32" t="s">
        <v>87</v>
      </c>
      <c r="B120" s="26"/>
      <c r="C120" s="30" t="s">
        <v>114</v>
      </c>
      <c r="D120" s="30" t="s">
        <v>110</v>
      </c>
      <c r="E120" s="26"/>
      <c r="F120" s="26"/>
      <c r="G120" s="4">
        <f>SUM(G121)</f>
        <v>32243.8</v>
      </c>
      <c r="H120" s="4">
        <f>SUM(H121)</f>
        <v>32243.200000000001</v>
      </c>
      <c r="I120" s="153"/>
      <c r="J120" s="153"/>
      <c r="K120" s="153"/>
      <c r="L120" s="166"/>
      <c r="M120" s="153"/>
      <c r="N120" s="153"/>
      <c r="O120" s="153"/>
      <c r="P120" s="153"/>
    </row>
    <row r="121" spans="1:16" s="16" customFormat="1" ht="33.75" customHeight="1" x14ac:dyDescent="0.25">
      <c r="A121" s="33" t="s">
        <v>648</v>
      </c>
      <c r="B121" s="6"/>
      <c r="C121" s="7" t="s">
        <v>114</v>
      </c>
      <c r="D121" s="7" t="s">
        <v>110</v>
      </c>
      <c r="E121" s="6" t="s">
        <v>194</v>
      </c>
      <c r="F121" s="26"/>
      <c r="G121" s="23">
        <f>SUM(G122,G124,G126)</f>
        <v>32243.8</v>
      </c>
      <c r="H121" s="23">
        <f>SUM(H122,H124,H126)</f>
        <v>32243.200000000001</v>
      </c>
      <c r="I121" s="153"/>
      <c r="J121" s="153"/>
      <c r="K121" s="153"/>
      <c r="L121" s="166"/>
      <c r="M121" s="153"/>
      <c r="N121" s="153"/>
      <c r="O121" s="153"/>
      <c r="P121" s="153"/>
    </row>
    <row r="122" spans="1:16" s="16" customFormat="1" ht="31.5" x14ac:dyDescent="0.25">
      <c r="A122" s="33" t="s">
        <v>212</v>
      </c>
      <c r="B122" s="6"/>
      <c r="C122" s="7" t="s">
        <v>114</v>
      </c>
      <c r="D122" s="7" t="s">
        <v>110</v>
      </c>
      <c r="E122" s="6" t="s">
        <v>211</v>
      </c>
      <c r="F122" s="26"/>
      <c r="G122" s="23">
        <f>SUM(G123)</f>
        <v>9209.5</v>
      </c>
      <c r="H122" s="23">
        <f>SUM(H123)</f>
        <v>9209</v>
      </c>
      <c r="I122" s="153"/>
      <c r="J122" s="153"/>
      <c r="K122" s="153"/>
      <c r="L122" s="166"/>
      <c r="M122" s="153"/>
      <c r="N122" s="153"/>
      <c r="O122" s="153"/>
      <c r="P122" s="153"/>
    </row>
    <row r="123" spans="1:16" s="16" customFormat="1" ht="47.25" x14ac:dyDescent="0.25">
      <c r="A123" s="33" t="s">
        <v>721</v>
      </c>
      <c r="B123" s="6"/>
      <c r="C123" s="7" t="s">
        <v>114</v>
      </c>
      <c r="D123" s="7" t="s">
        <v>110</v>
      </c>
      <c r="E123" s="6" t="s">
        <v>213</v>
      </c>
      <c r="F123" s="6">
        <v>200</v>
      </c>
      <c r="G123" s="23">
        <v>9209.5</v>
      </c>
      <c r="H123" s="23">
        <v>9209</v>
      </c>
      <c r="I123" s="153"/>
      <c r="J123" s="153"/>
      <c r="K123" s="153"/>
      <c r="L123" s="166"/>
      <c r="M123" s="153"/>
      <c r="N123" s="153"/>
      <c r="O123" s="153"/>
      <c r="P123" s="153"/>
    </row>
    <row r="124" spans="1:16" s="16" customFormat="1" ht="31.5" x14ac:dyDescent="0.25">
      <c r="A124" s="34" t="s">
        <v>439</v>
      </c>
      <c r="B124" s="6"/>
      <c r="C124" s="7" t="s">
        <v>114</v>
      </c>
      <c r="D124" s="7" t="s">
        <v>110</v>
      </c>
      <c r="E124" s="6" t="s">
        <v>440</v>
      </c>
      <c r="F124" s="6"/>
      <c r="G124" s="23">
        <f>SUM(G125)</f>
        <v>8034.3</v>
      </c>
      <c r="H124" s="23">
        <f>SUM(H125)</f>
        <v>8034.2</v>
      </c>
      <c r="I124" s="153"/>
      <c r="J124" s="153"/>
      <c r="K124" s="153"/>
      <c r="L124" s="166"/>
      <c r="M124" s="153"/>
      <c r="N124" s="153"/>
      <c r="O124" s="153"/>
      <c r="P124" s="153"/>
    </row>
    <row r="125" spans="1:16" s="16" customFormat="1" ht="47.25" x14ac:dyDescent="0.25">
      <c r="A125" s="33" t="s">
        <v>564</v>
      </c>
      <c r="B125" s="6"/>
      <c r="C125" s="7" t="s">
        <v>114</v>
      </c>
      <c r="D125" s="7" t="s">
        <v>110</v>
      </c>
      <c r="E125" s="6" t="s">
        <v>441</v>
      </c>
      <c r="F125" s="6">
        <v>200</v>
      </c>
      <c r="G125" s="23">
        <v>8034.3</v>
      </c>
      <c r="H125" s="23">
        <v>8034.2</v>
      </c>
      <c r="I125" s="153"/>
      <c r="J125" s="153"/>
      <c r="K125" s="153"/>
      <c r="L125" s="166"/>
      <c r="M125" s="153"/>
      <c r="N125" s="153"/>
      <c r="O125" s="153"/>
      <c r="P125" s="153"/>
    </row>
    <row r="126" spans="1:16" s="16" customFormat="1" ht="31.5" x14ac:dyDescent="0.25">
      <c r="A126" s="85" t="s">
        <v>529</v>
      </c>
      <c r="B126" s="6"/>
      <c r="C126" s="7" t="s">
        <v>114</v>
      </c>
      <c r="D126" s="7" t="s">
        <v>110</v>
      </c>
      <c r="E126" s="125" t="s">
        <v>739</v>
      </c>
      <c r="F126" s="6"/>
      <c r="G126" s="23">
        <f>SUM(G127)</f>
        <v>15000</v>
      </c>
      <c r="H126" s="23">
        <f>SUM(H127)</f>
        <v>15000</v>
      </c>
      <c r="I126" s="153"/>
      <c r="J126" s="153"/>
      <c r="K126" s="153"/>
      <c r="L126" s="166"/>
      <c r="M126" s="153"/>
      <c r="N126" s="153"/>
      <c r="O126" s="153"/>
      <c r="P126" s="153"/>
    </row>
    <row r="127" spans="1:16" s="16" customFormat="1" ht="47.25" x14ac:dyDescent="0.25">
      <c r="A127" s="85" t="s">
        <v>543</v>
      </c>
      <c r="B127" s="6"/>
      <c r="C127" s="7" t="s">
        <v>114</v>
      </c>
      <c r="D127" s="7" t="s">
        <v>110</v>
      </c>
      <c r="E127" s="125" t="s">
        <v>530</v>
      </c>
      <c r="F127" s="6">
        <v>200</v>
      </c>
      <c r="G127" s="23">
        <v>15000</v>
      </c>
      <c r="H127" s="23">
        <v>15000</v>
      </c>
      <c r="I127" s="153"/>
      <c r="J127" s="153"/>
      <c r="K127" s="153"/>
      <c r="L127" s="166"/>
      <c r="M127" s="153"/>
      <c r="N127" s="153"/>
      <c r="O127" s="153"/>
      <c r="P127" s="153"/>
    </row>
    <row r="128" spans="1:16" s="16" customFormat="1" ht="15.75" x14ac:dyDescent="0.25">
      <c r="A128" s="32" t="s">
        <v>89</v>
      </c>
      <c r="B128" s="26"/>
      <c r="C128" s="30" t="s">
        <v>114</v>
      </c>
      <c r="D128" s="30" t="s">
        <v>111</v>
      </c>
      <c r="E128" s="26"/>
      <c r="F128" s="26"/>
      <c r="G128" s="4">
        <f>SUM(G129,G141)</f>
        <v>87277.8</v>
      </c>
      <c r="H128" s="4">
        <f>SUM(H129,H141)</f>
        <v>87197.7</v>
      </c>
      <c r="I128" s="153"/>
      <c r="J128" s="153"/>
      <c r="K128" s="153"/>
      <c r="L128" s="166"/>
      <c r="M128" s="153"/>
      <c r="N128" s="153"/>
      <c r="O128" s="153"/>
      <c r="P128" s="153"/>
    </row>
    <row r="129" spans="1:16" s="16" customFormat="1" ht="47.25" x14ac:dyDescent="0.25">
      <c r="A129" s="33" t="s">
        <v>649</v>
      </c>
      <c r="B129" s="6"/>
      <c r="C129" s="7" t="s">
        <v>114</v>
      </c>
      <c r="D129" s="7" t="s">
        <v>111</v>
      </c>
      <c r="E129" s="6" t="s">
        <v>214</v>
      </c>
      <c r="F129" s="6"/>
      <c r="G129" s="23">
        <f>SUM(G130,G138)</f>
        <v>80985.8</v>
      </c>
      <c r="H129" s="23">
        <f>SUM(H130,H138)</f>
        <v>80985.8</v>
      </c>
      <c r="I129" s="153"/>
      <c r="J129" s="153"/>
      <c r="K129" s="153"/>
      <c r="L129" s="166"/>
      <c r="M129" s="153"/>
      <c r="N129" s="153"/>
      <c r="O129" s="153"/>
      <c r="P129" s="153"/>
    </row>
    <row r="130" spans="1:16" s="16" customFormat="1" ht="31.5" x14ac:dyDescent="0.25">
      <c r="A130" s="33" t="s">
        <v>80</v>
      </c>
      <c r="B130" s="6"/>
      <c r="C130" s="7" t="s">
        <v>114</v>
      </c>
      <c r="D130" s="7" t="s">
        <v>111</v>
      </c>
      <c r="E130" s="6" t="s">
        <v>215</v>
      </c>
      <c r="F130" s="6"/>
      <c r="G130" s="23">
        <f>SUM(G131,G133,G135)</f>
        <v>48249.599999999999</v>
      </c>
      <c r="H130" s="23">
        <f>SUM(H131,H133,H135)</f>
        <v>48249.599999999999</v>
      </c>
      <c r="I130" s="153"/>
      <c r="J130" s="153"/>
      <c r="K130" s="153"/>
      <c r="L130" s="166"/>
      <c r="M130" s="153"/>
      <c r="N130" s="153"/>
      <c r="O130" s="153"/>
      <c r="P130" s="153"/>
    </row>
    <row r="131" spans="1:16" s="16" customFormat="1" ht="15.75" x14ac:dyDescent="0.25">
      <c r="A131" s="33" t="s">
        <v>217</v>
      </c>
      <c r="B131" s="6"/>
      <c r="C131" s="7" t="s">
        <v>114</v>
      </c>
      <c r="D131" s="7" t="s">
        <v>111</v>
      </c>
      <c r="E131" s="6" t="s">
        <v>216</v>
      </c>
      <c r="F131" s="6"/>
      <c r="G131" s="23">
        <f>SUM(G132)</f>
        <v>12249.6</v>
      </c>
      <c r="H131" s="23">
        <f>SUM(H132)</f>
        <v>12249.6</v>
      </c>
      <c r="I131" s="153"/>
      <c r="J131" s="153"/>
      <c r="K131" s="153"/>
      <c r="L131" s="166"/>
      <c r="M131" s="153"/>
      <c r="N131" s="153"/>
      <c r="O131" s="153"/>
      <c r="P131" s="153"/>
    </row>
    <row r="132" spans="1:16" s="16" customFormat="1" ht="31.5" x14ac:dyDescent="0.25">
      <c r="A132" s="33" t="s">
        <v>357</v>
      </c>
      <c r="B132" s="6"/>
      <c r="C132" s="7" t="s">
        <v>114</v>
      </c>
      <c r="D132" s="7" t="s">
        <v>111</v>
      </c>
      <c r="E132" s="6" t="s">
        <v>218</v>
      </c>
      <c r="F132" s="6">
        <v>800</v>
      </c>
      <c r="G132" s="23">
        <v>12249.6</v>
      </c>
      <c r="H132" s="23">
        <v>12249.6</v>
      </c>
      <c r="I132" s="153"/>
      <c r="J132" s="153"/>
      <c r="K132" s="153"/>
      <c r="L132" s="166"/>
      <c r="M132" s="153"/>
      <c r="N132" s="153"/>
      <c r="O132" s="153"/>
      <c r="P132" s="153"/>
    </row>
    <row r="133" spans="1:16" s="16" customFormat="1" ht="63" x14ac:dyDescent="0.25">
      <c r="A133" s="9" t="s">
        <v>801</v>
      </c>
      <c r="B133" s="6"/>
      <c r="C133" s="7" t="s">
        <v>114</v>
      </c>
      <c r="D133" s="7" t="s">
        <v>111</v>
      </c>
      <c r="E133" s="6" t="s">
        <v>740</v>
      </c>
      <c r="F133" s="6"/>
      <c r="G133" s="23">
        <f>SUM(G134)</f>
        <v>36000</v>
      </c>
      <c r="H133" s="23">
        <f>SUM(H134)</f>
        <v>36000</v>
      </c>
      <c r="I133" s="153"/>
      <c r="J133" s="153"/>
      <c r="K133" s="153"/>
      <c r="L133" s="166"/>
      <c r="M133" s="153"/>
      <c r="N133" s="153"/>
      <c r="O133" s="153"/>
      <c r="P133" s="153"/>
    </row>
    <row r="134" spans="1:16" s="16" customFormat="1" ht="63" x14ac:dyDescent="0.25">
      <c r="A134" s="86" t="s">
        <v>742</v>
      </c>
      <c r="B134" s="6"/>
      <c r="C134" s="7" t="s">
        <v>114</v>
      </c>
      <c r="D134" s="7" t="s">
        <v>111</v>
      </c>
      <c r="E134" s="6" t="s">
        <v>741</v>
      </c>
      <c r="F134" s="6">
        <v>800</v>
      </c>
      <c r="G134" s="23">
        <v>36000</v>
      </c>
      <c r="H134" s="23">
        <v>36000</v>
      </c>
      <c r="I134" s="153"/>
      <c r="J134" s="153"/>
      <c r="K134" s="153"/>
      <c r="L134" s="166"/>
      <c r="M134" s="153"/>
      <c r="N134" s="153"/>
      <c r="O134" s="153"/>
      <c r="P134" s="153"/>
    </row>
    <row r="135" spans="1:16" s="16" customFormat="1" ht="47.25" x14ac:dyDescent="0.25">
      <c r="A135" s="196" t="s">
        <v>804</v>
      </c>
      <c r="B135" s="6"/>
      <c r="C135" s="7" t="s">
        <v>114</v>
      </c>
      <c r="D135" s="7" t="s">
        <v>111</v>
      </c>
      <c r="E135" s="6" t="s">
        <v>805</v>
      </c>
      <c r="F135" s="6"/>
      <c r="G135" s="23">
        <f>SUM(G136:G137)</f>
        <v>0</v>
      </c>
      <c r="H135" s="23">
        <f>SUM(H136:H137)</f>
        <v>0</v>
      </c>
      <c r="I135" s="153"/>
      <c r="J135" s="153"/>
      <c r="K135" s="153"/>
      <c r="L135" s="166"/>
      <c r="M135" s="153"/>
      <c r="N135" s="153"/>
      <c r="O135" s="153"/>
      <c r="P135" s="153"/>
    </row>
    <row r="136" spans="1:16" s="16" customFormat="1" ht="47.25" x14ac:dyDescent="0.25">
      <c r="A136" s="86" t="s">
        <v>808</v>
      </c>
      <c r="B136" s="6"/>
      <c r="C136" s="7" t="s">
        <v>114</v>
      </c>
      <c r="D136" s="7" t="s">
        <v>111</v>
      </c>
      <c r="E136" s="6" t="s">
        <v>806</v>
      </c>
      <c r="F136" s="6">
        <v>800</v>
      </c>
      <c r="G136" s="23">
        <v>0</v>
      </c>
      <c r="H136" s="23">
        <v>0</v>
      </c>
      <c r="I136" s="153"/>
      <c r="J136" s="153"/>
      <c r="K136" s="153"/>
      <c r="L136" s="166"/>
      <c r="M136" s="153"/>
      <c r="N136" s="153"/>
      <c r="O136" s="153"/>
      <c r="P136" s="153"/>
    </row>
    <row r="137" spans="1:16" s="16" customFormat="1" ht="47.25" x14ac:dyDescent="0.25">
      <c r="A137" s="86" t="s">
        <v>809</v>
      </c>
      <c r="B137" s="6"/>
      <c r="C137" s="7" t="s">
        <v>114</v>
      </c>
      <c r="D137" s="7" t="s">
        <v>111</v>
      </c>
      <c r="E137" s="6" t="s">
        <v>807</v>
      </c>
      <c r="F137" s="6">
        <v>800</v>
      </c>
      <c r="G137" s="23">
        <v>0</v>
      </c>
      <c r="H137" s="23">
        <v>0</v>
      </c>
      <c r="I137" s="153"/>
      <c r="J137" s="153"/>
      <c r="K137" s="153"/>
      <c r="L137" s="166"/>
      <c r="M137" s="153"/>
      <c r="N137" s="153"/>
      <c r="O137" s="153"/>
      <c r="P137" s="153"/>
    </row>
    <row r="138" spans="1:16" s="16" customFormat="1" ht="31.5" x14ac:dyDescent="0.25">
      <c r="A138" s="9" t="s">
        <v>88</v>
      </c>
      <c r="B138" s="6"/>
      <c r="C138" s="7" t="s">
        <v>114</v>
      </c>
      <c r="D138" s="7" t="s">
        <v>111</v>
      </c>
      <c r="E138" s="6" t="s">
        <v>219</v>
      </c>
      <c r="F138" s="6"/>
      <c r="G138" s="23">
        <f>SUM(G139)</f>
        <v>32736.2</v>
      </c>
      <c r="H138" s="23">
        <f>SUM(H139)</f>
        <v>32736.2</v>
      </c>
      <c r="I138" s="153"/>
      <c r="J138" s="153"/>
      <c r="K138" s="153"/>
      <c r="L138" s="166"/>
      <c r="M138" s="153"/>
      <c r="N138" s="153"/>
      <c r="O138" s="153"/>
      <c r="P138" s="153"/>
    </row>
    <row r="139" spans="1:16" s="16" customFormat="1" ht="15.75" x14ac:dyDescent="0.25">
      <c r="A139" s="9" t="s">
        <v>221</v>
      </c>
      <c r="B139" s="6"/>
      <c r="C139" s="7" t="s">
        <v>114</v>
      </c>
      <c r="D139" s="7" t="s">
        <v>111</v>
      </c>
      <c r="E139" s="6" t="s">
        <v>220</v>
      </c>
      <c r="F139" s="6"/>
      <c r="G139" s="23">
        <f>SUM(G140)</f>
        <v>32736.2</v>
      </c>
      <c r="H139" s="23">
        <f>SUM(H140)</f>
        <v>32736.2</v>
      </c>
      <c r="I139" s="153"/>
      <c r="J139" s="153"/>
      <c r="K139" s="153"/>
      <c r="L139" s="166"/>
      <c r="M139" s="153"/>
      <c r="N139" s="153"/>
      <c r="O139" s="153"/>
      <c r="P139" s="153"/>
    </row>
    <row r="140" spans="1:16" s="16" customFormat="1" ht="31.5" x14ac:dyDescent="0.25">
      <c r="A140" s="9" t="s">
        <v>357</v>
      </c>
      <c r="B140" s="6"/>
      <c r="C140" s="7" t="s">
        <v>114</v>
      </c>
      <c r="D140" s="7" t="s">
        <v>111</v>
      </c>
      <c r="E140" s="6" t="s">
        <v>222</v>
      </c>
      <c r="F140" s="6">
        <v>800</v>
      </c>
      <c r="G140" s="23">
        <v>32736.2</v>
      </c>
      <c r="H140" s="23">
        <v>32736.2</v>
      </c>
      <c r="I140" s="153"/>
      <c r="J140" s="153"/>
      <c r="K140" s="153"/>
      <c r="L140" s="166"/>
      <c r="M140" s="153"/>
      <c r="N140" s="153"/>
      <c r="O140" s="153"/>
      <c r="P140" s="153"/>
    </row>
    <row r="141" spans="1:16" s="16" customFormat="1" ht="32.25" customHeight="1" x14ac:dyDescent="0.25">
      <c r="A141" s="60" t="s">
        <v>648</v>
      </c>
      <c r="B141" s="6"/>
      <c r="C141" s="7" t="s">
        <v>114</v>
      </c>
      <c r="D141" s="7" t="s">
        <v>111</v>
      </c>
      <c r="E141" s="6" t="s">
        <v>194</v>
      </c>
      <c r="F141" s="6"/>
      <c r="G141" s="23">
        <f>G142</f>
        <v>6292</v>
      </c>
      <c r="H141" s="23">
        <f>H142</f>
        <v>6211.9</v>
      </c>
      <c r="I141" s="197"/>
    </row>
    <row r="142" spans="1:16" s="16" customFormat="1" ht="31.5" x14ac:dyDescent="0.25">
      <c r="A142" s="33" t="s">
        <v>810</v>
      </c>
      <c r="B142" s="6"/>
      <c r="C142" s="7" t="s">
        <v>114</v>
      </c>
      <c r="D142" s="7" t="s">
        <v>111</v>
      </c>
      <c r="E142" s="6" t="s">
        <v>811</v>
      </c>
      <c r="F142" s="6"/>
      <c r="G142" s="23">
        <f>SUM(G143)</f>
        <v>6292</v>
      </c>
      <c r="H142" s="23">
        <f>SUM(H143)</f>
        <v>6211.9</v>
      </c>
      <c r="I142" s="197"/>
    </row>
    <row r="143" spans="1:16" s="16" customFormat="1" ht="31.5" x14ac:dyDescent="0.25">
      <c r="A143" s="33" t="s">
        <v>812</v>
      </c>
      <c r="B143" s="6"/>
      <c r="C143" s="7" t="s">
        <v>114</v>
      </c>
      <c r="D143" s="7" t="s">
        <v>111</v>
      </c>
      <c r="E143" s="6" t="s">
        <v>437</v>
      </c>
      <c r="F143" s="6"/>
      <c r="G143" s="23">
        <f>G144</f>
        <v>6292</v>
      </c>
      <c r="H143" s="23">
        <f>H144</f>
        <v>6211.9</v>
      </c>
      <c r="I143" s="197"/>
    </row>
    <row r="144" spans="1:16" s="16" customFormat="1" ht="31.5" x14ac:dyDescent="0.25">
      <c r="A144" s="9" t="s">
        <v>813</v>
      </c>
      <c r="B144" s="6"/>
      <c r="C144" s="7" t="s">
        <v>114</v>
      </c>
      <c r="D144" s="7" t="s">
        <v>111</v>
      </c>
      <c r="E144" s="6" t="s">
        <v>437</v>
      </c>
      <c r="F144" s="6">
        <v>200</v>
      </c>
      <c r="G144" s="23">
        <v>6292</v>
      </c>
      <c r="H144" s="23">
        <v>6211.9</v>
      </c>
      <c r="I144" s="197"/>
    </row>
    <row r="145" spans="1:16" s="16" customFormat="1" ht="15.75" x14ac:dyDescent="0.25">
      <c r="A145" s="32" t="s">
        <v>90</v>
      </c>
      <c r="B145" s="26"/>
      <c r="C145" s="30" t="s">
        <v>114</v>
      </c>
      <c r="D145" s="30" t="s">
        <v>112</v>
      </c>
      <c r="E145" s="26"/>
      <c r="F145" s="26"/>
      <c r="G145" s="4">
        <f>SUM(G146)</f>
        <v>60169.3</v>
      </c>
      <c r="H145" s="4">
        <f>SUM(H146)</f>
        <v>59709.8</v>
      </c>
      <c r="I145" s="153"/>
      <c r="J145" s="153"/>
      <c r="K145" s="153"/>
      <c r="L145" s="166"/>
      <c r="M145" s="153"/>
      <c r="N145" s="153"/>
      <c r="O145" s="153"/>
      <c r="P145" s="153"/>
    </row>
    <row r="146" spans="1:16" s="16" customFormat="1" ht="47.25" x14ac:dyDescent="0.25">
      <c r="A146" s="33" t="s">
        <v>648</v>
      </c>
      <c r="B146" s="6"/>
      <c r="C146" s="7" t="s">
        <v>114</v>
      </c>
      <c r="D146" s="7" t="s">
        <v>112</v>
      </c>
      <c r="E146" s="6" t="s">
        <v>194</v>
      </c>
      <c r="F146" s="6"/>
      <c r="G146" s="23">
        <f>SUM(G147,G149,G151,G153,G155,G157,G159)</f>
        <v>60169.3</v>
      </c>
      <c r="H146" s="23">
        <f>SUM(H147,H149,H151,H153,H155,H157,H159)</f>
        <v>59709.8</v>
      </c>
      <c r="I146" s="153"/>
      <c r="J146" s="153"/>
      <c r="K146" s="153"/>
      <c r="L146" s="166"/>
      <c r="M146" s="153"/>
      <c r="N146" s="153"/>
      <c r="O146" s="153"/>
      <c r="P146" s="153"/>
    </row>
    <row r="147" spans="1:16" s="16" customFormat="1" ht="15.75" x14ac:dyDescent="0.25">
      <c r="A147" s="33" t="s">
        <v>224</v>
      </c>
      <c r="B147" s="6"/>
      <c r="C147" s="7" t="s">
        <v>114</v>
      </c>
      <c r="D147" s="7" t="s">
        <v>112</v>
      </c>
      <c r="E147" s="6" t="s">
        <v>223</v>
      </c>
      <c r="F147" s="26"/>
      <c r="G147" s="23">
        <f>SUM(G148)</f>
        <v>3344.2</v>
      </c>
      <c r="H147" s="23">
        <f>SUM(H148)</f>
        <v>3087.4</v>
      </c>
      <c r="I147" s="153"/>
      <c r="J147" s="153"/>
      <c r="K147" s="153"/>
      <c r="L147" s="166"/>
      <c r="M147" s="153"/>
      <c r="N147" s="153"/>
      <c r="O147" s="153"/>
      <c r="P147" s="153"/>
    </row>
    <row r="148" spans="1:16" s="16" customFormat="1" ht="31.5" x14ac:dyDescent="0.25">
      <c r="A148" s="33" t="s">
        <v>412</v>
      </c>
      <c r="B148" s="6"/>
      <c r="C148" s="7" t="s">
        <v>114</v>
      </c>
      <c r="D148" s="7" t="s">
        <v>112</v>
      </c>
      <c r="E148" s="6" t="s">
        <v>225</v>
      </c>
      <c r="F148" s="6">
        <v>200</v>
      </c>
      <c r="G148" s="23">
        <v>3344.2</v>
      </c>
      <c r="H148" s="23">
        <v>3087.4</v>
      </c>
      <c r="I148" s="153"/>
      <c r="J148" s="153"/>
      <c r="K148" s="153"/>
      <c r="L148" s="166"/>
      <c r="M148" s="153"/>
      <c r="N148" s="153"/>
      <c r="O148" s="153"/>
      <c r="P148" s="153"/>
    </row>
    <row r="149" spans="1:16" s="16" customFormat="1" ht="15.75" x14ac:dyDescent="0.25">
      <c r="A149" s="33" t="s">
        <v>227</v>
      </c>
      <c r="B149" s="6"/>
      <c r="C149" s="7" t="s">
        <v>114</v>
      </c>
      <c r="D149" s="7" t="s">
        <v>112</v>
      </c>
      <c r="E149" s="6" t="s">
        <v>226</v>
      </c>
      <c r="F149" s="26"/>
      <c r="G149" s="23">
        <f>SUM(G150)</f>
        <v>0</v>
      </c>
      <c r="H149" s="23">
        <f>SUM(H150)</f>
        <v>0</v>
      </c>
      <c r="I149" s="153"/>
      <c r="J149" s="153"/>
      <c r="K149" s="153"/>
      <c r="L149" s="166"/>
      <c r="M149" s="153"/>
      <c r="N149" s="153"/>
      <c r="O149" s="153"/>
      <c r="P149" s="153"/>
    </row>
    <row r="150" spans="1:16" s="16" customFormat="1" ht="31.5" x14ac:dyDescent="0.25">
      <c r="A150" s="33" t="s">
        <v>413</v>
      </c>
      <c r="B150" s="6"/>
      <c r="C150" s="7" t="s">
        <v>114</v>
      </c>
      <c r="D150" s="7" t="s">
        <v>112</v>
      </c>
      <c r="E150" s="6" t="s">
        <v>228</v>
      </c>
      <c r="F150" s="6">
        <v>200</v>
      </c>
      <c r="G150" s="23">
        <v>0</v>
      </c>
      <c r="H150" s="23">
        <v>0</v>
      </c>
      <c r="I150" s="153"/>
      <c r="J150" s="153"/>
      <c r="K150" s="153"/>
      <c r="L150" s="166"/>
      <c r="M150" s="153"/>
      <c r="N150" s="153"/>
      <c r="O150" s="153"/>
      <c r="P150" s="153"/>
    </row>
    <row r="151" spans="1:16" s="16" customFormat="1" ht="16.5" customHeight="1" x14ac:dyDescent="0.25">
      <c r="A151" s="33" t="s">
        <v>230</v>
      </c>
      <c r="B151" s="6"/>
      <c r="C151" s="7" t="s">
        <v>114</v>
      </c>
      <c r="D151" s="7" t="s">
        <v>112</v>
      </c>
      <c r="E151" s="6" t="s">
        <v>229</v>
      </c>
      <c r="F151" s="26"/>
      <c r="G151" s="23">
        <f>SUM(G152)</f>
        <v>0</v>
      </c>
      <c r="H151" s="23">
        <f>SUM(H152)</f>
        <v>0</v>
      </c>
      <c r="I151" s="153"/>
      <c r="J151" s="153"/>
      <c r="K151" s="153"/>
      <c r="L151" s="166"/>
      <c r="M151" s="153"/>
      <c r="N151" s="153"/>
      <c r="O151" s="153"/>
      <c r="P151" s="153"/>
    </row>
    <row r="152" spans="1:16" s="16" customFormat="1" ht="47.25" x14ac:dyDescent="0.25">
      <c r="A152" s="33" t="s">
        <v>414</v>
      </c>
      <c r="B152" s="6"/>
      <c r="C152" s="7" t="s">
        <v>114</v>
      </c>
      <c r="D152" s="7" t="s">
        <v>112</v>
      </c>
      <c r="E152" s="6" t="s">
        <v>231</v>
      </c>
      <c r="F152" s="6">
        <v>200</v>
      </c>
      <c r="G152" s="23">
        <v>0</v>
      </c>
      <c r="H152" s="23">
        <v>0</v>
      </c>
      <c r="I152" s="153"/>
      <c r="J152" s="153"/>
      <c r="K152" s="153"/>
      <c r="L152" s="166"/>
      <c r="M152" s="153"/>
      <c r="N152" s="153"/>
      <c r="O152" s="153"/>
      <c r="P152" s="153"/>
    </row>
    <row r="153" spans="1:16" s="16" customFormat="1" ht="17.25" customHeight="1" x14ac:dyDescent="0.25">
      <c r="A153" s="33" t="s">
        <v>233</v>
      </c>
      <c r="B153" s="6"/>
      <c r="C153" s="7" t="s">
        <v>114</v>
      </c>
      <c r="D153" s="7" t="s">
        <v>112</v>
      </c>
      <c r="E153" s="6" t="s">
        <v>232</v>
      </c>
      <c r="F153" s="26"/>
      <c r="G153" s="23">
        <f>SUM(G154)</f>
        <v>5775.2</v>
      </c>
      <c r="H153" s="23">
        <f>SUM(H154)</f>
        <v>5572.7</v>
      </c>
      <c r="I153" s="153"/>
      <c r="J153" s="153"/>
      <c r="K153" s="153"/>
      <c r="L153" s="166"/>
      <c r="M153" s="153"/>
      <c r="N153" s="153"/>
      <c r="O153" s="153"/>
      <c r="P153" s="153"/>
    </row>
    <row r="154" spans="1:16" s="16" customFormat="1" ht="47.25" x14ac:dyDescent="0.25">
      <c r="A154" s="33" t="s">
        <v>415</v>
      </c>
      <c r="B154" s="6"/>
      <c r="C154" s="7" t="s">
        <v>114</v>
      </c>
      <c r="D154" s="7" t="s">
        <v>112</v>
      </c>
      <c r="E154" s="6" t="s">
        <v>234</v>
      </c>
      <c r="F154" s="6">
        <v>200</v>
      </c>
      <c r="G154" s="23">
        <v>5775.2</v>
      </c>
      <c r="H154" s="23">
        <v>5572.7</v>
      </c>
      <c r="I154" s="153"/>
      <c r="J154" s="153"/>
      <c r="K154" s="153"/>
      <c r="L154" s="166"/>
      <c r="M154" s="153"/>
      <c r="N154" s="153"/>
      <c r="O154" s="153"/>
      <c r="P154" s="153"/>
    </row>
    <row r="155" spans="1:16" s="16" customFormat="1" ht="31.5" x14ac:dyDescent="0.25">
      <c r="A155" s="33" t="s">
        <v>236</v>
      </c>
      <c r="B155" s="6"/>
      <c r="C155" s="7" t="s">
        <v>114</v>
      </c>
      <c r="D155" s="7" t="s">
        <v>112</v>
      </c>
      <c r="E155" s="6" t="s">
        <v>235</v>
      </c>
      <c r="F155" s="26"/>
      <c r="G155" s="23">
        <f>SUM(G156)</f>
        <v>0</v>
      </c>
      <c r="H155" s="23">
        <f>SUM(H156)</f>
        <v>0</v>
      </c>
      <c r="I155" s="153"/>
      <c r="J155" s="153"/>
      <c r="K155" s="153"/>
      <c r="L155" s="166"/>
      <c r="M155" s="153"/>
      <c r="N155" s="153"/>
      <c r="O155" s="153"/>
      <c r="P155" s="153"/>
    </row>
    <row r="156" spans="1:16" s="16" customFormat="1" ht="47.25" x14ac:dyDescent="0.25">
      <c r="A156" s="33" t="s">
        <v>416</v>
      </c>
      <c r="B156" s="6"/>
      <c r="C156" s="7" t="s">
        <v>114</v>
      </c>
      <c r="D156" s="7" t="s">
        <v>112</v>
      </c>
      <c r="E156" s="6" t="s">
        <v>237</v>
      </c>
      <c r="F156" s="6">
        <v>200</v>
      </c>
      <c r="G156" s="23">
        <v>0</v>
      </c>
      <c r="H156" s="23">
        <v>0</v>
      </c>
      <c r="I156" s="153"/>
      <c r="J156" s="153"/>
      <c r="K156" s="153"/>
      <c r="L156" s="166"/>
      <c r="M156" s="153"/>
      <c r="N156" s="153"/>
      <c r="O156" s="153"/>
      <c r="P156" s="153"/>
    </row>
    <row r="157" spans="1:16" s="16" customFormat="1" ht="47.25" x14ac:dyDescent="0.25">
      <c r="A157" s="33" t="s">
        <v>650</v>
      </c>
      <c r="B157" s="6"/>
      <c r="C157" s="7" t="s">
        <v>114</v>
      </c>
      <c r="D157" s="7" t="s">
        <v>112</v>
      </c>
      <c r="E157" s="6" t="s">
        <v>651</v>
      </c>
      <c r="F157" s="6"/>
      <c r="G157" s="23">
        <f>SUM(G158)</f>
        <v>23333.9</v>
      </c>
      <c r="H157" s="23">
        <f>SUM(H158)</f>
        <v>23333.8</v>
      </c>
      <c r="I157" s="153"/>
      <c r="J157" s="153"/>
      <c r="K157" s="153"/>
      <c r="L157" s="166"/>
      <c r="M157" s="153"/>
      <c r="N157" s="153"/>
      <c r="O157" s="153"/>
      <c r="P157" s="153"/>
    </row>
    <row r="158" spans="1:16" s="16" customFormat="1" ht="63" x14ac:dyDescent="0.25">
      <c r="A158" s="33" t="s">
        <v>679</v>
      </c>
      <c r="B158" s="6"/>
      <c r="C158" s="7" t="s">
        <v>114</v>
      </c>
      <c r="D158" s="7" t="s">
        <v>112</v>
      </c>
      <c r="E158" s="113" t="s">
        <v>652</v>
      </c>
      <c r="F158" s="6">
        <v>200</v>
      </c>
      <c r="G158" s="23">
        <v>23333.9</v>
      </c>
      <c r="H158" s="23">
        <v>23333.8</v>
      </c>
      <c r="I158" s="153"/>
      <c r="J158" s="153"/>
      <c r="K158" s="153"/>
      <c r="L158" s="166"/>
      <c r="M158" s="153"/>
      <c r="N158" s="153"/>
      <c r="O158" s="153"/>
      <c r="P158" s="153"/>
    </row>
    <row r="159" spans="1:16" s="16" customFormat="1" ht="31.5" x14ac:dyDescent="0.25">
      <c r="A159" s="33" t="s">
        <v>655</v>
      </c>
      <c r="B159" s="6"/>
      <c r="C159" s="7" t="s">
        <v>114</v>
      </c>
      <c r="D159" s="7" t="s">
        <v>112</v>
      </c>
      <c r="E159" s="6" t="s">
        <v>654</v>
      </c>
      <c r="F159" s="6"/>
      <c r="G159" s="23">
        <f>SUM(G160)</f>
        <v>27716</v>
      </c>
      <c r="H159" s="23">
        <f>SUM(H160)</f>
        <v>27715.9</v>
      </c>
      <c r="I159" s="153"/>
      <c r="J159" s="153"/>
      <c r="K159" s="153"/>
      <c r="L159" s="166"/>
      <c r="M159" s="153"/>
      <c r="N159" s="153"/>
      <c r="O159" s="153"/>
      <c r="P159" s="153"/>
    </row>
    <row r="160" spans="1:16" s="16" customFormat="1" ht="63" x14ac:dyDescent="0.25">
      <c r="A160" s="33" t="s">
        <v>680</v>
      </c>
      <c r="B160" s="6"/>
      <c r="C160" s="7" t="s">
        <v>114</v>
      </c>
      <c r="D160" s="7" t="s">
        <v>112</v>
      </c>
      <c r="E160" s="113" t="s">
        <v>653</v>
      </c>
      <c r="F160" s="6">
        <v>200</v>
      </c>
      <c r="G160" s="23">
        <v>27716</v>
      </c>
      <c r="H160" s="23">
        <v>27715.9</v>
      </c>
      <c r="I160" s="153"/>
      <c r="J160" s="153"/>
      <c r="K160" s="153"/>
      <c r="L160" s="166"/>
      <c r="M160" s="153"/>
      <c r="N160" s="153"/>
      <c r="O160" s="153"/>
      <c r="P160" s="153"/>
    </row>
    <row r="161" spans="1:16" s="16" customFormat="1" ht="18" customHeight="1" x14ac:dyDescent="0.25">
      <c r="A161" s="32" t="s">
        <v>132</v>
      </c>
      <c r="B161" s="26"/>
      <c r="C161" s="30" t="s">
        <v>114</v>
      </c>
      <c r="D161" s="30" t="s">
        <v>114</v>
      </c>
      <c r="E161" s="26"/>
      <c r="F161" s="26"/>
      <c r="G161" s="4">
        <f>SUM(G162,G166)</f>
        <v>5968.6</v>
      </c>
      <c r="H161" s="4">
        <f>SUM(H162,H166)</f>
        <v>5968.2999999999993</v>
      </c>
      <c r="I161" s="153"/>
      <c r="J161" s="153"/>
      <c r="K161" s="153"/>
      <c r="L161" s="166"/>
      <c r="M161" s="153"/>
      <c r="N161" s="153"/>
      <c r="O161" s="153"/>
      <c r="P161" s="153"/>
    </row>
    <row r="162" spans="1:16" s="16" customFormat="1" ht="47.25" x14ac:dyDescent="0.25">
      <c r="A162" s="33" t="s">
        <v>649</v>
      </c>
      <c r="B162" s="6"/>
      <c r="C162" s="7" t="s">
        <v>114</v>
      </c>
      <c r="D162" s="7" t="s">
        <v>114</v>
      </c>
      <c r="E162" s="6" t="s">
        <v>214</v>
      </c>
      <c r="F162" s="6"/>
      <c r="G162" s="23">
        <f t="shared" ref="G162:H164" si="3">SUM(G163)</f>
        <v>3517.3</v>
      </c>
      <c r="H162" s="23">
        <f t="shared" si="3"/>
        <v>3517.2</v>
      </c>
      <c r="I162" s="153"/>
      <c r="J162" s="153"/>
      <c r="K162" s="153"/>
      <c r="L162" s="166"/>
      <c r="M162" s="153"/>
      <c r="N162" s="153"/>
      <c r="O162" s="153"/>
      <c r="P162" s="153"/>
    </row>
    <row r="163" spans="1:16" s="16" customFormat="1" ht="31.5" x14ac:dyDescent="0.25">
      <c r="A163" s="33" t="s">
        <v>88</v>
      </c>
      <c r="B163" s="6"/>
      <c r="C163" s="7" t="s">
        <v>114</v>
      </c>
      <c r="D163" s="7" t="s">
        <v>114</v>
      </c>
      <c r="E163" s="6" t="s">
        <v>219</v>
      </c>
      <c r="F163" s="6"/>
      <c r="G163" s="23">
        <f t="shared" si="3"/>
        <v>3517.3</v>
      </c>
      <c r="H163" s="23">
        <f t="shared" si="3"/>
        <v>3517.2</v>
      </c>
      <c r="I163" s="153"/>
      <c r="J163" s="153"/>
      <c r="K163" s="153"/>
      <c r="L163" s="166"/>
      <c r="M163" s="153"/>
      <c r="N163" s="153"/>
      <c r="O163" s="153"/>
      <c r="P163" s="153"/>
    </row>
    <row r="164" spans="1:16" s="16" customFormat="1" ht="15.75" x14ac:dyDescent="0.25">
      <c r="A164" s="33" t="s">
        <v>240</v>
      </c>
      <c r="B164" s="6"/>
      <c r="C164" s="7" t="s">
        <v>114</v>
      </c>
      <c r="D164" s="7" t="s">
        <v>114</v>
      </c>
      <c r="E164" s="6" t="s">
        <v>238</v>
      </c>
      <c r="F164" s="6"/>
      <c r="G164" s="23">
        <f t="shared" si="3"/>
        <v>3517.3</v>
      </c>
      <c r="H164" s="23">
        <f t="shared" si="3"/>
        <v>3517.2</v>
      </c>
      <c r="I164" s="153"/>
      <c r="J164" s="153"/>
      <c r="K164" s="153"/>
      <c r="L164" s="166"/>
      <c r="M164" s="153"/>
      <c r="N164" s="153"/>
      <c r="O164" s="153"/>
      <c r="P164" s="153"/>
    </row>
    <row r="165" spans="1:16" s="16" customFormat="1" ht="31.5" x14ac:dyDescent="0.25">
      <c r="A165" s="33" t="s">
        <v>357</v>
      </c>
      <c r="B165" s="6"/>
      <c r="C165" s="7" t="s">
        <v>114</v>
      </c>
      <c r="D165" s="7" t="s">
        <v>114</v>
      </c>
      <c r="E165" s="6" t="s">
        <v>239</v>
      </c>
      <c r="F165" s="6">
        <v>800</v>
      </c>
      <c r="G165" s="23">
        <v>3517.3</v>
      </c>
      <c r="H165" s="23">
        <v>3517.2</v>
      </c>
      <c r="I165" s="153"/>
      <c r="J165" s="153"/>
      <c r="K165" s="153"/>
      <c r="L165" s="166"/>
      <c r="M165" s="153"/>
      <c r="N165" s="153"/>
      <c r="O165" s="153"/>
      <c r="P165" s="153"/>
    </row>
    <row r="166" spans="1:16" s="16" customFormat="1" ht="47.25" x14ac:dyDescent="0.25">
      <c r="A166" s="33" t="s">
        <v>648</v>
      </c>
      <c r="B166" s="6"/>
      <c r="C166" s="7" t="s">
        <v>114</v>
      </c>
      <c r="D166" s="7" t="s">
        <v>114</v>
      </c>
      <c r="E166" s="6" t="s">
        <v>194</v>
      </c>
      <c r="F166" s="6"/>
      <c r="G166" s="23">
        <f>SUM(G167,G170)</f>
        <v>2451.3000000000002</v>
      </c>
      <c r="H166" s="23">
        <f>SUM(H167,H170)</f>
        <v>2451.1</v>
      </c>
      <c r="I166" s="153"/>
      <c r="J166" s="153"/>
      <c r="K166" s="153"/>
      <c r="L166" s="166"/>
      <c r="M166" s="153"/>
      <c r="N166" s="153"/>
      <c r="O166" s="153"/>
      <c r="P166" s="153"/>
    </row>
    <row r="167" spans="1:16" s="16" customFormat="1" ht="47.25" x14ac:dyDescent="0.25">
      <c r="A167" s="9" t="s">
        <v>744</v>
      </c>
      <c r="B167" s="6"/>
      <c r="C167" s="7" t="s">
        <v>114</v>
      </c>
      <c r="D167" s="7" t="s">
        <v>114</v>
      </c>
      <c r="E167" s="6" t="s">
        <v>745</v>
      </c>
      <c r="F167" s="6"/>
      <c r="G167" s="23">
        <f>SUM(G168:G169)</f>
        <v>2117</v>
      </c>
      <c r="H167" s="23">
        <f>SUM(H168:H169)</f>
        <v>2117</v>
      </c>
      <c r="I167" s="153"/>
      <c r="J167" s="153"/>
      <c r="K167" s="153"/>
      <c r="L167" s="166"/>
      <c r="M167" s="153"/>
      <c r="N167" s="153"/>
      <c r="O167" s="153"/>
      <c r="P167" s="153"/>
    </row>
    <row r="168" spans="1:16" s="16" customFormat="1" ht="63" x14ac:dyDescent="0.25">
      <c r="A168" s="86" t="s">
        <v>769</v>
      </c>
      <c r="B168" s="6"/>
      <c r="C168" s="7" t="s">
        <v>114</v>
      </c>
      <c r="D168" s="7" t="s">
        <v>114</v>
      </c>
      <c r="E168" s="6" t="s">
        <v>746</v>
      </c>
      <c r="F168" s="6">
        <v>200</v>
      </c>
      <c r="G168" s="23">
        <v>2114.8000000000002</v>
      </c>
      <c r="H168" s="23">
        <v>2114.8000000000002</v>
      </c>
      <c r="I168" s="153"/>
      <c r="J168" s="153"/>
      <c r="K168" s="153"/>
      <c r="L168" s="166"/>
      <c r="M168" s="153"/>
      <c r="N168" s="153"/>
      <c r="O168" s="153"/>
      <c r="P168" s="153"/>
    </row>
    <row r="169" spans="1:16" s="16" customFormat="1" ht="78.75" x14ac:dyDescent="0.25">
      <c r="A169" s="86" t="s">
        <v>768</v>
      </c>
      <c r="B169" s="6"/>
      <c r="C169" s="7" t="s">
        <v>114</v>
      </c>
      <c r="D169" s="7" t="s">
        <v>114</v>
      </c>
      <c r="E169" s="6" t="s">
        <v>747</v>
      </c>
      <c r="F169" s="6">
        <v>200</v>
      </c>
      <c r="G169" s="23">
        <v>2.2000000000000002</v>
      </c>
      <c r="H169" s="23">
        <v>2.2000000000000002</v>
      </c>
      <c r="I169" s="153"/>
      <c r="J169" s="153"/>
      <c r="K169" s="153"/>
      <c r="L169" s="166"/>
      <c r="M169" s="153"/>
      <c r="N169" s="153"/>
      <c r="O169" s="153"/>
      <c r="P169" s="153"/>
    </row>
    <row r="170" spans="1:16" s="16" customFormat="1" ht="31.5" x14ac:dyDescent="0.25">
      <c r="A170" s="69" t="s">
        <v>748</v>
      </c>
      <c r="B170" s="6"/>
      <c r="C170" s="7" t="s">
        <v>114</v>
      </c>
      <c r="D170" s="7" t="s">
        <v>114</v>
      </c>
      <c r="E170" s="6" t="s">
        <v>749</v>
      </c>
      <c r="F170" s="6"/>
      <c r="G170" s="23">
        <f>SUM(G171:G173)</f>
        <v>334.3</v>
      </c>
      <c r="H170" s="23">
        <f>SUM(H171:H173)</f>
        <v>334.1</v>
      </c>
      <c r="I170" s="153"/>
      <c r="J170" s="153"/>
      <c r="K170" s="153"/>
      <c r="L170" s="166"/>
      <c r="M170" s="153"/>
      <c r="N170" s="153"/>
      <c r="O170" s="153"/>
      <c r="P170" s="153"/>
    </row>
    <row r="171" spans="1:16" s="16" customFormat="1" ht="47.25" x14ac:dyDescent="0.25">
      <c r="A171" s="69" t="s">
        <v>753</v>
      </c>
      <c r="B171" s="6"/>
      <c r="C171" s="7" t="s">
        <v>114</v>
      </c>
      <c r="D171" s="7" t="s">
        <v>114</v>
      </c>
      <c r="E171" s="6" t="s">
        <v>750</v>
      </c>
      <c r="F171" s="6">
        <v>200</v>
      </c>
      <c r="G171" s="23">
        <v>314.10000000000002</v>
      </c>
      <c r="H171" s="23">
        <v>314.10000000000002</v>
      </c>
      <c r="I171" s="153"/>
      <c r="J171" s="153"/>
      <c r="K171" s="153"/>
      <c r="L171" s="166"/>
      <c r="M171" s="153"/>
      <c r="N171" s="153"/>
      <c r="O171" s="153"/>
      <c r="P171" s="153"/>
    </row>
    <row r="172" spans="1:16" s="16" customFormat="1" ht="47.25" x14ac:dyDescent="0.25">
      <c r="A172" s="69" t="s">
        <v>752</v>
      </c>
      <c r="B172" s="6"/>
      <c r="C172" s="7" t="s">
        <v>114</v>
      </c>
      <c r="D172" s="7" t="s">
        <v>114</v>
      </c>
      <c r="E172" s="6" t="s">
        <v>751</v>
      </c>
      <c r="F172" s="6">
        <v>200</v>
      </c>
      <c r="G172" s="23">
        <v>3.4</v>
      </c>
      <c r="H172" s="23">
        <v>3.3</v>
      </c>
      <c r="I172" s="153"/>
      <c r="J172" s="153"/>
      <c r="K172" s="153"/>
      <c r="L172" s="166"/>
      <c r="M172" s="153"/>
      <c r="N172" s="153"/>
      <c r="O172" s="153"/>
      <c r="P172" s="153"/>
    </row>
    <row r="173" spans="1:16" s="16" customFormat="1" ht="47.25" x14ac:dyDescent="0.25">
      <c r="A173" s="69" t="s">
        <v>815</v>
      </c>
      <c r="B173" s="6"/>
      <c r="C173" s="7" t="s">
        <v>114</v>
      </c>
      <c r="D173" s="7" t="s">
        <v>114</v>
      </c>
      <c r="E173" s="6" t="s">
        <v>814</v>
      </c>
      <c r="F173" s="6">
        <v>200</v>
      </c>
      <c r="G173" s="23">
        <v>16.8</v>
      </c>
      <c r="H173" s="23">
        <v>16.7</v>
      </c>
      <c r="I173" s="153"/>
      <c r="J173" s="153"/>
      <c r="K173" s="153"/>
      <c r="L173" s="166"/>
      <c r="M173" s="153"/>
      <c r="N173" s="153"/>
      <c r="O173" s="153"/>
      <c r="P173" s="153"/>
    </row>
    <row r="174" spans="1:16" s="16" customFormat="1" ht="15.75" x14ac:dyDescent="0.25">
      <c r="A174" s="82" t="s">
        <v>656</v>
      </c>
      <c r="B174" s="26"/>
      <c r="C174" s="30" t="s">
        <v>119</v>
      </c>
      <c r="D174" s="30" t="s">
        <v>117</v>
      </c>
      <c r="E174" s="26"/>
      <c r="F174" s="26"/>
      <c r="G174" s="4">
        <f t="shared" ref="G174:H177" si="4">SUM(G175)</f>
        <v>0</v>
      </c>
      <c r="H174" s="4">
        <f t="shared" si="4"/>
        <v>0</v>
      </c>
      <c r="I174" s="153"/>
      <c r="J174" s="153"/>
      <c r="K174" s="153"/>
      <c r="L174" s="166"/>
      <c r="M174" s="153"/>
      <c r="N174" s="153"/>
      <c r="O174" s="153"/>
      <c r="P174" s="153"/>
    </row>
    <row r="175" spans="1:16" s="16" customFormat="1" ht="15.75" x14ac:dyDescent="0.25">
      <c r="A175" s="82" t="s">
        <v>657</v>
      </c>
      <c r="B175" s="26"/>
      <c r="C175" s="30" t="s">
        <v>658</v>
      </c>
      <c r="D175" s="30" t="s">
        <v>115</v>
      </c>
      <c r="E175" s="26"/>
      <c r="F175" s="26"/>
      <c r="G175" s="4">
        <f t="shared" si="4"/>
        <v>0</v>
      </c>
      <c r="H175" s="4">
        <f t="shared" si="4"/>
        <v>0</v>
      </c>
      <c r="I175" s="153"/>
      <c r="J175" s="153"/>
      <c r="K175" s="153"/>
      <c r="L175" s="166"/>
      <c r="M175" s="153"/>
      <c r="N175" s="153"/>
      <c r="O175" s="153"/>
      <c r="P175" s="153"/>
    </row>
    <row r="176" spans="1:16" s="37" customFormat="1" ht="47.25" x14ac:dyDescent="0.25">
      <c r="A176" s="33" t="s">
        <v>648</v>
      </c>
      <c r="B176" s="6"/>
      <c r="C176" s="7" t="s">
        <v>119</v>
      </c>
      <c r="D176" s="7" t="s">
        <v>115</v>
      </c>
      <c r="E176" s="6" t="s">
        <v>194</v>
      </c>
      <c r="F176" s="6"/>
      <c r="G176" s="23">
        <f t="shared" si="4"/>
        <v>0</v>
      </c>
      <c r="H176" s="23">
        <f t="shared" si="4"/>
        <v>0</v>
      </c>
      <c r="I176" s="153"/>
      <c r="J176" s="153"/>
      <c r="K176" s="153"/>
      <c r="L176" s="166"/>
      <c r="M176" s="153"/>
      <c r="N176" s="153"/>
      <c r="O176" s="153"/>
      <c r="P176" s="153"/>
    </row>
    <row r="177" spans="1:16" s="16" customFormat="1" ht="31.5" x14ac:dyDescent="0.25">
      <c r="A177" s="33" t="s">
        <v>526</v>
      </c>
      <c r="B177" s="6"/>
      <c r="C177" s="7" t="s">
        <v>119</v>
      </c>
      <c r="D177" s="7" t="s">
        <v>115</v>
      </c>
      <c r="E177" s="6" t="s">
        <v>527</v>
      </c>
      <c r="F177" s="6"/>
      <c r="G177" s="23">
        <f t="shared" si="4"/>
        <v>0</v>
      </c>
      <c r="H177" s="23">
        <f t="shared" si="4"/>
        <v>0</v>
      </c>
      <c r="I177" s="153"/>
      <c r="J177" s="153"/>
      <c r="K177" s="153"/>
      <c r="L177" s="166"/>
      <c r="M177" s="153"/>
      <c r="N177" s="153"/>
      <c r="O177" s="153"/>
      <c r="P177" s="153"/>
    </row>
    <row r="178" spans="1:16" s="16" customFormat="1" ht="63" x14ac:dyDescent="0.25">
      <c r="A178" s="9" t="s">
        <v>541</v>
      </c>
      <c r="B178" s="6"/>
      <c r="C178" s="7" t="s">
        <v>119</v>
      </c>
      <c r="D178" s="7" t="s">
        <v>115</v>
      </c>
      <c r="E178" s="6" t="s">
        <v>528</v>
      </c>
      <c r="F178" s="6">
        <v>200</v>
      </c>
      <c r="G178" s="23">
        <v>0</v>
      </c>
      <c r="H178" s="23">
        <v>0</v>
      </c>
      <c r="I178" s="153"/>
      <c r="J178" s="153"/>
      <c r="K178" s="153"/>
      <c r="L178" s="166"/>
      <c r="M178" s="153"/>
      <c r="N178" s="153"/>
      <c r="O178" s="153"/>
      <c r="P178" s="153"/>
    </row>
    <row r="179" spans="1:16" s="16" customFormat="1" ht="15.75" x14ac:dyDescent="0.25">
      <c r="A179" s="32" t="s">
        <v>98</v>
      </c>
      <c r="B179" s="6"/>
      <c r="C179" s="30" t="s">
        <v>4</v>
      </c>
      <c r="D179" s="30" t="s">
        <v>117</v>
      </c>
      <c r="E179" s="6"/>
      <c r="F179" s="6"/>
      <c r="G179" s="4">
        <f>SUM(G180,G184,G188)</f>
        <v>15543.100000000002</v>
      </c>
      <c r="H179" s="4">
        <f>SUM(H180,H184,H188)</f>
        <v>14599.100000000002</v>
      </c>
      <c r="I179" s="153"/>
      <c r="J179" s="153"/>
      <c r="K179" s="153"/>
      <c r="L179" s="166"/>
      <c r="M179" s="153"/>
      <c r="N179" s="153"/>
      <c r="O179" s="153"/>
      <c r="P179" s="153"/>
    </row>
    <row r="180" spans="1:16" s="16" customFormat="1" ht="15.75" x14ac:dyDescent="0.25">
      <c r="A180" s="32" t="s">
        <v>100</v>
      </c>
      <c r="B180" s="6"/>
      <c r="C180" s="30" t="s">
        <v>4</v>
      </c>
      <c r="D180" s="30" t="s">
        <v>112</v>
      </c>
      <c r="E180" s="6"/>
      <c r="F180" s="6"/>
      <c r="G180" s="4">
        <f t="shared" ref="G180:H182" si="5">SUM(G181)</f>
        <v>2182.8000000000002</v>
      </c>
      <c r="H180" s="4">
        <f t="shared" si="5"/>
        <v>2182.8000000000002</v>
      </c>
      <c r="I180" s="153"/>
      <c r="J180" s="153"/>
      <c r="K180" s="153"/>
      <c r="L180" s="166"/>
      <c r="M180" s="153"/>
      <c r="N180" s="153"/>
      <c r="O180" s="153"/>
      <c r="P180" s="153"/>
    </row>
    <row r="181" spans="1:16" s="37" customFormat="1" ht="15.75" x14ac:dyDescent="0.25">
      <c r="A181" s="33" t="s">
        <v>186</v>
      </c>
      <c r="B181" s="6"/>
      <c r="C181" s="7" t="s">
        <v>4</v>
      </c>
      <c r="D181" s="7" t="s">
        <v>112</v>
      </c>
      <c r="E181" s="6" t="s">
        <v>185</v>
      </c>
      <c r="F181" s="6"/>
      <c r="G181" s="23">
        <f t="shared" si="5"/>
        <v>2182.8000000000002</v>
      </c>
      <c r="H181" s="23">
        <f t="shared" si="5"/>
        <v>2182.8000000000002</v>
      </c>
      <c r="I181" s="153"/>
      <c r="J181" s="153"/>
      <c r="K181" s="153"/>
      <c r="L181" s="166"/>
      <c r="M181" s="153"/>
      <c r="N181" s="153"/>
      <c r="O181" s="153"/>
      <c r="P181" s="153"/>
    </row>
    <row r="182" spans="1:16" s="16" customFormat="1" ht="15.75" x14ac:dyDescent="0.25">
      <c r="A182" s="33" t="s">
        <v>188</v>
      </c>
      <c r="B182" s="6"/>
      <c r="C182" s="7" t="s">
        <v>4</v>
      </c>
      <c r="D182" s="7" t="s">
        <v>112</v>
      </c>
      <c r="E182" s="6" t="s">
        <v>187</v>
      </c>
      <c r="F182" s="6"/>
      <c r="G182" s="23">
        <f t="shared" si="5"/>
        <v>2182.8000000000002</v>
      </c>
      <c r="H182" s="23">
        <f t="shared" si="5"/>
        <v>2182.8000000000002</v>
      </c>
      <c r="I182" s="153"/>
      <c r="J182" s="153"/>
      <c r="K182" s="153"/>
      <c r="L182" s="166"/>
      <c r="M182" s="153"/>
      <c r="N182" s="153"/>
      <c r="O182" s="153"/>
      <c r="P182" s="153"/>
    </row>
    <row r="183" spans="1:16" s="16" customFormat="1" ht="31.5" x14ac:dyDescent="0.25">
      <c r="A183" s="34" t="s">
        <v>566</v>
      </c>
      <c r="B183" s="6"/>
      <c r="C183" s="7" t="s">
        <v>4</v>
      </c>
      <c r="D183" s="7" t="s">
        <v>112</v>
      </c>
      <c r="E183" s="6" t="s">
        <v>614</v>
      </c>
      <c r="F183" s="6">
        <v>300</v>
      </c>
      <c r="G183" s="23">
        <v>2182.8000000000002</v>
      </c>
      <c r="H183" s="23">
        <v>2182.8000000000002</v>
      </c>
      <c r="I183" s="153"/>
      <c r="J183" s="153"/>
      <c r="K183" s="153"/>
      <c r="L183" s="166"/>
      <c r="M183" s="153"/>
      <c r="N183" s="153"/>
      <c r="O183" s="153"/>
      <c r="P183" s="153"/>
    </row>
    <row r="184" spans="1:16" s="16" customFormat="1" ht="15.75" x14ac:dyDescent="0.25">
      <c r="A184" s="66" t="s">
        <v>101</v>
      </c>
      <c r="B184" s="67"/>
      <c r="C184" s="68">
        <v>10</v>
      </c>
      <c r="D184" s="68" t="s">
        <v>113</v>
      </c>
      <c r="E184" s="68"/>
      <c r="F184" s="68"/>
      <c r="G184" s="4">
        <f t="shared" ref="G184:H186" si="6">SUM(G185)</f>
        <v>6469.1</v>
      </c>
      <c r="H184" s="4">
        <f t="shared" si="6"/>
        <v>6405.6</v>
      </c>
      <c r="I184" s="153"/>
      <c r="J184" s="153"/>
      <c r="K184" s="153"/>
      <c r="L184" s="166"/>
      <c r="M184" s="153"/>
      <c r="N184" s="153"/>
      <c r="O184" s="153"/>
      <c r="P184" s="153"/>
    </row>
    <row r="185" spans="1:16" s="16" customFormat="1" ht="15.75" x14ac:dyDescent="0.25">
      <c r="A185" s="69" t="s">
        <v>186</v>
      </c>
      <c r="B185" s="42"/>
      <c r="C185" s="43">
        <v>10</v>
      </c>
      <c r="D185" s="43" t="s">
        <v>113</v>
      </c>
      <c r="E185" s="43" t="s">
        <v>185</v>
      </c>
      <c r="F185" s="43"/>
      <c r="G185" s="23">
        <f t="shared" si="6"/>
        <v>6469.1</v>
      </c>
      <c r="H185" s="23">
        <f t="shared" si="6"/>
        <v>6405.6</v>
      </c>
      <c r="I185" s="153"/>
      <c r="J185" s="153"/>
      <c r="K185" s="153"/>
      <c r="L185" s="166"/>
      <c r="M185" s="153"/>
      <c r="N185" s="153"/>
      <c r="O185" s="153"/>
      <c r="P185" s="153"/>
    </row>
    <row r="186" spans="1:16" s="16" customFormat="1" ht="15.75" x14ac:dyDescent="0.25">
      <c r="A186" s="69" t="s">
        <v>188</v>
      </c>
      <c r="B186" s="42"/>
      <c r="C186" s="43">
        <v>10</v>
      </c>
      <c r="D186" s="43" t="s">
        <v>113</v>
      </c>
      <c r="E186" s="43" t="s">
        <v>187</v>
      </c>
      <c r="F186" s="43"/>
      <c r="G186" s="23">
        <f t="shared" si="6"/>
        <v>6469.1</v>
      </c>
      <c r="H186" s="23">
        <f t="shared" si="6"/>
        <v>6405.6</v>
      </c>
      <c r="I186" s="153"/>
      <c r="J186" s="153"/>
      <c r="K186" s="153"/>
      <c r="L186" s="166"/>
      <c r="M186" s="153"/>
      <c r="N186" s="153"/>
      <c r="O186" s="153"/>
      <c r="P186" s="153"/>
    </row>
    <row r="187" spans="1:16" s="16" customFormat="1" ht="94.5" x14ac:dyDescent="0.25">
      <c r="A187" s="35" t="s">
        <v>588</v>
      </c>
      <c r="B187" s="42"/>
      <c r="C187" s="43">
        <v>10</v>
      </c>
      <c r="D187" s="43" t="s">
        <v>113</v>
      </c>
      <c r="E187" s="43" t="s">
        <v>506</v>
      </c>
      <c r="F187" s="43">
        <v>400</v>
      </c>
      <c r="G187" s="114">
        <v>6469.1</v>
      </c>
      <c r="H187" s="114">
        <v>6405.6</v>
      </c>
      <c r="I187" s="153"/>
      <c r="J187" s="153"/>
      <c r="K187" s="153"/>
      <c r="L187" s="166"/>
      <c r="M187" s="153"/>
      <c r="N187" s="153"/>
      <c r="O187" s="153"/>
      <c r="P187" s="153"/>
    </row>
    <row r="188" spans="1:16" s="16" customFormat="1" ht="15.75" x14ac:dyDescent="0.25">
      <c r="A188" s="32" t="s">
        <v>102</v>
      </c>
      <c r="B188" s="26"/>
      <c r="C188" s="30">
        <v>10</v>
      </c>
      <c r="D188" s="30" t="s">
        <v>118</v>
      </c>
      <c r="E188" s="26"/>
      <c r="F188" s="26"/>
      <c r="G188" s="70">
        <f t="shared" ref="G188:H190" si="7">G189</f>
        <v>6891.2</v>
      </c>
      <c r="H188" s="70">
        <f t="shared" si="7"/>
        <v>6010.7000000000007</v>
      </c>
      <c r="I188" s="153"/>
      <c r="J188" s="153"/>
      <c r="K188" s="153"/>
      <c r="L188" s="166"/>
      <c r="M188" s="153"/>
      <c r="N188" s="153"/>
      <c r="O188" s="153"/>
      <c r="P188" s="153"/>
    </row>
    <row r="189" spans="1:16" s="16" customFormat="1" ht="47.25" x14ac:dyDescent="0.25">
      <c r="A189" s="33" t="s">
        <v>260</v>
      </c>
      <c r="B189" s="6"/>
      <c r="C189" s="7">
        <v>10</v>
      </c>
      <c r="D189" s="7" t="s">
        <v>118</v>
      </c>
      <c r="E189" s="7" t="s">
        <v>259</v>
      </c>
      <c r="F189" s="6"/>
      <c r="G189" s="44">
        <f t="shared" si="7"/>
        <v>6891.2</v>
      </c>
      <c r="H189" s="44">
        <f t="shared" si="7"/>
        <v>6010.7000000000007</v>
      </c>
      <c r="I189" s="153"/>
      <c r="J189" s="153"/>
      <c r="K189" s="153"/>
      <c r="L189" s="166"/>
      <c r="M189" s="153"/>
      <c r="N189" s="153"/>
      <c r="O189" s="153"/>
      <c r="P189" s="153"/>
    </row>
    <row r="190" spans="1:16" s="16" customFormat="1" ht="47.25" x14ac:dyDescent="0.25">
      <c r="A190" s="33" t="s">
        <v>93</v>
      </c>
      <c r="B190" s="6"/>
      <c r="C190" s="7">
        <v>10</v>
      </c>
      <c r="D190" s="7" t="s">
        <v>118</v>
      </c>
      <c r="E190" s="6" t="s">
        <v>507</v>
      </c>
      <c r="F190" s="6"/>
      <c r="G190" s="44">
        <f t="shared" si="7"/>
        <v>6891.2</v>
      </c>
      <c r="H190" s="44">
        <f t="shared" si="7"/>
        <v>6010.7000000000007</v>
      </c>
      <c r="I190" s="153"/>
      <c r="J190" s="153"/>
      <c r="K190" s="153"/>
      <c r="L190" s="166"/>
      <c r="M190" s="153"/>
      <c r="N190" s="153"/>
      <c r="O190" s="153"/>
      <c r="P190" s="153"/>
    </row>
    <row r="191" spans="1:16" s="37" customFormat="1" ht="63" x14ac:dyDescent="0.25">
      <c r="A191" s="34" t="s">
        <v>508</v>
      </c>
      <c r="B191" s="6"/>
      <c r="C191" s="7">
        <v>10</v>
      </c>
      <c r="D191" s="7" t="s">
        <v>118</v>
      </c>
      <c r="E191" s="6" t="s">
        <v>509</v>
      </c>
      <c r="F191" s="6"/>
      <c r="G191" s="44">
        <f>SUM(G192:G193)</f>
        <v>6891.2</v>
      </c>
      <c r="H191" s="44">
        <f>SUM(H192:H193)</f>
        <v>6010.7000000000007</v>
      </c>
      <c r="I191" s="153"/>
      <c r="J191" s="153"/>
      <c r="K191" s="153"/>
      <c r="L191" s="166"/>
      <c r="M191" s="153"/>
      <c r="N191" s="153"/>
      <c r="O191" s="153"/>
      <c r="P191" s="153"/>
    </row>
    <row r="192" spans="1:16" s="16" customFormat="1" ht="47.25" x14ac:dyDescent="0.25">
      <c r="A192" s="35" t="s">
        <v>770</v>
      </c>
      <c r="B192" s="6"/>
      <c r="C192" s="7">
        <v>10</v>
      </c>
      <c r="D192" s="7" t="s">
        <v>118</v>
      </c>
      <c r="E192" s="6" t="s">
        <v>510</v>
      </c>
      <c r="F192" s="43">
        <v>400</v>
      </c>
      <c r="G192" s="44">
        <v>6822.2</v>
      </c>
      <c r="H192" s="44">
        <v>5950.6</v>
      </c>
      <c r="I192" s="153"/>
      <c r="J192" s="153"/>
      <c r="K192" s="153"/>
      <c r="L192" s="166"/>
      <c r="M192" s="153"/>
      <c r="N192" s="153"/>
      <c r="O192" s="153"/>
      <c r="P192" s="153"/>
    </row>
    <row r="193" spans="1:16" s="37" customFormat="1" ht="63" x14ac:dyDescent="0.25">
      <c r="A193" s="35" t="s">
        <v>771</v>
      </c>
      <c r="B193" s="6"/>
      <c r="C193" s="7">
        <v>10</v>
      </c>
      <c r="D193" s="7" t="s">
        <v>118</v>
      </c>
      <c r="E193" s="6" t="s">
        <v>754</v>
      </c>
      <c r="F193" s="43">
        <v>400</v>
      </c>
      <c r="G193" s="44">
        <v>69</v>
      </c>
      <c r="H193" s="44">
        <v>60.1</v>
      </c>
      <c r="I193" s="153"/>
      <c r="J193" s="153"/>
      <c r="K193" s="153"/>
      <c r="L193" s="166"/>
      <c r="M193" s="153"/>
      <c r="N193" s="153"/>
      <c r="O193" s="153"/>
      <c r="P193" s="153"/>
    </row>
    <row r="194" spans="1:16" s="16" customFormat="1" ht="31.5" x14ac:dyDescent="0.25">
      <c r="A194" s="32" t="s">
        <v>404</v>
      </c>
      <c r="B194" s="26">
        <v>802</v>
      </c>
      <c r="C194" s="7"/>
      <c r="D194" s="7"/>
      <c r="E194" s="6"/>
      <c r="F194" s="6"/>
      <c r="G194" s="4">
        <f>SUM(G195,G218,G242)</f>
        <v>105744.2</v>
      </c>
      <c r="H194" s="4">
        <f>SUM(H195,H218,H242)</f>
        <v>105409.99999999999</v>
      </c>
      <c r="I194" s="153"/>
      <c r="J194" s="166"/>
      <c r="K194" s="153"/>
      <c r="L194" s="166"/>
      <c r="M194" s="153"/>
      <c r="N194" s="153"/>
      <c r="O194" s="153"/>
      <c r="P194" s="153"/>
    </row>
    <row r="195" spans="1:16" s="16" customFormat="1" ht="15.75" x14ac:dyDescent="0.25">
      <c r="A195" s="32" t="s">
        <v>71</v>
      </c>
      <c r="B195" s="26"/>
      <c r="C195" s="30" t="s">
        <v>110</v>
      </c>
      <c r="D195" s="30" t="s">
        <v>117</v>
      </c>
      <c r="E195" s="6"/>
      <c r="F195" s="6"/>
      <c r="G195" s="4">
        <f>SUM(G196,G207,G214)</f>
        <v>38526.300000000003</v>
      </c>
      <c r="H195" s="4">
        <f>SUM(H196,H207,H214)</f>
        <v>38256.6</v>
      </c>
      <c r="I195" s="153"/>
      <c r="J195" s="153"/>
      <c r="K195" s="153"/>
      <c r="L195" s="166"/>
      <c r="M195" s="153"/>
      <c r="N195" s="153"/>
      <c r="O195" s="153"/>
      <c r="P195" s="153"/>
    </row>
    <row r="196" spans="1:16" s="16" customFormat="1" ht="47.25" x14ac:dyDescent="0.25">
      <c r="A196" s="32" t="s">
        <v>73</v>
      </c>
      <c r="B196" s="98"/>
      <c r="C196" s="30" t="s">
        <v>110</v>
      </c>
      <c r="D196" s="30" t="s">
        <v>118</v>
      </c>
      <c r="E196" s="26"/>
      <c r="F196" s="26"/>
      <c r="G196" s="4">
        <f>SUM(G197)</f>
        <v>38415</v>
      </c>
      <c r="H196" s="4">
        <f>SUM(H197)</f>
        <v>38256.6</v>
      </c>
      <c r="I196" s="153"/>
      <c r="J196" s="153"/>
      <c r="K196" s="153"/>
      <c r="L196" s="166"/>
      <c r="M196" s="153"/>
      <c r="N196" s="153"/>
      <c r="O196" s="153"/>
      <c r="P196" s="153"/>
    </row>
    <row r="197" spans="1:16" s="16" customFormat="1" ht="31.5" x14ac:dyDescent="0.3">
      <c r="A197" s="33" t="s">
        <v>183</v>
      </c>
      <c r="B197" s="6"/>
      <c r="C197" s="7" t="s">
        <v>110</v>
      </c>
      <c r="D197" s="7" t="s">
        <v>118</v>
      </c>
      <c r="E197" s="6" t="s">
        <v>181</v>
      </c>
      <c r="F197" s="97"/>
      <c r="G197" s="23">
        <f>SUM(G198)</f>
        <v>38415</v>
      </c>
      <c r="H197" s="23">
        <f>SUM(H198)</f>
        <v>38256.6</v>
      </c>
      <c r="I197" s="153"/>
      <c r="J197" s="153"/>
      <c r="K197" s="153"/>
      <c r="L197" s="166"/>
      <c r="M197" s="153"/>
      <c r="N197" s="153"/>
      <c r="O197" s="153"/>
      <c r="P197" s="153"/>
    </row>
    <row r="198" spans="1:16" s="16" customFormat="1" ht="31.5" x14ac:dyDescent="0.3">
      <c r="A198" s="33" t="s">
        <v>184</v>
      </c>
      <c r="B198" s="6"/>
      <c r="C198" s="7" t="s">
        <v>110</v>
      </c>
      <c r="D198" s="7" t="s">
        <v>118</v>
      </c>
      <c r="E198" s="6" t="s">
        <v>182</v>
      </c>
      <c r="F198" s="97"/>
      <c r="G198" s="23">
        <f>SUM(G199:G206)</f>
        <v>38415</v>
      </c>
      <c r="H198" s="23">
        <f>SUM(H199:H206)</f>
        <v>38256.6</v>
      </c>
      <c r="I198" s="153"/>
      <c r="J198" s="153"/>
      <c r="K198" s="153"/>
      <c r="L198" s="166"/>
      <c r="M198" s="153"/>
      <c r="N198" s="153"/>
      <c r="O198" s="153"/>
      <c r="P198" s="153"/>
    </row>
    <row r="199" spans="1:16" s="16" customFormat="1" ht="94.5" x14ac:dyDescent="0.25">
      <c r="A199" s="34" t="s">
        <v>379</v>
      </c>
      <c r="B199" s="6"/>
      <c r="C199" s="7" t="s">
        <v>110</v>
      </c>
      <c r="D199" s="7" t="s">
        <v>118</v>
      </c>
      <c r="E199" s="6" t="s">
        <v>241</v>
      </c>
      <c r="F199" s="6">
        <v>100</v>
      </c>
      <c r="G199" s="23">
        <v>26625.200000000001</v>
      </c>
      <c r="H199" s="23">
        <v>26623.4</v>
      </c>
      <c r="I199" s="153"/>
      <c r="J199" s="166"/>
      <c r="K199" s="153"/>
      <c r="L199" s="166"/>
      <c r="M199" s="153"/>
      <c r="N199" s="153"/>
      <c r="O199" s="153"/>
      <c r="P199" s="153"/>
    </row>
    <row r="200" spans="1:16" s="16" customFormat="1" ht="47.25" x14ac:dyDescent="0.25">
      <c r="A200" s="31" t="s">
        <v>418</v>
      </c>
      <c r="B200" s="58"/>
      <c r="C200" s="7" t="s">
        <v>110</v>
      </c>
      <c r="D200" s="7" t="s">
        <v>118</v>
      </c>
      <c r="E200" s="6" t="s">
        <v>241</v>
      </c>
      <c r="F200" s="58">
        <v>200</v>
      </c>
      <c r="G200" s="23">
        <v>5009.3999999999996</v>
      </c>
      <c r="H200" s="23">
        <v>4854</v>
      </c>
      <c r="I200" s="153"/>
      <c r="J200" s="153"/>
      <c r="K200" s="153"/>
      <c r="L200" s="166"/>
      <c r="M200" s="153"/>
      <c r="N200" s="153"/>
      <c r="O200" s="153"/>
      <c r="P200" s="153"/>
    </row>
    <row r="201" spans="1:16" s="16" customFormat="1" ht="31.5" x14ac:dyDescent="0.25">
      <c r="A201" s="34" t="s">
        <v>384</v>
      </c>
      <c r="B201" s="6"/>
      <c r="C201" s="7" t="s">
        <v>110</v>
      </c>
      <c r="D201" s="7" t="s">
        <v>118</v>
      </c>
      <c r="E201" s="6" t="s">
        <v>241</v>
      </c>
      <c r="F201" s="6">
        <v>800</v>
      </c>
      <c r="G201" s="23">
        <v>97.5</v>
      </c>
      <c r="H201" s="23">
        <v>97.4</v>
      </c>
      <c r="I201" s="153"/>
      <c r="J201" s="153"/>
      <c r="K201" s="153"/>
      <c r="L201" s="166"/>
      <c r="M201" s="153"/>
      <c r="N201" s="153"/>
      <c r="O201" s="153"/>
      <c r="P201" s="153"/>
    </row>
    <row r="202" spans="1:16" s="16" customFormat="1" ht="94.5" x14ac:dyDescent="0.25">
      <c r="A202" s="22" t="s">
        <v>913</v>
      </c>
      <c r="B202" s="5"/>
      <c r="C202" s="11" t="s">
        <v>110</v>
      </c>
      <c r="D202" s="11" t="s">
        <v>118</v>
      </c>
      <c r="E202" s="5" t="s">
        <v>915</v>
      </c>
      <c r="F202" s="6">
        <v>100</v>
      </c>
      <c r="G202" s="23">
        <v>1411.3</v>
      </c>
      <c r="H202" s="23">
        <v>1411.3</v>
      </c>
      <c r="I202" s="153"/>
      <c r="J202" s="153"/>
      <c r="K202" s="153"/>
      <c r="L202" s="166"/>
      <c r="M202" s="153"/>
      <c r="N202" s="153"/>
      <c r="O202" s="153"/>
      <c r="P202" s="153"/>
    </row>
    <row r="203" spans="1:16" s="16" customFormat="1" ht="126" x14ac:dyDescent="0.25">
      <c r="A203" s="34" t="s">
        <v>380</v>
      </c>
      <c r="B203" s="6"/>
      <c r="C203" s="7" t="s">
        <v>110</v>
      </c>
      <c r="D203" s="7" t="s">
        <v>118</v>
      </c>
      <c r="E203" s="6" t="s">
        <v>242</v>
      </c>
      <c r="F203" s="6">
        <v>100</v>
      </c>
      <c r="G203" s="23">
        <v>3029.3</v>
      </c>
      <c r="H203" s="23">
        <v>3028.2</v>
      </c>
      <c r="I203" s="153"/>
      <c r="J203" s="153"/>
      <c r="K203" s="153"/>
      <c r="L203" s="166"/>
      <c r="M203" s="153"/>
      <c r="N203" s="153"/>
      <c r="O203" s="153"/>
      <c r="P203" s="153"/>
    </row>
    <row r="204" spans="1:16" s="16" customFormat="1" ht="94.5" x14ac:dyDescent="0.25">
      <c r="A204" s="31" t="s">
        <v>565</v>
      </c>
      <c r="B204" s="6"/>
      <c r="C204" s="7" t="s">
        <v>110</v>
      </c>
      <c r="D204" s="7" t="s">
        <v>118</v>
      </c>
      <c r="E204" s="6" t="s">
        <v>242</v>
      </c>
      <c r="F204" s="6">
        <v>200</v>
      </c>
      <c r="G204" s="23">
        <v>0</v>
      </c>
      <c r="H204" s="23">
        <v>0</v>
      </c>
      <c r="I204" s="153"/>
      <c r="J204" s="153"/>
      <c r="K204" s="153"/>
      <c r="L204" s="166"/>
      <c r="M204" s="153"/>
      <c r="N204" s="153"/>
      <c r="O204" s="153"/>
      <c r="P204" s="153"/>
    </row>
    <row r="205" spans="1:16" s="16" customFormat="1" ht="78.75" x14ac:dyDescent="0.25">
      <c r="A205" s="34" t="s">
        <v>705</v>
      </c>
      <c r="B205" s="6"/>
      <c r="C205" s="7" t="s">
        <v>110</v>
      </c>
      <c r="D205" s="7" t="s">
        <v>118</v>
      </c>
      <c r="E205" s="6" t="s">
        <v>243</v>
      </c>
      <c r="F205" s="6">
        <v>100</v>
      </c>
      <c r="G205" s="23">
        <v>1608.2</v>
      </c>
      <c r="H205" s="23">
        <v>1608.2</v>
      </c>
      <c r="I205" s="153"/>
      <c r="J205" s="153"/>
      <c r="K205" s="153"/>
      <c r="L205" s="166"/>
      <c r="M205" s="153"/>
      <c r="N205" s="153"/>
      <c r="O205" s="153"/>
      <c r="P205" s="153"/>
    </row>
    <row r="206" spans="1:16" s="16" customFormat="1" ht="141.75" x14ac:dyDescent="0.25">
      <c r="A206" s="34" t="s">
        <v>938</v>
      </c>
      <c r="B206" s="6"/>
      <c r="C206" s="7" t="s">
        <v>110</v>
      </c>
      <c r="D206" s="7" t="s">
        <v>118</v>
      </c>
      <c r="E206" s="6" t="s">
        <v>940</v>
      </c>
      <c r="F206" s="6">
        <v>100</v>
      </c>
      <c r="G206" s="23">
        <v>634.1</v>
      </c>
      <c r="H206" s="23">
        <v>634.1</v>
      </c>
      <c r="I206" s="153"/>
      <c r="J206" s="153"/>
      <c r="K206" s="153"/>
      <c r="L206" s="166"/>
      <c r="M206" s="153"/>
      <c r="N206" s="153"/>
      <c r="O206" s="153"/>
      <c r="P206" s="153"/>
    </row>
    <row r="207" spans="1:16" s="16" customFormat="1" ht="15.75" x14ac:dyDescent="0.25">
      <c r="A207" s="32" t="s">
        <v>75</v>
      </c>
      <c r="B207" s="98"/>
      <c r="C207" s="30" t="s">
        <v>110</v>
      </c>
      <c r="D207" s="30">
        <v>11</v>
      </c>
      <c r="E207" s="26"/>
      <c r="F207" s="26"/>
      <c r="G207" s="4">
        <f>SUM(G208,G211)</f>
        <v>111.3</v>
      </c>
      <c r="H207" s="4">
        <f>SUM(H208,H211)</f>
        <v>0</v>
      </c>
      <c r="I207" s="153"/>
      <c r="J207" s="153"/>
      <c r="K207" s="153"/>
      <c r="L207" s="166"/>
      <c r="M207" s="153"/>
      <c r="N207" s="153"/>
      <c r="O207" s="153"/>
      <c r="P207" s="153"/>
    </row>
    <row r="208" spans="1:16" s="16" customFormat="1" ht="31.5" x14ac:dyDescent="0.3">
      <c r="A208" s="33" t="s">
        <v>183</v>
      </c>
      <c r="B208" s="6"/>
      <c r="C208" s="7" t="s">
        <v>110</v>
      </c>
      <c r="D208" s="7" t="s">
        <v>319</v>
      </c>
      <c r="E208" s="6" t="s">
        <v>181</v>
      </c>
      <c r="F208" s="97"/>
      <c r="G208" s="23">
        <f>SUM(G209)</f>
        <v>0</v>
      </c>
      <c r="H208" s="23">
        <f>SUM(H209)</f>
        <v>0</v>
      </c>
      <c r="I208" s="153"/>
      <c r="J208" s="153"/>
      <c r="K208" s="153"/>
      <c r="L208" s="166"/>
      <c r="M208" s="153"/>
      <c r="N208" s="153"/>
      <c r="O208" s="153"/>
      <c r="P208" s="153"/>
    </row>
    <row r="209" spans="1:16" s="16" customFormat="1" ht="31.5" x14ac:dyDescent="0.3">
      <c r="A209" s="33" t="s">
        <v>184</v>
      </c>
      <c r="B209" s="6"/>
      <c r="C209" s="7" t="s">
        <v>110</v>
      </c>
      <c r="D209" s="7" t="s">
        <v>319</v>
      </c>
      <c r="E209" s="6" t="s">
        <v>182</v>
      </c>
      <c r="F209" s="97"/>
      <c r="G209" s="23">
        <f>SUM(G210)</f>
        <v>0</v>
      </c>
      <c r="H209" s="23">
        <f>SUM(H210)</f>
        <v>0</v>
      </c>
      <c r="I209" s="153"/>
      <c r="J209" s="153"/>
      <c r="K209" s="153"/>
      <c r="L209" s="166"/>
      <c r="M209" s="153"/>
      <c r="N209" s="153"/>
      <c r="O209" s="153"/>
      <c r="P209" s="153"/>
    </row>
    <row r="210" spans="1:16" s="16" customFormat="1" ht="31.5" x14ac:dyDescent="0.25">
      <c r="A210" s="33" t="s">
        <v>487</v>
      </c>
      <c r="B210" s="6"/>
      <c r="C210" s="7" t="s">
        <v>110</v>
      </c>
      <c r="D210" s="7" t="s">
        <v>319</v>
      </c>
      <c r="E210" s="6" t="s">
        <v>244</v>
      </c>
      <c r="F210" s="6">
        <v>800</v>
      </c>
      <c r="G210" s="23">
        <v>0</v>
      </c>
      <c r="H210" s="23">
        <v>0</v>
      </c>
      <c r="I210" s="153"/>
      <c r="J210" s="153"/>
      <c r="K210" s="153"/>
      <c r="L210" s="166"/>
      <c r="M210" s="153"/>
      <c r="N210" s="153"/>
      <c r="O210" s="153"/>
      <c r="P210" s="153"/>
    </row>
    <row r="211" spans="1:16" s="16" customFormat="1" ht="15.75" x14ac:dyDescent="0.25">
      <c r="A211" s="33" t="s">
        <v>186</v>
      </c>
      <c r="B211" s="6"/>
      <c r="C211" s="7" t="s">
        <v>110</v>
      </c>
      <c r="D211" s="7" t="s">
        <v>319</v>
      </c>
      <c r="E211" s="6" t="s">
        <v>185</v>
      </c>
      <c r="F211" s="6"/>
      <c r="G211" s="23">
        <f>SUM(G212)</f>
        <v>111.3</v>
      </c>
      <c r="H211" s="23">
        <f>SUM(H212)</f>
        <v>0</v>
      </c>
      <c r="I211" s="153"/>
      <c r="J211" s="153"/>
      <c r="K211" s="153"/>
      <c r="L211" s="166"/>
      <c r="M211" s="153"/>
      <c r="N211" s="153"/>
      <c r="O211" s="153"/>
      <c r="P211" s="153"/>
    </row>
    <row r="212" spans="1:16" s="16" customFormat="1" ht="15.75" x14ac:dyDescent="0.25">
      <c r="A212" s="33" t="s">
        <v>188</v>
      </c>
      <c r="B212" s="6"/>
      <c r="C212" s="7" t="s">
        <v>110</v>
      </c>
      <c r="D212" s="7" t="s">
        <v>319</v>
      </c>
      <c r="E212" s="6" t="s">
        <v>187</v>
      </c>
      <c r="F212" s="6"/>
      <c r="G212" s="23">
        <f>SUM(G213)</f>
        <v>111.3</v>
      </c>
      <c r="H212" s="23">
        <f>SUM(H213)</f>
        <v>0</v>
      </c>
      <c r="I212" s="153"/>
      <c r="J212" s="153"/>
      <c r="K212" s="153"/>
      <c r="L212" s="166"/>
      <c r="M212" s="153"/>
      <c r="N212" s="153"/>
      <c r="O212" s="153"/>
      <c r="P212" s="153"/>
    </row>
    <row r="213" spans="1:16" s="16" customFormat="1" ht="31.5" x14ac:dyDescent="0.25">
      <c r="A213" s="33" t="s">
        <v>389</v>
      </c>
      <c r="B213" s="6"/>
      <c r="C213" s="7" t="s">
        <v>110</v>
      </c>
      <c r="D213" s="7" t="s">
        <v>319</v>
      </c>
      <c r="E213" s="6" t="s">
        <v>614</v>
      </c>
      <c r="F213" s="6">
        <v>800</v>
      </c>
      <c r="G213" s="23">
        <v>111.3</v>
      </c>
      <c r="H213" s="23">
        <v>0</v>
      </c>
      <c r="I213" s="153"/>
      <c r="J213" s="153"/>
      <c r="K213" s="153"/>
      <c r="L213" s="166"/>
      <c r="M213" s="153"/>
      <c r="N213" s="153"/>
      <c r="O213" s="153"/>
      <c r="P213" s="153"/>
    </row>
    <row r="214" spans="1:16" s="16" customFormat="1" ht="15.75" x14ac:dyDescent="0.25">
      <c r="A214" s="32" t="s">
        <v>423</v>
      </c>
      <c r="B214" s="26"/>
      <c r="C214" s="30" t="s">
        <v>110</v>
      </c>
      <c r="D214" s="30">
        <v>13</v>
      </c>
      <c r="E214" s="26"/>
      <c r="F214" s="26"/>
      <c r="G214" s="4">
        <f t="shared" ref="G214:H216" si="8">SUM(G215)</f>
        <v>0</v>
      </c>
      <c r="H214" s="4">
        <f t="shared" si="8"/>
        <v>0</v>
      </c>
      <c r="I214" s="153"/>
      <c r="J214" s="153"/>
      <c r="K214" s="153"/>
      <c r="L214" s="166"/>
      <c r="M214" s="153"/>
      <c r="N214" s="153"/>
      <c r="O214" s="153"/>
      <c r="P214" s="153"/>
    </row>
    <row r="215" spans="1:16" s="37" customFormat="1" ht="15.75" x14ac:dyDescent="0.25">
      <c r="A215" s="33" t="s">
        <v>186</v>
      </c>
      <c r="B215" s="6"/>
      <c r="C215" s="7" t="s">
        <v>110</v>
      </c>
      <c r="D215" s="7" t="s">
        <v>3</v>
      </c>
      <c r="E215" s="6" t="s">
        <v>185</v>
      </c>
      <c r="F215" s="6"/>
      <c r="G215" s="23">
        <f t="shared" si="8"/>
        <v>0</v>
      </c>
      <c r="H215" s="23">
        <f t="shared" si="8"/>
        <v>0</v>
      </c>
      <c r="I215" s="153"/>
      <c r="J215" s="153"/>
      <c r="K215" s="153"/>
      <c r="L215" s="166"/>
      <c r="M215" s="153"/>
      <c r="N215" s="153"/>
      <c r="O215" s="153"/>
      <c r="P215" s="153"/>
    </row>
    <row r="216" spans="1:16" s="16" customFormat="1" ht="15.75" x14ac:dyDescent="0.25">
      <c r="A216" s="33" t="s">
        <v>188</v>
      </c>
      <c r="B216" s="6"/>
      <c r="C216" s="7" t="s">
        <v>110</v>
      </c>
      <c r="D216" s="7" t="s">
        <v>3</v>
      </c>
      <c r="E216" s="6" t="s">
        <v>187</v>
      </c>
      <c r="F216" s="6"/>
      <c r="G216" s="23">
        <f t="shared" si="8"/>
        <v>0</v>
      </c>
      <c r="H216" s="23">
        <f t="shared" si="8"/>
        <v>0</v>
      </c>
      <c r="I216" s="153"/>
      <c r="J216" s="153"/>
      <c r="K216" s="153"/>
      <c r="L216" s="166"/>
      <c r="M216" s="153"/>
      <c r="N216" s="153"/>
      <c r="O216" s="153"/>
      <c r="P216" s="153"/>
    </row>
    <row r="217" spans="1:16" s="16" customFormat="1" ht="15.75" x14ac:dyDescent="0.25">
      <c r="A217" s="33" t="s">
        <v>732</v>
      </c>
      <c r="B217" s="6"/>
      <c r="C217" s="7" t="s">
        <v>110</v>
      </c>
      <c r="D217" s="7" t="s">
        <v>3</v>
      </c>
      <c r="E217" s="6" t="s">
        <v>731</v>
      </c>
      <c r="F217" s="6">
        <v>800</v>
      </c>
      <c r="G217" s="10">
        <v>0</v>
      </c>
      <c r="H217" s="10">
        <v>0</v>
      </c>
      <c r="I217" s="153"/>
      <c r="J217" s="153"/>
      <c r="K217" s="153"/>
      <c r="L217" s="166"/>
      <c r="M217" s="153"/>
      <c r="N217" s="153"/>
      <c r="O217" s="153"/>
      <c r="P217" s="153"/>
    </row>
    <row r="218" spans="1:16" s="16" customFormat="1" ht="15.75" x14ac:dyDescent="0.25">
      <c r="A218" s="32" t="s">
        <v>79</v>
      </c>
      <c r="B218" s="98"/>
      <c r="C218" s="30" t="s">
        <v>113</v>
      </c>
      <c r="D218" s="30" t="s">
        <v>117</v>
      </c>
      <c r="E218" s="26"/>
      <c r="F218" s="26"/>
      <c r="G218" s="4">
        <f>SUM(G219)</f>
        <v>57260.7</v>
      </c>
      <c r="H218" s="4">
        <f>SUM(H219)</f>
        <v>57196.2</v>
      </c>
      <c r="I218" s="153"/>
      <c r="J218" s="153"/>
      <c r="K218" s="153"/>
      <c r="L218" s="166"/>
      <c r="M218" s="153"/>
      <c r="N218" s="153"/>
      <c r="O218" s="153"/>
      <c r="P218" s="153"/>
    </row>
    <row r="219" spans="1:16" s="16" customFormat="1" ht="15.75" x14ac:dyDescent="0.25">
      <c r="A219" s="32" t="s">
        <v>84</v>
      </c>
      <c r="B219" s="98"/>
      <c r="C219" s="30" t="s">
        <v>113</v>
      </c>
      <c r="D219" s="30">
        <v>12</v>
      </c>
      <c r="E219" s="26"/>
      <c r="F219" s="26"/>
      <c r="G219" s="4">
        <f>SUM(G220,G224,G237)</f>
        <v>57260.7</v>
      </c>
      <c r="H219" s="4">
        <f>SUM(H220,H224,H237)</f>
        <v>57196.2</v>
      </c>
      <c r="I219" s="153"/>
      <c r="J219" s="153"/>
      <c r="K219" s="153"/>
      <c r="L219" s="166"/>
      <c r="M219" s="153"/>
      <c r="N219" s="153"/>
      <c r="O219" s="153"/>
      <c r="P219" s="153"/>
    </row>
    <row r="220" spans="1:16" s="16" customFormat="1" ht="50.25" customHeight="1" x14ac:dyDescent="0.25">
      <c r="A220" s="33" t="s">
        <v>659</v>
      </c>
      <c r="B220" s="98"/>
      <c r="C220" s="7" t="s">
        <v>113</v>
      </c>
      <c r="D220" s="7">
        <v>12</v>
      </c>
      <c r="E220" s="6" t="s">
        <v>246</v>
      </c>
      <c r="F220" s="6"/>
      <c r="G220" s="23">
        <f t="shared" ref="G220:H222" si="9">SUM(G221)</f>
        <v>0</v>
      </c>
      <c r="H220" s="23">
        <f t="shared" si="9"/>
        <v>0</v>
      </c>
      <c r="I220" s="153"/>
      <c r="J220" s="153"/>
      <c r="K220" s="153"/>
      <c r="L220" s="166"/>
      <c r="M220" s="153"/>
      <c r="N220" s="153"/>
      <c r="O220" s="153"/>
      <c r="P220" s="153"/>
    </row>
    <row r="221" spans="1:16" s="16" customFormat="1" ht="31.5" x14ac:dyDescent="0.25">
      <c r="A221" s="33" t="s">
        <v>85</v>
      </c>
      <c r="B221" s="98"/>
      <c r="C221" s="7" t="s">
        <v>113</v>
      </c>
      <c r="D221" s="7">
        <v>12</v>
      </c>
      <c r="E221" s="6" t="s">
        <v>247</v>
      </c>
      <c r="F221" s="6"/>
      <c r="G221" s="23">
        <f t="shared" si="9"/>
        <v>0</v>
      </c>
      <c r="H221" s="23">
        <f t="shared" si="9"/>
        <v>0</v>
      </c>
      <c r="I221" s="153"/>
      <c r="J221" s="153"/>
      <c r="K221" s="153"/>
      <c r="L221" s="166"/>
      <c r="M221" s="153"/>
      <c r="N221" s="153"/>
      <c r="O221" s="153"/>
      <c r="P221" s="153"/>
    </row>
    <row r="222" spans="1:16" s="16" customFormat="1" ht="31.5" x14ac:dyDescent="0.25">
      <c r="A222" s="33" t="s">
        <v>248</v>
      </c>
      <c r="B222" s="6"/>
      <c r="C222" s="7" t="s">
        <v>113</v>
      </c>
      <c r="D222" s="7">
        <v>12</v>
      </c>
      <c r="E222" s="6" t="s">
        <v>249</v>
      </c>
      <c r="F222" s="6"/>
      <c r="G222" s="23">
        <f t="shared" si="9"/>
        <v>0</v>
      </c>
      <c r="H222" s="23">
        <f t="shared" si="9"/>
        <v>0</v>
      </c>
      <c r="I222" s="153"/>
      <c r="J222" s="153"/>
      <c r="K222" s="153"/>
      <c r="L222" s="166"/>
      <c r="M222" s="153"/>
      <c r="N222" s="153"/>
      <c r="O222" s="153"/>
      <c r="P222" s="153"/>
    </row>
    <row r="223" spans="1:16" s="16" customFormat="1" ht="31.5" x14ac:dyDescent="0.25">
      <c r="A223" s="33" t="s">
        <v>348</v>
      </c>
      <c r="B223" s="98"/>
      <c r="C223" s="7" t="s">
        <v>113</v>
      </c>
      <c r="D223" s="7">
        <v>12</v>
      </c>
      <c r="E223" s="6" t="s">
        <v>250</v>
      </c>
      <c r="F223" s="6">
        <v>800</v>
      </c>
      <c r="G223" s="23">
        <v>0</v>
      </c>
      <c r="H223" s="23">
        <v>0</v>
      </c>
      <c r="I223" s="153"/>
      <c r="J223" s="153"/>
      <c r="K223" s="153"/>
      <c r="L223" s="166"/>
      <c r="M223" s="153"/>
      <c r="N223" s="153"/>
      <c r="O223" s="153"/>
      <c r="P223" s="153"/>
    </row>
    <row r="224" spans="1:16" s="16" customFormat="1" ht="47.25" x14ac:dyDescent="0.25">
      <c r="A224" s="33" t="s">
        <v>660</v>
      </c>
      <c r="B224" s="126"/>
      <c r="C224" s="7" t="s">
        <v>113</v>
      </c>
      <c r="D224" s="7">
        <v>12</v>
      </c>
      <c r="E224" s="6" t="s">
        <v>251</v>
      </c>
      <c r="F224" s="6"/>
      <c r="G224" s="23">
        <f>SUM(G225,G229,G233)</f>
        <v>51686</v>
      </c>
      <c r="H224" s="23">
        <f>SUM(H225,H229,H233)</f>
        <v>51654.299999999996</v>
      </c>
      <c r="I224" s="153"/>
      <c r="J224" s="153"/>
      <c r="K224" s="153"/>
      <c r="L224" s="166"/>
      <c r="M224" s="153"/>
      <c r="N224" s="153"/>
      <c r="O224" s="153"/>
      <c r="P224" s="153"/>
    </row>
    <row r="225" spans="1:16" s="16" customFormat="1" ht="31.5" x14ac:dyDescent="0.25">
      <c r="A225" s="168" t="s">
        <v>254</v>
      </c>
      <c r="B225" s="173"/>
      <c r="C225" s="174" t="s">
        <v>113</v>
      </c>
      <c r="D225" s="174">
        <v>12</v>
      </c>
      <c r="E225" s="128" t="s">
        <v>252</v>
      </c>
      <c r="F225" s="128"/>
      <c r="G225" s="127">
        <f>G226</f>
        <v>11674</v>
      </c>
      <c r="H225" s="127">
        <f>H226</f>
        <v>11650.6</v>
      </c>
      <c r="I225" s="153"/>
      <c r="J225" s="153"/>
      <c r="K225" s="153"/>
      <c r="L225" s="166"/>
      <c r="M225" s="153"/>
      <c r="N225" s="153"/>
      <c r="O225" s="153"/>
      <c r="P225" s="153"/>
    </row>
    <row r="226" spans="1:16" s="16" customFormat="1" ht="31.5" x14ac:dyDescent="0.25">
      <c r="A226" s="175" t="s">
        <v>531</v>
      </c>
      <c r="B226" s="128"/>
      <c r="C226" s="174" t="s">
        <v>113</v>
      </c>
      <c r="D226" s="174">
        <v>12</v>
      </c>
      <c r="E226" s="128" t="s">
        <v>255</v>
      </c>
      <c r="F226" s="128"/>
      <c r="G226" s="127">
        <f>SUM(G227:G228)</f>
        <v>11674</v>
      </c>
      <c r="H226" s="127">
        <f>SUM(H227:H228)</f>
        <v>11650.6</v>
      </c>
      <c r="I226" s="153"/>
      <c r="J226" s="153"/>
      <c r="K226" s="153"/>
      <c r="L226" s="166"/>
      <c r="M226" s="153"/>
      <c r="N226" s="153"/>
      <c r="O226" s="153"/>
      <c r="P226" s="153"/>
    </row>
    <row r="227" spans="1:16" s="16" customFormat="1" ht="31.5" x14ac:dyDescent="0.25">
      <c r="A227" s="175" t="s">
        <v>681</v>
      </c>
      <c r="B227" s="173"/>
      <c r="C227" s="174" t="s">
        <v>113</v>
      </c>
      <c r="D227" s="174">
        <v>12</v>
      </c>
      <c r="E227" s="128" t="s">
        <v>661</v>
      </c>
      <c r="F227" s="128">
        <v>800</v>
      </c>
      <c r="G227" s="127">
        <v>11534.1</v>
      </c>
      <c r="H227" s="127">
        <v>11534.1</v>
      </c>
      <c r="I227" s="153"/>
      <c r="J227" s="153"/>
      <c r="K227" s="153"/>
      <c r="L227" s="166"/>
      <c r="M227" s="153"/>
      <c r="N227" s="153"/>
      <c r="O227" s="153"/>
      <c r="P227" s="153"/>
    </row>
    <row r="228" spans="1:16" s="16" customFormat="1" ht="47.25" x14ac:dyDescent="0.25">
      <c r="A228" s="175" t="s">
        <v>682</v>
      </c>
      <c r="B228" s="128"/>
      <c r="C228" s="129" t="s">
        <v>113</v>
      </c>
      <c r="D228" s="130">
        <v>12</v>
      </c>
      <c r="E228" s="130" t="s">
        <v>755</v>
      </c>
      <c r="F228" s="131">
        <v>800</v>
      </c>
      <c r="G228" s="127">
        <v>139.9</v>
      </c>
      <c r="H228" s="127">
        <v>116.5</v>
      </c>
      <c r="I228" s="153"/>
      <c r="J228" s="153"/>
      <c r="K228" s="153"/>
      <c r="L228" s="166"/>
      <c r="M228" s="153"/>
      <c r="N228" s="153"/>
      <c r="O228" s="153"/>
      <c r="P228" s="153"/>
    </row>
    <row r="229" spans="1:16" s="16" customFormat="1" ht="47.25" x14ac:dyDescent="0.25">
      <c r="A229" s="33" t="s">
        <v>512</v>
      </c>
      <c r="B229" s="126"/>
      <c r="C229" s="7" t="s">
        <v>113</v>
      </c>
      <c r="D229" s="7">
        <v>12</v>
      </c>
      <c r="E229" s="6" t="s">
        <v>256</v>
      </c>
      <c r="F229" s="6"/>
      <c r="G229" s="23">
        <f>SUM(G230)</f>
        <v>39852</v>
      </c>
      <c r="H229" s="23">
        <f>SUM(H230)</f>
        <v>39852</v>
      </c>
      <c r="I229" s="153"/>
      <c r="J229" s="153"/>
      <c r="K229" s="153"/>
      <c r="L229" s="166"/>
      <c r="M229" s="153"/>
      <c r="N229" s="153"/>
      <c r="O229" s="153"/>
      <c r="P229" s="153"/>
    </row>
    <row r="230" spans="1:16" s="16" customFormat="1" ht="47.25" x14ac:dyDescent="0.25">
      <c r="A230" s="33" t="s">
        <v>514</v>
      </c>
      <c r="B230" s="6"/>
      <c r="C230" s="7" t="s">
        <v>113</v>
      </c>
      <c r="D230" s="7">
        <v>12</v>
      </c>
      <c r="E230" s="6" t="s">
        <v>257</v>
      </c>
      <c r="F230" s="6"/>
      <c r="G230" s="23">
        <f>SUM(G231:G232)</f>
        <v>39852</v>
      </c>
      <c r="H230" s="23">
        <f>SUM(H231:H232)</f>
        <v>39852</v>
      </c>
      <c r="I230" s="153"/>
      <c r="J230" s="153"/>
      <c r="K230" s="153"/>
      <c r="L230" s="166"/>
      <c r="M230" s="153"/>
      <c r="N230" s="153"/>
      <c r="O230" s="153"/>
      <c r="P230" s="153"/>
    </row>
    <row r="231" spans="1:16" s="37" customFormat="1" ht="47.25" x14ac:dyDescent="0.25">
      <c r="A231" s="33" t="s">
        <v>684</v>
      </c>
      <c r="B231" s="98"/>
      <c r="C231" s="7" t="s">
        <v>113</v>
      </c>
      <c r="D231" s="7">
        <v>12</v>
      </c>
      <c r="E231" s="6" t="s">
        <v>662</v>
      </c>
      <c r="F231" s="6">
        <v>800</v>
      </c>
      <c r="G231" s="23">
        <v>39453.1</v>
      </c>
      <c r="H231" s="23">
        <v>39453.1</v>
      </c>
      <c r="I231" s="153"/>
      <c r="J231" s="153"/>
      <c r="K231" s="153"/>
      <c r="L231" s="166"/>
      <c r="M231" s="153"/>
      <c r="N231" s="153"/>
      <c r="O231" s="153"/>
      <c r="P231" s="153"/>
    </row>
    <row r="232" spans="1:16" s="16" customFormat="1" ht="47.25" x14ac:dyDescent="0.25">
      <c r="A232" s="33" t="s">
        <v>685</v>
      </c>
      <c r="B232" s="98"/>
      <c r="C232" s="7" t="s">
        <v>113</v>
      </c>
      <c r="D232" s="7">
        <v>12</v>
      </c>
      <c r="E232" s="6" t="s">
        <v>663</v>
      </c>
      <c r="F232" s="6">
        <v>800</v>
      </c>
      <c r="G232" s="23">
        <v>398.9</v>
      </c>
      <c r="H232" s="23">
        <v>398.9</v>
      </c>
      <c r="I232" s="153"/>
      <c r="J232" s="153"/>
      <c r="K232" s="153"/>
      <c r="L232" s="166"/>
      <c r="M232" s="153"/>
      <c r="N232" s="153"/>
      <c r="O232" s="153"/>
      <c r="P232" s="153"/>
    </row>
    <row r="233" spans="1:16" s="16" customFormat="1" ht="31.5" x14ac:dyDescent="0.25">
      <c r="A233" s="33" t="s">
        <v>444</v>
      </c>
      <c r="B233" s="98"/>
      <c r="C233" s="7" t="s">
        <v>113</v>
      </c>
      <c r="D233" s="7">
        <v>12</v>
      </c>
      <c r="E233" s="6" t="s">
        <v>443</v>
      </c>
      <c r="F233" s="6"/>
      <c r="G233" s="23">
        <f>SUM(G234)</f>
        <v>160</v>
      </c>
      <c r="H233" s="23">
        <f>SUM(H234)</f>
        <v>151.69999999999999</v>
      </c>
      <c r="I233" s="153"/>
      <c r="J233" s="153"/>
      <c r="K233" s="153"/>
      <c r="L233" s="166"/>
      <c r="M233" s="153"/>
      <c r="N233" s="153"/>
      <c r="O233" s="153"/>
      <c r="P233" s="153"/>
    </row>
    <row r="234" spans="1:16" s="37" customFormat="1" ht="31.5" x14ac:dyDescent="0.25">
      <c r="A234" s="33" t="s">
        <v>445</v>
      </c>
      <c r="B234" s="6"/>
      <c r="C234" s="7" t="s">
        <v>113</v>
      </c>
      <c r="D234" s="7">
        <v>12</v>
      </c>
      <c r="E234" s="6" t="s">
        <v>446</v>
      </c>
      <c r="F234" s="6"/>
      <c r="G234" s="23">
        <f>SUM(G235:G236)</f>
        <v>160</v>
      </c>
      <c r="H234" s="23">
        <f>SUM(H235:H236)</f>
        <v>151.69999999999999</v>
      </c>
      <c r="I234" s="153"/>
      <c r="J234" s="153"/>
      <c r="K234" s="153"/>
      <c r="L234" s="166"/>
      <c r="M234" s="153"/>
      <c r="N234" s="153"/>
      <c r="O234" s="153"/>
      <c r="P234" s="153"/>
    </row>
    <row r="235" spans="1:16" s="16" customFormat="1" ht="31.5" x14ac:dyDescent="0.25">
      <c r="A235" s="33" t="s">
        <v>686</v>
      </c>
      <c r="B235" s="98"/>
      <c r="C235" s="7" t="s">
        <v>113</v>
      </c>
      <c r="D235" s="7">
        <v>12</v>
      </c>
      <c r="E235" s="6" t="s">
        <v>664</v>
      </c>
      <c r="F235" s="6">
        <v>800</v>
      </c>
      <c r="G235" s="23">
        <v>158.4</v>
      </c>
      <c r="H235" s="23">
        <v>150.19999999999999</v>
      </c>
      <c r="I235" s="153"/>
      <c r="J235" s="153"/>
      <c r="K235" s="153"/>
      <c r="L235" s="166"/>
      <c r="M235" s="153"/>
      <c r="N235" s="153"/>
      <c r="O235" s="153"/>
      <c r="P235" s="153"/>
    </row>
    <row r="236" spans="1:16" s="16" customFormat="1" ht="47.25" x14ac:dyDescent="0.25">
      <c r="A236" s="33" t="s">
        <v>687</v>
      </c>
      <c r="B236" s="98"/>
      <c r="C236" s="7" t="s">
        <v>113</v>
      </c>
      <c r="D236" s="7">
        <v>12</v>
      </c>
      <c r="E236" s="6" t="s">
        <v>665</v>
      </c>
      <c r="F236" s="6">
        <v>800</v>
      </c>
      <c r="G236" s="23">
        <v>1.6</v>
      </c>
      <c r="H236" s="23">
        <v>1.5</v>
      </c>
      <c r="I236" s="153"/>
      <c r="J236" s="153"/>
      <c r="K236" s="153"/>
      <c r="L236" s="166"/>
      <c r="M236" s="153"/>
      <c r="N236" s="153"/>
      <c r="O236" s="153"/>
      <c r="P236" s="153"/>
    </row>
    <row r="237" spans="1:16" s="16" customFormat="1" ht="15.75" x14ac:dyDescent="0.25">
      <c r="A237" s="33" t="s">
        <v>186</v>
      </c>
      <c r="B237" s="6"/>
      <c r="C237" s="7" t="s">
        <v>113</v>
      </c>
      <c r="D237" s="7">
        <v>12</v>
      </c>
      <c r="E237" s="6" t="s">
        <v>185</v>
      </c>
      <c r="F237" s="6"/>
      <c r="G237" s="23">
        <f>SUM(G238)</f>
        <v>5574.7000000000007</v>
      </c>
      <c r="H237" s="23">
        <f>SUM(H238)</f>
        <v>5541.9000000000005</v>
      </c>
      <c r="I237" s="153"/>
      <c r="J237" s="153"/>
      <c r="K237" s="153"/>
      <c r="L237" s="166"/>
      <c r="M237" s="153"/>
      <c r="N237" s="153"/>
      <c r="O237" s="153"/>
      <c r="P237" s="153"/>
    </row>
    <row r="238" spans="1:16" s="16" customFormat="1" ht="15.75" x14ac:dyDescent="0.25">
      <c r="A238" s="33" t="s">
        <v>188</v>
      </c>
      <c r="B238" s="6"/>
      <c r="C238" s="7" t="s">
        <v>113</v>
      </c>
      <c r="D238" s="7">
        <v>12</v>
      </c>
      <c r="E238" s="6" t="s">
        <v>187</v>
      </c>
      <c r="F238" s="6"/>
      <c r="G238" s="23">
        <f>SUM(G239:G241)</f>
        <v>5574.7000000000007</v>
      </c>
      <c r="H238" s="23">
        <f>SUM(H239:H241)</f>
        <v>5541.9000000000005</v>
      </c>
      <c r="I238" s="153"/>
      <c r="J238" s="153"/>
      <c r="K238" s="153"/>
      <c r="L238" s="166"/>
      <c r="M238" s="153"/>
      <c r="N238" s="153"/>
      <c r="O238" s="153"/>
      <c r="P238" s="153"/>
    </row>
    <row r="239" spans="1:16" s="16" customFormat="1" ht="15.75" x14ac:dyDescent="0.25">
      <c r="A239" s="33" t="s">
        <v>732</v>
      </c>
      <c r="B239" s="6"/>
      <c r="C239" s="7" t="s">
        <v>113</v>
      </c>
      <c r="D239" s="7">
        <v>12</v>
      </c>
      <c r="E239" s="6" t="s">
        <v>731</v>
      </c>
      <c r="F239" s="6">
        <v>800</v>
      </c>
      <c r="G239" s="23">
        <v>32.799999999999997</v>
      </c>
      <c r="H239" s="23">
        <v>0</v>
      </c>
      <c r="I239" s="166"/>
      <c r="J239" s="166"/>
      <c r="K239" s="166"/>
      <c r="L239" s="166"/>
      <c r="M239" s="153"/>
      <c r="N239" s="153"/>
      <c r="O239" s="153"/>
      <c r="P239" s="153"/>
    </row>
    <row r="240" spans="1:16" s="16" customFormat="1" ht="47.25" x14ac:dyDescent="0.25">
      <c r="A240" s="33" t="s">
        <v>707</v>
      </c>
      <c r="B240" s="6"/>
      <c r="C240" s="7" t="s">
        <v>113</v>
      </c>
      <c r="D240" s="7">
        <v>12</v>
      </c>
      <c r="E240" s="6" t="s">
        <v>666</v>
      </c>
      <c r="F240" s="6">
        <v>800</v>
      </c>
      <c r="G240" s="23">
        <v>5536.3</v>
      </c>
      <c r="H240" s="23">
        <v>5536.3</v>
      </c>
      <c r="I240" s="153"/>
      <c r="J240" s="153"/>
      <c r="K240" s="153"/>
      <c r="L240" s="166"/>
      <c r="M240" s="153"/>
      <c r="N240" s="153"/>
      <c r="O240" s="153"/>
      <c r="P240" s="153"/>
    </row>
    <row r="241" spans="1:16" s="16" customFormat="1" ht="63" x14ac:dyDescent="0.25">
      <c r="A241" s="33" t="s">
        <v>708</v>
      </c>
      <c r="B241" s="6"/>
      <c r="C241" s="7" t="s">
        <v>113</v>
      </c>
      <c r="D241" s="7">
        <v>12</v>
      </c>
      <c r="E241" s="6" t="s">
        <v>667</v>
      </c>
      <c r="F241" s="6">
        <v>800</v>
      </c>
      <c r="G241" s="23">
        <v>5.6</v>
      </c>
      <c r="H241" s="23">
        <v>5.6</v>
      </c>
      <c r="I241" s="153"/>
      <c r="J241" s="153"/>
      <c r="K241" s="153"/>
      <c r="L241" s="166"/>
      <c r="M241" s="153"/>
      <c r="N241" s="153"/>
      <c r="O241" s="153"/>
      <c r="P241" s="153"/>
    </row>
    <row r="242" spans="1:16" s="16" customFormat="1" ht="15.75" x14ac:dyDescent="0.25">
      <c r="A242" s="32" t="s">
        <v>98</v>
      </c>
      <c r="B242" s="98"/>
      <c r="C242" s="30">
        <v>10</v>
      </c>
      <c r="D242" s="30" t="s">
        <v>117</v>
      </c>
      <c r="E242" s="26"/>
      <c r="F242" s="26"/>
      <c r="G242" s="4">
        <f t="shared" ref="G242:H245" si="10">SUM(G243)</f>
        <v>9957.2000000000007</v>
      </c>
      <c r="H242" s="4">
        <f t="shared" si="10"/>
        <v>9957.2000000000007</v>
      </c>
      <c r="I242" s="153"/>
      <c r="J242" s="153"/>
      <c r="K242" s="153"/>
      <c r="L242" s="166"/>
      <c r="M242" s="153"/>
      <c r="N242" s="153"/>
      <c r="O242" s="153"/>
      <c r="P242" s="153"/>
    </row>
    <row r="243" spans="1:16" s="16" customFormat="1" ht="15.75" x14ac:dyDescent="0.25">
      <c r="A243" s="32" t="s">
        <v>99</v>
      </c>
      <c r="B243" s="172"/>
      <c r="C243" s="30">
        <v>10</v>
      </c>
      <c r="D243" s="30" t="s">
        <v>110</v>
      </c>
      <c r="E243" s="26"/>
      <c r="F243" s="26"/>
      <c r="G243" s="4">
        <f t="shared" si="10"/>
        <v>9957.2000000000007</v>
      </c>
      <c r="H243" s="4">
        <f t="shared" si="10"/>
        <v>9957.2000000000007</v>
      </c>
      <c r="I243" s="153"/>
      <c r="J243" s="153"/>
      <c r="K243" s="153"/>
      <c r="L243" s="166"/>
      <c r="M243" s="153"/>
      <c r="N243" s="153"/>
      <c r="O243" s="153"/>
      <c r="P243" s="153"/>
    </row>
    <row r="244" spans="1:16" s="16" customFormat="1" ht="15.75" x14ac:dyDescent="0.25">
      <c r="A244" s="33" t="s">
        <v>186</v>
      </c>
      <c r="B244" s="6"/>
      <c r="C244" s="7">
        <v>10</v>
      </c>
      <c r="D244" s="7" t="s">
        <v>110</v>
      </c>
      <c r="E244" s="6" t="s">
        <v>185</v>
      </c>
      <c r="F244" s="6"/>
      <c r="G244" s="23">
        <f t="shared" si="10"/>
        <v>9957.2000000000007</v>
      </c>
      <c r="H244" s="23">
        <f t="shared" si="10"/>
        <v>9957.2000000000007</v>
      </c>
      <c r="I244" s="153"/>
      <c r="J244" s="153"/>
      <c r="K244" s="153"/>
      <c r="L244" s="166"/>
      <c r="M244" s="153"/>
      <c r="N244" s="153"/>
      <c r="O244" s="153"/>
      <c r="P244" s="153"/>
    </row>
    <row r="245" spans="1:16" s="16" customFormat="1" ht="15.75" x14ac:dyDescent="0.25">
      <c r="A245" s="33" t="s">
        <v>393</v>
      </c>
      <c r="B245" s="6"/>
      <c r="C245" s="7" t="s">
        <v>4</v>
      </c>
      <c r="D245" s="7" t="s">
        <v>110</v>
      </c>
      <c r="E245" s="6" t="s">
        <v>392</v>
      </c>
      <c r="F245" s="6"/>
      <c r="G245" s="23">
        <f t="shared" si="10"/>
        <v>9957.2000000000007</v>
      </c>
      <c r="H245" s="23">
        <f t="shared" si="10"/>
        <v>9957.2000000000007</v>
      </c>
      <c r="I245" s="153"/>
      <c r="J245" s="153"/>
      <c r="K245" s="153"/>
      <c r="L245" s="166"/>
      <c r="M245" s="153"/>
      <c r="N245" s="153"/>
      <c r="O245" s="153"/>
      <c r="P245" s="153"/>
    </row>
    <row r="246" spans="1:16" s="16" customFormat="1" ht="47.25" x14ac:dyDescent="0.25">
      <c r="A246" s="34" t="s">
        <v>391</v>
      </c>
      <c r="B246" s="98"/>
      <c r="C246" s="7">
        <v>10</v>
      </c>
      <c r="D246" s="7" t="s">
        <v>110</v>
      </c>
      <c r="E246" s="6" t="s">
        <v>253</v>
      </c>
      <c r="F246" s="6">
        <v>300</v>
      </c>
      <c r="G246" s="23">
        <v>9957.2000000000007</v>
      </c>
      <c r="H246" s="23">
        <v>9957.2000000000007</v>
      </c>
      <c r="I246" s="153"/>
      <c r="J246" s="153"/>
      <c r="K246" s="153"/>
      <c r="L246" s="166"/>
      <c r="M246" s="153"/>
      <c r="N246" s="153"/>
      <c r="O246" s="153"/>
      <c r="P246" s="153"/>
    </row>
    <row r="247" spans="1:16" s="16" customFormat="1" ht="31.5" x14ac:dyDescent="0.25">
      <c r="A247" s="32" t="s">
        <v>315</v>
      </c>
      <c r="B247" s="77">
        <v>803</v>
      </c>
      <c r="C247" s="7"/>
      <c r="D247" s="7"/>
      <c r="E247" s="6"/>
      <c r="F247" s="6"/>
      <c r="G247" s="4">
        <f>SUM(G248,G261,G349,G380,G403)</f>
        <v>901224.39999999991</v>
      </c>
      <c r="H247" s="4">
        <f>SUM(H248,H261,H349,H380,H403)</f>
        <v>892550.49999999988</v>
      </c>
      <c r="I247" s="153"/>
      <c r="J247" s="166"/>
      <c r="K247" s="153"/>
      <c r="L247" s="166"/>
      <c r="M247" s="153"/>
      <c r="N247" s="153"/>
      <c r="O247" s="153"/>
      <c r="P247" s="153"/>
    </row>
    <row r="248" spans="1:16" s="16" customFormat="1" ht="15.75" x14ac:dyDescent="0.25">
      <c r="A248" s="73" t="s">
        <v>71</v>
      </c>
      <c r="B248" s="98"/>
      <c r="C248" s="30" t="s">
        <v>110</v>
      </c>
      <c r="D248" s="30" t="s">
        <v>117</v>
      </c>
      <c r="E248" s="26"/>
      <c r="F248" s="6"/>
      <c r="G248" s="21">
        <f>SUM(G249,G254)</f>
        <v>28097.000000000004</v>
      </c>
      <c r="H248" s="21">
        <f>SUM(H249,H254)</f>
        <v>27792.5</v>
      </c>
      <c r="I248" s="153"/>
      <c r="J248" s="153"/>
      <c r="K248" s="153"/>
      <c r="L248" s="166"/>
      <c r="M248" s="153"/>
      <c r="N248" s="153"/>
      <c r="O248" s="153"/>
      <c r="P248" s="153"/>
    </row>
    <row r="249" spans="1:16" s="16" customFormat="1" ht="47.25" x14ac:dyDescent="0.25">
      <c r="A249" s="73" t="s">
        <v>422</v>
      </c>
      <c r="B249" s="59"/>
      <c r="C249" s="30" t="s">
        <v>110</v>
      </c>
      <c r="D249" s="30" t="s">
        <v>113</v>
      </c>
      <c r="E249" s="26"/>
      <c r="F249" s="26"/>
      <c r="G249" s="4">
        <f>SUM(G250)</f>
        <v>1818.4</v>
      </c>
      <c r="H249" s="4">
        <f>SUM(H250)</f>
        <v>1818.3</v>
      </c>
      <c r="I249" s="153"/>
      <c r="J249" s="153"/>
      <c r="K249" s="153"/>
      <c r="L249" s="166"/>
      <c r="M249" s="153"/>
      <c r="N249" s="153"/>
      <c r="O249" s="153"/>
      <c r="P249" s="153"/>
    </row>
    <row r="250" spans="1:16" s="16" customFormat="1" ht="31.5" x14ac:dyDescent="0.3">
      <c r="A250" s="33" t="s">
        <v>183</v>
      </c>
      <c r="B250" s="6"/>
      <c r="C250" s="7" t="s">
        <v>110</v>
      </c>
      <c r="D250" s="7" t="s">
        <v>113</v>
      </c>
      <c r="E250" s="6" t="s">
        <v>181</v>
      </c>
      <c r="F250" s="97"/>
      <c r="G250" s="23">
        <f>SUM(G251)</f>
        <v>1818.4</v>
      </c>
      <c r="H250" s="23">
        <f>SUM(H251)</f>
        <v>1818.3</v>
      </c>
      <c r="I250" s="153"/>
      <c r="J250" s="153"/>
      <c r="K250" s="153"/>
      <c r="L250" s="166"/>
      <c r="M250" s="153"/>
      <c r="N250" s="153"/>
      <c r="O250" s="153"/>
      <c r="P250" s="153"/>
    </row>
    <row r="251" spans="1:16" s="16" customFormat="1" ht="31.5" x14ac:dyDescent="0.3">
      <c r="A251" s="33" t="s">
        <v>184</v>
      </c>
      <c r="B251" s="6"/>
      <c r="C251" s="7" t="s">
        <v>110</v>
      </c>
      <c r="D251" s="7" t="s">
        <v>113</v>
      </c>
      <c r="E251" s="6" t="s">
        <v>182</v>
      </c>
      <c r="F251" s="97"/>
      <c r="G251" s="23">
        <f>SUM(G252:G253)</f>
        <v>1818.4</v>
      </c>
      <c r="H251" s="23">
        <f>SUM(H252:H253)</f>
        <v>1818.3</v>
      </c>
      <c r="I251" s="153"/>
      <c r="J251" s="153"/>
      <c r="K251" s="153"/>
      <c r="L251" s="166"/>
      <c r="M251" s="153"/>
      <c r="N251" s="153"/>
      <c r="O251" s="153"/>
      <c r="P251" s="153"/>
    </row>
    <row r="252" spans="1:16" s="16" customFormat="1" ht="94.5" x14ac:dyDescent="0.25">
      <c r="A252" s="34" t="s">
        <v>722</v>
      </c>
      <c r="B252" s="6"/>
      <c r="C252" s="7" t="s">
        <v>110</v>
      </c>
      <c r="D252" s="7" t="s">
        <v>113</v>
      </c>
      <c r="E252" s="6" t="s">
        <v>258</v>
      </c>
      <c r="F252" s="6">
        <v>100</v>
      </c>
      <c r="G252" s="23">
        <v>1806.4</v>
      </c>
      <c r="H252" s="23">
        <v>1806.3</v>
      </c>
      <c r="I252" s="153"/>
      <c r="J252" s="166"/>
      <c r="K252" s="153"/>
      <c r="L252" s="166"/>
      <c r="M252" s="153"/>
      <c r="N252" s="153"/>
      <c r="O252" s="153"/>
      <c r="P252" s="153"/>
    </row>
    <row r="253" spans="1:16" s="16" customFormat="1" ht="47.25" x14ac:dyDescent="0.25">
      <c r="A253" s="33" t="s">
        <v>420</v>
      </c>
      <c r="B253" s="59"/>
      <c r="C253" s="7" t="s">
        <v>110</v>
      </c>
      <c r="D253" s="7" t="s">
        <v>113</v>
      </c>
      <c r="E253" s="6" t="s">
        <v>258</v>
      </c>
      <c r="F253" s="6">
        <v>200</v>
      </c>
      <c r="G253" s="23">
        <v>12</v>
      </c>
      <c r="H253" s="23">
        <v>12</v>
      </c>
      <c r="I253" s="153"/>
      <c r="J253" s="153"/>
      <c r="K253" s="153"/>
      <c r="L253" s="166"/>
      <c r="M253" s="153"/>
      <c r="N253" s="153"/>
      <c r="O253" s="153"/>
      <c r="P253" s="153"/>
    </row>
    <row r="254" spans="1:16" s="16" customFormat="1" ht="15.75" x14ac:dyDescent="0.25">
      <c r="A254" s="82" t="s">
        <v>423</v>
      </c>
      <c r="B254" s="26"/>
      <c r="C254" s="30" t="s">
        <v>110</v>
      </c>
      <c r="D254" s="30">
        <v>13</v>
      </c>
      <c r="E254" s="26"/>
      <c r="F254" s="26"/>
      <c r="G254" s="4">
        <f>SUM(G256)</f>
        <v>26278.600000000002</v>
      </c>
      <c r="H254" s="4">
        <f>SUM(H256)</f>
        <v>25974.2</v>
      </c>
      <c r="I254" s="153"/>
      <c r="J254" s="153"/>
      <c r="K254" s="153"/>
      <c r="L254" s="166"/>
      <c r="M254" s="153"/>
      <c r="N254" s="153"/>
      <c r="O254" s="153"/>
      <c r="P254" s="153"/>
    </row>
    <row r="255" spans="1:16" s="16" customFormat="1" ht="31.5" x14ac:dyDescent="0.25">
      <c r="A255" s="33" t="s">
        <v>183</v>
      </c>
      <c r="B255" s="6"/>
      <c r="C255" s="7" t="s">
        <v>110</v>
      </c>
      <c r="D255" s="7" t="s">
        <v>3</v>
      </c>
      <c r="E255" s="6" t="s">
        <v>181</v>
      </c>
      <c r="F255" s="6"/>
      <c r="G255" s="23">
        <f>SUM(G256)</f>
        <v>26278.600000000002</v>
      </c>
      <c r="H255" s="23">
        <f>SUM(H256)</f>
        <v>25974.2</v>
      </c>
      <c r="I255" s="153"/>
      <c r="J255" s="153"/>
      <c r="K255" s="153"/>
      <c r="L255" s="166"/>
      <c r="M255" s="153"/>
      <c r="N255" s="153"/>
      <c r="O255" s="153"/>
      <c r="P255" s="153"/>
    </row>
    <row r="256" spans="1:16" s="16" customFormat="1" ht="31.5" x14ac:dyDescent="0.25">
      <c r="A256" s="9" t="s">
        <v>291</v>
      </c>
      <c r="B256" s="6"/>
      <c r="C256" s="7" t="s">
        <v>110</v>
      </c>
      <c r="D256" s="7" t="s">
        <v>3</v>
      </c>
      <c r="E256" s="6" t="s">
        <v>290</v>
      </c>
      <c r="F256" s="6"/>
      <c r="G256" s="23">
        <f>SUM(G257:G260)</f>
        <v>26278.600000000002</v>
      </c>
      <c r="H256" s="23">
        <f>SUM(H257:H260)</f>
        <v>25974.2</v>
      </c>
      <c r="I256" s="153"/>
      <c r="J256" s="153"/>
      <c r="K256" s="153"/>
      <c r="L256" s="166"/>
      <c r="M256" s="153"/>
      <c r="N256" s="153"/>
      <c r="O256" s="153"/>
      <c r="P256" s="153"/>
    </row>
    <row r="257" spans="1:16" s="16" customFormat="1" ht="47.25" x14ac:dyDescent="0.25">
      <c r="A257" s="33" t="s">
        <v>772</v>
      </c>
      <c r="B257" s="6"/>
      <c r="C257" s="7" t="s">
        <v>110</v>
      </c>
      <c r="D257" s="7" t="s">
        <v>3</v>
      </c>
      <c r="E257" s="6" t="s">
        <v>431</v>
      </c>
      <c r="F257" s="6">
        <v>100</v>
      </c>
      <c r="G257" s="23">
        <v>1876.3</v>
      </c>
      <c r="H257" s="23">
        <v>1876.3</v>
      </c>
      <c r="I257" s="153"/>
      <c r="J257" s="153"/>
      <c r="K257" s="153"/>
      <c r="L257" s="166"/>
      <c r="M257" s="153"/>
      <c r="N257" s="153"/>
      <c r="O257" s="153"/>
      <c r="P257" s="153"/>
    </row>
    <row r="258" spans="1:16" s="16" customFormat="1" ht="110.25" x14ac:dyDescent="0.25">
      <c r="A258" s="34" t="s">
        <v>728</v>
      </c>
      <c r="B258" s="6"/>
      <c r="C258" s="7" t="s">
        <v>110</v>
      </c>
      <c r="D258" s="7" t="s">
        <v>3</v>
      </c>
      <c r="E258" s="6" t="s">
        <v>426</v>
      </c>
      <c r="F258" s="6">
        <v>100</v>
      </c>
      <c r="G258" s="2">
        <v>21931.5</v>
      </c>
      <c r="H258" s="2">
        <v>21915.3</v>
      </c>
      <c r="I258" s="153"/>
      <c r="J258" s="153"/>
      <c r="K258" s="153"/>
      <c r="L258" s="166"/>
      <c r="M258" s="153"/>
      <c r="N258" s="153"/>
      <c r="O258" s="153"/>
      <c r="P258" s="153"/>
    </row>
    <row r="259" spans="1:16" s="16" customFormat="1" ht="63" x14ac:dyDescent="0.25">
      <c r="A259" s="34" t="s">
        <v>421</v>
      </c>
      <c r="B259" s="6"/>
      <c r="C259" s="7" t="s">
        <v>110</v>
      </c>
      <c r="D259" s="7" t="s">
        <v>3</v>
      </c>
      <c r="E259" s="6" t="s">
        <v>426</v>
      </c>
      <c r="F259" s="6">
        <v>200</v>
      </c>
      <c r="G259" s="2">
        <v>2433.9</v>
      </c>
      <c r="H259" s="2">
        <v>2145.9</v>
      </c>
      <c r="I259" s="153"/>
      <c r="J259" s="153"/>
      <c r="K259" s="153"/>
      <c r="L259" s="166"/>
      <c r="M259" s="153"/>
      <c r="N259" s="153"/>
      <c r="O259" s="153"/>
      <c r="P259" s="153"/>
    </row>
    <row r="260" spans="1:16" s="16" customFormat="1" ht="47.25" x14ac:dyDescent="0.25">
      <c r="A260" s="34" t="s">
        <v>386</v>
      </c>
      <c r="B260" s="6"/>
      <c r="C260" s="7" t="s">
        <v>110</v>
      </c>
      <c r="D260" s="7" t="s">
        <v>3</v>
      </c>
      <c r="E260" s="6" t="s">
        <v>426</v>
      </c>
      <c r="F260" s="6">
        <v>800</v>
      </c>
      <c r="G260" s="2">
        <v>36.9</v>
      </c>
      <c r="H260" s="2">
        <v>36.700000000000003</v>
      </c>
      <c r="I260" s="153"/>
      <c r="J260" s="153"/>
      <c r="K260" s="153"/>
      <c r="L260" s="166"/>
      <c r="M260" s="153"/>
      <c r="N260" s="153"/>
      <c r="O260" s="153"/>
      <c r="P260" s="153"/>
    </row>
    <row r="261" spans="1:16" s="16" customFormat="1" ht="15.75" x14ac:dyDescent="0.25">
      <c r="A261" s="32" t="s">
        <v>91</v>
      </c>
      <c r="B261" s="26"/>
      <c r="C261" s="30" t="s">
        <v>115</v>
      </c>
      <c r="D261" s="30" t="s">
        <v>117</v>
      </c>
      <c r="E261" s="26"/>
      <c r="F261" s="26"/>
      <c r="G261" s="4">
        <f>SUM(G262,G277,G299,G317,G332)</f>
        <v>698397.29999999993</v>
      </c>
      <c r="H261" s="4">
        <f>SUM(H262,H277,H299,H317,H332)</f>
        <v>693689.89999999991</v>
      </c>
      <c r="I261" s="153"/>
      <c r="J261" s="153"/>
      <c r="K261" s="153"/>
      <c r="L261" s="166"/>
      <c r="M261" s="153"/>
      <c r="N261" s="153"/>
      <c r="O261" s="153"/>
      <c r="P261" s="153"/>
    </row>
    <row r="262" spans="1:16" s="16" customFormat="1" ht="15.75" x14ac:dyDescent="0.25">
      <c r="A262" s="32" t="s">
        <v>92</v>
      </c>
      <c r="B262" s="26"/>
      <c r="C262" s="30" t="s">
        <v>115</v>
      </c>
      <c r="D262" s="30" t="s">
        <v>110</v>
      </c>
      <c r="E262" s="26"/>
      <c r="F262" s="26"/>
      <c r="G262" s="4">
        <f>SUM(G263,G273)</f>
        <v>68906.7</v>
      </c>
      <c r="H262" s="4">
        <f>SUM(H263,H273)</f>
        <v>68278.7</v>
      </c>
      <c r="I262" s="153"/>
      <c r="J262" s="153"/>
      <c r="K262" s="153"/>
      <c r="L262" s="166"/>
      <c r="M262" s="153"/>
      <c r="N262" s="153"/>
      <c r="O262" s="153"/>
      <c r="P262" s="153"/>
    </row>
    <row r="263" spans="1:16" s="16" customFormat="1" ht="47.25" x14ac:dyDescent="0.25">
      <c r="A263" s="33" t="s">
        <v>668</v>
      </c>
      <c r="B263" s="6"/>
      <c r="C263" s="7" t="s">
        <v>115</v>
      </c>
      <c r="D263" s="7" t="s">
        <v>110</v>
      </c>
      <c r="E263" s="6" t="s">
        <v>259</v>
      </c>
      <c r="F263" s="6"/>
      <c r="G263" s="23">
        <f>SUM(G264,G271)</f>
        <v>68900.7</v>
      </c>
      <c r="H263" s="23">
        <f>SUM(H264,H271)</f>
        <v>68272.7</v>
      </c>
      <c r="I263" s="153"/>
      <c r="J263" s="153"/>
      <c r="K263" s="153"/>
      <c r="L263" s="166"/>
      <c r="M263" s="153"/>
      <c r="N263" s="153"/>
      <c r="O263" s="153"/>
      <c r="P263" s="153"/>
    </row>
    <row r="264" spans="1:16" s="16" customFormat="1" ht="47.25" x14ac:dyDescent="0.25">
      <c r="A264" s="33" t="s">
        <v>93</v>
      </c>
      <c r="B264" s="6"/>
      <c r="C264" s="7" t="s">
        <v>115</v>
      </c>
      <c r="D264" s="7" t="s">
        <v>110</v>
      </c>
      <c r="E264" s="6" t="s">
        <v>261</v>
      </c>
      <c r="F264" s="6"/>
      <c r="G264" s="23">
        <f>SUM(G265,G267,G269)</f>
        <v>56582.799999999996</v>
      </c>
      <c r="H264" s="23">
        <f>SUM(H265,H267,H269)</f>
        <v>56582.7</v>
      </c>
      <c r="I264" s="153"/>
      <c r="J264" s="153"/>
      <c r="K264" s="153"/>
      <c r="L264" s="166"/>
      <c r="M264" s="153"/>
      <c r="N264" s="153"/>
      <c r="O264" s="153"/>
      <c r="P264" s="153"/>
    </row>
    <row r="265" spans="1:16" s="16" customFormat="1" ht="126.75" customHeight="1" x14ac:dyDescent="0.25">
      <c r="A265" s="33" t="s">
        <v>263</v>
      </c>
      <c r="B265" s="6"/>
      <c r="C265" s="7" t="s">
        <v>115</v>
      </c>
      <c r="D265" s="7" t="s">
        <v>110</v>
      </c>
      <c r="E265" s="6" t="s">
        <v>262</v>
      </c>
      <c r="F265" s="6"/>
      <c r="G265" s="23">
        <f>SUM(G266)</f>
        <v>53564.4</v>
      </c>
      <c r="H265" s="23">
        <f>SUM(H266)</f>
        <v>53564.4</v>
      </c>
      <c r="I265" s="153"/>
      <c r="J265" s="153"/>
      <c r="K265" s="153"/>
      <c r="L265" s="166"/>
      <c r="M265" s="153"/>
      <c r="N265" s="153"/>
      <c r="O265" s="153"/>
      <c r="P265" s="153"/>
    </row>
    <row r="266" spans="1:16" s="16" customFormat="1" ht="63" x14ac:dyDescent="0.25">
      <c r="A266" s="34" t="s">
        <v>476</v>
      </c>
      <c r="B266" s="6"/>
      <c r="C266" s="7" t="s">
        <v>115</v>
      </c>
      <c r="D266" s="7" t="s">
        <v>110</v>
      </c>
      <c r="E266" s="6" t="s">
        <v>463</v>
      </c>
      <c r="F266" s="6">
        <v>600</v>
      </c>
      <c r="G266" s="23">
        <v>53564.4</v>
      </c>
      <c r="H266" s="23">
        <v>53564.4</v>
      </c>
      <c r="I266" s="153"/>
      <c r="J266" s="153"/>
      <c r="K266" s="153"/>
      <c r="L266" s="166"/>
      <c r="M266" s="153"/>
      <c r="N266" s="153"/>
      <c r="O266" s="153"/>
      <c r="P266" s="153"/>
    </row>
    <row r="267" spans="1:16" s="16" customFormat="1" ht="47.25" x14ac:dyDescent="0.25">
      <c r="A267" s="33" t="s">
        <v>317</v>
      </c>
      <c r="B267" s="6"/>
      <c r="C267" s="7" t="s">
        <v>115</v>
      </c>
      <c r="D267" s="7" t="s">
        <v>110</v>
      </c>
      <c r="E267" s="6" t="s">
        <v>265</v>
      </c>
      <c r="F267" s="6"/>
      <c r="G267" s="23">
        <f>SUM(G268)</f>
        <v>2748.7</v>
      </c>
      <c r="H267" s="23">
        <f>SUM(H268)</f>
        <v>2748.7</v>
      </c>
      <c r="I267" s="153"/>
      <c r="J267" s="153"/>
      <c r="K267" s="153"/>
      <c r="L267" s="166"/>
      <c r="M267" s="153"/>
      <c r="N267" s="153"/>
      <c r="O267" s="153"/>
      <c r="P267" s="153"/>
    </row>
    <row r="268" spans="1:16" s="16" customFormat="1" ht="47.25" x14ac:dyDescent="0.25">
      <c r="A268" s="34" t="s">
        <v>482</v>
      </c>
      <c r="B268" s="6"/>
      <c r="C268" s="7" t="s">
        <v>115</v>
      </c>
      <c r="D268" s="7" t="s">
        <v>110</v>
      </c>
      <c r="E268" s="6" t="s">
        <v>264</v>
      </c>
      <c r="F268" s="6">
        <v>600</v>
      </c>
      <c r="G268" s="23">
        <v>2748.7</v>
      </c>
      <c r="H268" s="23">
        <v>2748.7</v>
      </c>
      <c r="I268" s="153"/>
      <c r="J268" s="153"/>
      <c r="K268" s="153"/>
      <c r="L268" s="166"/>
      <c r="M268" s="153"/>
      <c r="N268" s="153"/>
      <c r="O268" s="153"/>
      <c r="P268" s="153"/>
    </row>
    <row r="269" spans="1:16" s="16" customFormat="1" ht="31.5" x14ac:dyDescent="0.25">
      <c r="A269" s="33" t="s">
        <v>432</v>
      </c>
      <c r="B269" s="169"/>
      <c r="C269" s="7" t="s">
        <v>115</v>
      </c>
      <c r="D269" s="7" t="s">
        <v>110</v>
      </c>
      <c r="E269" s="7" t="s">
        <v>430</v>
      </c>
      <c r="F269" s="36"/>
      <c r="G269" s="23">
        <f>SUBTOTAL(9,G270)</f>
        <v>269.7</v>
      </c>
      <c r="H269" s="23">
        <f>SUBTOTAL(9,H270)</f>
        <v>269.60000000000002</v>
      </c>
      <c r="I269" s="153"/>
      <c r="J269" s="153"/>
      <c r="K269" s="153"/>
      <c r="L269" s="166"/>
      <c r="M269" s="153"/>
      <c r="N269" s="153"/>
      <c r="O269" s="153"/>
      <c r="P269" s="153"/>
    </row>
    <row r="270" spans="1:16" s="16" customFormat="1" ht="47.25" x14ac:dyDescent="0.25">
      <c r="A270" s="34" t="s">
        <v>558</v>
      </c>
      <c r="B270" s="169"/>
      <c r="C270" s="7" t="s">
        <v>115</v>
      </c>
      <c r="D270" s="7" t="s">
        <v>110</v>
      </c>
      <c r="E270" s="7" t="s">
        <v>433</v>
      </c>
      <c r="F270" s="6">
        <v>600</v>
      </c>
      <c r="G270" s="23">
        <v>269.7</v>
      </c>
      <c r="H270" s="23">
        <v>269.60000000000002</v>
      </c>
      <c r="I270" s="153"/>
      <c r="J270" s="153"/>
      <c r="K270" s="153"/>
      <c r="L270" s="166"/>
      <c r="M270" s="153"/>
      <c r="N270" s="153"/>
      <c r="O270" s="153"/>
      <c r="P270" s="153"/>
    </row>
    <row r="271" spans="1:16" s="16" customFormat="1" ht="34.5" customHeight="1" x14ac:dyDescent="0.25">
      <c r="A271" s="33" t="s">
        <v>94</v>
      </c>
      <c r="B271" s="6"/>
      <c r="C271" s="7" t="s">
        <v>115</v>
      </c>
      <c r="D271" s="7" t="s">
        <v>110</v>
      </c>
      <c r="E271" s="6" t="s">
        <v>266</v>
      </c>
      <c r="F271" s="6"/>
      <c r="G271" s="23">
        <f>SUM(G272)</f>
        <v>12317.9</v>
      </c>
      <c r="H271" s="23">
        <f>SUM(H272)</f>
        <v>11690</v>
      </c>
      <c r="I271" s="153"/>
      <c r="J271" s="153"/>
      <c r="K271" s="153"/>
      <c r="L271" s="166"/>
      <c r="M271" s="153"/>
      <c r="N271" s="153"/>
      <c r="O271" s="153"/>
      <c r="P271" s="153"/>
    </row>
    <row r="272" spans="1:16" s="16" customFormat="1" ht="63" x14ac:dyDescent="0.25">
      <c r="A272" s="34" t="s">
        <v>341</v>
      </c>
      <c r="B272" s="6"/>
      <c r="C272" s="7" t="s">
        <v>115</v>
      </c>
      <c r="D272" s="7" t="s">
        <v>110</v>
      </c>
      <c r="E272" s="6" t="s">
        <v>464</v>
      </c>
      <c r="F272" s="6">
        <v>600</v>
      </c>
      <c r="G272" s="23">
        <v>12317.9</v>
      </c>
      <c r="H272" s="23">
        <v>11690</v>
      </c>
      <c r="I272" s="153"/>
      <c r="J272" s="153"/>
      <c r="K272" s="153"/>
      <c r="L272" s="166"/>
      <c r="M272" s="153"/>
      <c r="N272" s="153"/>
      <c r="O272" s="153"/>
      <c r="P272" s="153"/>
    </row>
    <row r="273" spans="1:16" s="16" customFormat="1" ht="15.75" x14ac:dyDescent="0.25">
      <c r="A273" s="33" t="s">
        <v>186</v>
      </c>
      <c r="B273" s="6"/>
      <c r="C273" s="61" t="s">
        <v>115</v>
      </c>
      <c r="D273" s="61" t="s">
        <v>110</v>
      </c>
      <c r="E273" s="61" t="s">
        <v>185</v>
      </c>
      <c r="F273" s="62"/>
      <c r="G273" s="23">
        <f>G274</f>
        <v>6</v>
      </c>
      <c r="H273" s="23">
        <f>H274</f>
        <v>6</v>
      </c>
      <c r="I273" s="153"/>
      <c r="J273" s="153"/>
      <c r="K273" s="153"/>
      <c r="L273" s="166"/>
      <c r="M273" s="153"/>
      <c r="N273" s="153"/>
      <c r="O273" s="153"/>
      <c r="P273" s="153"/>
    </row>
    <row r="274" spans="1:16" s="16" customFormat="1" ht="15.75" x14ac:dyDescent="0.25">
      <c r="A274" s="33" t="s">
        <v>188</v>
      </c>
      <c r="B274" s="6"/>
      <c r="C274" s="61" t="s">
        <v>115</v>
      </c>
      <c r="D274" s="61" t="s">
        <v>110</v>
      </c>
      <c r="E274" s="61" t="s">
        <v>187</v>
      </c>
      <c r="F274" s="62"/>
      <c r="G274" s="23">
        <f>G275</f>
        <v>6</v>
      </c>
      <c r="H274" s="23">
        <f>H275</f>
        <v>6</v>
      </c>
      <c r="I274" s="153"/>
      <c r="J274" s="153"/>
      <c r="K274" s="153"/>
      <c r="L274" s="166"/>
      <c r="M274" s="153"/>
      <c r="N274" s="153"/>
      <c r="O274" s="153"/>
      <c r="P274" s="153"/>
    </row>
    <row r="275" spans="1:16" s="16" customFormat="1" ht="15.75" x14ac:dyDescent="0.25">
      <c r="A275" s="33" t="s">
        <v>245</v>
      </c>
      <c r="B275" s="6"/>
      <c r="C275" s="61" t="s">
        <v>115</v>
      </c>
      <c r="D275" s="61" t="s">
        <v>110</v>
      </c>
      <c r="E275" s="61" t="s">
        <v>614</v>
      </c>
      <c r="F275" s="62"/>
      <c r="G275" s="23">
        <f>SUM(G276)</f>
        <v>6</v>
      </c>
      <c r="H275" s="23">
        <f>SUM(H276)</f>
        <v>6</v>
      </c>
      <c r="I275" s="153"/>
      <c r="J275" s="153"/>
      <c r="K275" s="153"/>
      <c r="L275" s="166"/>
      <c r="M275" s="153"/>
      <c r="N275" s="153"/>
      <c r="O275" s="153"/>
      <c r="P275" s="153"/>
    </row>
    <row r="276" spans="1:16" s="16" customFormat="1" ht="31.5" x14ac:dyDescent="0.25">
      <c r="A276" s="34" t="s">
        <v>135</v>
      </c>
      <c r="B276" s="6"/>
      <c r="C276" s="61" t="s">
        <v>115</v>
      </c>
      <c r="D276" s="61" t="s">
        <v>110</v>
      </c>
      <c r="E276" s="61" t="s">
        <v>614</v>
      </c>
      <c r="F276" s="6">
        <v>600</v>
      </c>
      <c r="G276" s="23">
        <v>6</v>
      </c>
      <c r="H276" s="23">
        <v>6</v>
      </c>
      <c r="I276" s="153"/>
      <c r="J276" s="153"/>
      <c r="K276" s="153"/>
      <c r="L276" s="166"/>
      <c r="M276" s="153"/>
      <c r="N276" s="153"/>
      <c r="O276" s="153"/>
      <c r="P276" s="153"/>
    </row>
    <row r="277" spans="1:16" s="16" customFormat="1" ht="15.75" x14ac:dyDescent="0.25">
      <c r="A277" s="32" t="s">
        <v>95</v>
      </c>
      <c r="B277" s="26"/>
      <c r="C277" s="30" t="s">
        <v>115</v>
      </c>
      <c r="D277" s="30" t="s">
        <v>111</v>
      </c>
      <c r="E277" s="26"/>
      <c r="F277" s="26"/>
      <c r="G277" s="4">
        <f>SUM(G278,G295)</f>
        <v>513254.1</v>
      </c>
      <c r="H277" s="4">
        <f>SUM(H278,H295)</f>
        <v>509764.19999999995</v>
      </c>
      <c r="I277" s="153"/>
      <c r="J277" s="153"/>
      <c r="K277" s="153"/>
      <c r="L277" s="166"/>
      <c r="M277" s="153"/>
      <c r="N277" s="153"/>
      <c r="O277" s="153"/>
      <c r="P277" s="153"/>
    </row>
    <row r="278" spans="1:16" s="16" customFormat="1" ht="47.25" x14ac:dyDescent="0.25">
      <c r="A278" s="33" t="s">
        <v>668</v>
      </c>
      <c r="B278" s="6"/>
      <c r="C278" s="7" t="s">
        <v>115</v>
      </c>
      <c r="D278" s="7" t="s">
        <v>111</v>
      </c>
      <c r="E278" s="6" t="s">
        <v>259</v>
      </c>
      <c r="F278" s="6"/>
      <c r="G278" s="23">
        <f>SUM(G279,G292)</f>
        <v>513159.69999999995</v>
      </c>
      <c r="H278" s="23">
        <f>SUM(H279,H292)</f>
        <v>509683.69999999995</v>
      </c>
      <c r="I278" s="153"/>
      <c r="J278" s="153"/>
      <c r="K278" s="153"/>
      <c r="L278" s="166"/>
      <c r="M278" s="153"/>
      <c r="N278" s="153"/>
      <c r="O278" s="153"/>
      <c r="P278" s="153"/>
    </row>
    <row r="279" spans="1:16" s="16" customFormat="1" ht="47.25" x14ac:dyDescent="0.25">
      <c r="A279" s="33" t="s">
        <v>93</v>
      </c>
      <c r="B279" s="6"/>
      <c r="C279" s="7" t="s">
        <v>115</v>
      </c>
      <c r="D279" s="7" t="s">
        <v>111</v>
      </c>
      <c r="E279" s="6" t="s">
        <v>261</v>
      </c>
      <c r="F279" s="6"/>
      <c r="G279" s="23">
        <f>SUM(G280,G283,G285,G287,G290)</f>
        <v>398211.69999999995</v>
      </c>
      <c r="H279" s="23">
        <f>SUM(H280,H283,H285,H287,H290)</f>
        <v>397763.29999999993</v>
      </c>
      <c r="I279" s="153"/>
      <c r="J279" s="153"/>
      <c r="K279" s="153"/>
      <c r="L279" s="166"/>
      <c r="M279" s="153"/>
      <c r="N279" s="153"/>
      <c r="O279" s="153"/>
      <c r="P279" s="153"/>
    </row>
    <row r="280" spans="1:16" s="16" customFormat="1" ht="127.5" customHeight="1" x14ac:dyDescent="0.25">
      <c r="A280" s="33" t="s">
        <v>263</v>
      </c>
      <c r="B280" s="6"/>
      <c r="C280" s="7" t="s">
        <v>115</v>
      </c>
      <c r="D280" s="7" t="s">
        <v>111</v>
      </c>
      <c r="E280" s="6" t="s">
        <v>262</v>
      </c>
      <c r="F280" s="6"/>
      <c r="G280" s="23">
        <f>SUM(G281:G282)</f>
        <v>373525.39999999997</v>
      </c>
      <c r="H280" s="23">
        <f>SUM(H281:H282)</f>
        <v>373525.39999999997</v>
      </c>
      <c r="I280" s="153"/>
      <c r="J280" s="153"/>
      <c r="K280" s="153"/>
      <c r="L280" s="166"/>
      <c r="M280" s="153"/>
      <c r="N280" s="153"/>
      <c r="O280" s="153"/>
      <c r="P280" s="153"/>
    </row>
    <row r="281" spans="1:16" s="16" customFormat="1" ht="78.75" x14ac:dyDescent="0.25">
      <c r="A281" s="34" t="s">
        <v>723</v>
      </c>
      <c r="B281" s="6"/>
      <c r="C281" s="7" t="s">
        <v>115</v>
      </c>
      <c r="D281" s="7" t="s">
        <v>111</v>
      </c>
      <c r="E281" s="6" t="s">
        <v>465</v>
      </c>
      <c r="F281" s="6">
        <v>600</v>
      </c>
      <c r="G281" s="23">
        <v>328461.8</v>
      </c>
      <c r="H281" s="23">
        <v>328461.8</v>
      </c>
      <c r="I281" s="153"/>
      <c r="J281" s="153"/>
      <c r="K281" s="153"/>
      <c r="L281" s="166"/>
      <c r="M281" s="153"/>
      <c r="N281" s="153"/>
      <c r="O281" s="153"/>
      <c r="P281" s="153"/>
    </row>
    <row r="282" spans="1:16" s="16" customFormat="1" ht="78.75" x14ac:dyDescent="0.25">
      <c r="A282" s="34" t="s">
        <v>479</v>
      </c>
      <c r="B282" s="6"/>
      <c r="C282" s="7" t="s">
        <v>115</v>
      </c>
      <c r="D282" s="7" t="s">
        <v>111</v>
      </c>
      <c r="E282" s="6" t="s">
        <v>466</v>
      </c>
      <c r="F282" s="6">
        <v>600</v>
      </c>
      <c r="G282" s="23">
        <v>45063.6</v>
      </c>
      <c r="H282" s="23">
        <v>45063.6</v>
      </c>
      <c r="I282" s="153"/>
      <c r="J282" s="153"/>
      <c r="K282" s="153"/>
      <c r="L282" s="166"/>
      <c r="M282" s="153"/>
      <c r="N282" s="153"/>
      <c r="O282" s="153"/>
      <c r="P282" s="153"/>
    </row>
    <row r="283" spans="1:16" s="16" customFormat="1" ht="47.25" x14ac:dyDescent="0.25">
      <c r="A283" s="33" t="s">
        <v>317</v>
      </c>
      <c r="B283" s="6"/>
      <c r="C283" s="7" t="s">
        <v>115</v>
      </c>
      <c r="D283" s="7" t="s">
        <v>111</v>
      </c>
      <c r="E283" s="6" t="s">
        <v>265</v>
      </c>
      <c r="F283" s="6"/>
      <c r="G283" s="23">
        <f>SUM(G284)</f>
        <v>15756</v>
      </c>
      <c r="H283" s="23">
        <f>SUM(H284)</f>
        <v>15744.3</v>
      </c>
      <c r="I283" s="153"/>
      <c r="J283" s="153"/>
      <c r="K283" s="153"/>
      <c r="L283" s="166"/>
      <c r="M283" s="153"/>
      <c r="N283" s="153"/>
      <c r="O283" s="153"/>
      <c r="P283" s="153"/>
    </row>
    <row r="284" spans="1:16" s="16" customFormat="1" ht="47.25" x14ac:dyDescent="0.25">
      <c r="A284" s="34" t="s">
        <v>482</v>
      </c>
      <c r="B284" s="6"/>
      <c r="C284" s="7" t="s">
        <v>115</v>
      </c>
      <c r="D284" s="7" t="s">
        <v>111</v>
      </c>
      <c r="E284" s="6" t="s">
        <v>264</v>
      </c>
      <c r="F284" s="6">
        <v>600</v>
      </c>
      <c r="G284" s="23">
        <v>15756</v>
      </c>
      <c r="H284" s="23">
        <v>15744.3</v>
      </c>
      <c r="I284" s="153"/>
      <c r="J284" s="153"/>
      <c r="K284" s="153"/>
      <c r="L284" s="166"/>
      <c r="M284" s="153"/>
      <c r="N284" s="153"/>
      <c r="O284" s="153"/>
      <c r="P284" s="153"/>
    </row>
    <row r="285" spans="1:16" s="16" customFormat="1" ht="31.5" x14ac:dyDescent="0.25">
      <c r="A285" s="34" t="s">
        <v>432</v>
      </c>
      <c r="B285" s="6"/>
      <c r="C285" s="7" t="s">
        <v>115</v>
      </c>
      <c r="D285" s="7" t="s">
        <v>111</v>
      </c>
      <c r="E285" s="6" t="s">
        <v>430</v>
      </c>
      <c r="F285" s="6"/>
      <c r="G285" s="23">
        <f>SUM(G286)</f>
        <v>1345.5</v>
      </c>
      <c r="H285" s="23">
        <f>SUM(H286)</f>
        <v>1306.5999999999999</v>
      </c>
      <c r="I285" s="153"/>
      <c r="J285" s="153"/>
      <c r="K285" s="153"/>
      <c r="L285" s="166"/>
      <c r="M285" s="153"/>
      <c r="N285" s="153"/>
      <c r="O285" s="153"/>
      <c r="P285" s="153"/>
    </row>
    <row r="286" spans="1:16" s="16" customFormat="1" ht="47.25" x14ac:dyDescent="0.25">
      <c r="A286" s="34" t="s">
        <v>558</v>
      </c>
      <c r="B286" s="6"/>
      <c r="C286" s="7" t="s">
        <v>115</v>
      </c>
      <c r="D286" s="7" t="s">
        <v>111</v>
      </c>
      <c r="E286" s="6" t="s">
        <v>433</v>
      </c>
      <c r="F286" s="6">
        <v>600</v>
      </c>
      <c r="G286" s="23">
        <v>1345.5</v>
      </c>
      <c r="H286" s="23">
        <v>1306.5999999999999</v>
      </c>
      <c r="I286" s="153"/>
      <c r="J286" s="153"/>
      <c r="K286" s="153"/>
      <c r="L286" s="166"/>
      <c r="M286" s="153"/>
      <c r="N286" s="153"/>
      <c r="O286" s="153"/>
      <c r="P286" s="153"/>
    </row>
    <row r="287" spans="1:16" s="16" customFormat="1" ht="47.25" x14ac:dyDescent="0.25">
      <c r="A287" s="34" t="s">
        <v>816</v>
      </c>
      <c r="B287" s="6"/>
      <c r="C287" s="7" t="s">
        <v>115</v>
      </c>
      <c r="D287" s="7" t="s">
        <v>111</v>
      </c>
      <c r="E287" s="6" t="s">
        <v>817</v>
      </c>
      <c r="F287" s="6"/>
      <c r="G287" s="23">
        <f>SUM(G288:G289)</f>
        <v>181</v>
      </c>
      <c r="H287" s="23">
        <f>SUM(H288:H289)</f>
        <v>181</v>
      </c>
      <c r="I287" s="153"/>
      <c r="J287" s="153"/>
      <c r="K287" s="153"/>
      <c r="L287" s="166"/>
      <c r="M287" s="153"/>
      <c r="N287" s="153"/>
      <c r="O287" s="153"/>
      <c r="P287" s="153"/>
    </row>
    <row r="288" spans="1:16" s="16" customFormat="1" ht="78.75" x14ac:dyDescent="0.25">
      <c r="A288" s="34" t="s">
        <v>820</v>
      </c>
      <c r="B288" s="6"/>
      <c r="C288" s="7" t="s">
        <v>115</v>
      </c>
      <c r="D288" s="7" t="s">
        <v>111</v>
      </c>
      <c r="E288" s="6" t="s">
        <v>818</v>
      </c>
      <c r="F288" s="6">
        <v>600</v>
      </c>
      <c r="G288" s="23">
        <v>179.1</v>
      </c>
      <c r="H288" s="23">
        <v>179.1</v>
      </c>
      <c r="I288" s="153"/>
      <c r="J288" s="153"/>
      <c r="K288" s="153"/>
      <c r="L288" s="166"/>
      <c r="M288" s="153"/>
      <c r="N288" s="153"/>
      <c r="O288" s="153"/>
      <c r="P288" s="153"/>
    </row>
    <row r="289" spans="1:16" s="16" customFormat="1" ht="78.75" x14ac:dyDescent="0.25">
      <c r="A289" s="34" t="s">
        <v>821</v>
      </c>
      <c r="B289" s="6"/>
      <c r="C289" s="7" t="s">
        <v>115</v>
      </c>
      <c r="D289" s="7" t="s">
        <v>111</v>
      </c>
      <c r="E289" s="6" t="s">
        <v>819</v>
      </c>
      <c r="F289" s="6">
        <v>600</v>
      </c>
      <c r="G289" s="23">
        <v>1.9</v>
      </c>
      <c r="H289" s="23">
        <v>1.9</v>
      </c>
      <c r="I289" s="153"/>
      <c r="J289" s="153"/>
      <c r="K289" s="153"/>
      <c r="L289" s="166"/>
      <c r="M289" s="153"/>
      <c r="N289" s="153"/>
      <c r="O289" s="153"/>
      <c r="P289" s="153"/>
    </row>
    <row r="290" spans="1:16" s="16" customFormat="1" ht="15.75" x14ac:dyDescent="0.25">
      <c r="A290" s="34" t="s">
        <v>822</v>
      </c>
      <c r="B290" s="6"/>
      <c r="C290" s="7" t="s">
        <v>115</v>
      </c>
      <c r="D290" s="7" t="s">
        <v>111</v>
      </c>
      <c r="E290" s="6" t="s">
        <v>823</v>
      </c>
      <c r="F290" s="6"/>
      <c r="G290" s="23">
        <f>SUM(G291)</f>
        <v>7403.8</v>
      </c>
      <c r="H290" s="23">
        <f>SUM(H291)</f>
        <v>7006</v>
      </c>
      <c r="I290" s="153"/>
      <c r="J290" s="153"/>
      <c r="K290" s="153"/>
      <c r="L290" s="166"/>
      <c r="M290" s="153"/>
      <c r="N290" s="153"/>
      <c r="O290" s="153"/>
      <c r="P290" s="153"/>
    </row>
    <row r="291" spans="1:16" s="16" customFormat="1" ht="78.75" x14ac:dyDescent="0.25">
      <c r="A291" s="34" t="s">
        <v>825</v>
      </c>
      <c r="B291" s="6"/>
      <c r="C291" s="7" t="s">
        <v>115</v>
      </c>
      <c r="D291" s="7" t="s">
        <v>111</v>
      </c>
      <c r="E291" s="6" t="s">
        <v>824</v>
      </c>
      <c r="F291" s="6">
        <v>600</v>
      </c>
      <c r="G291" s="23">
        <v>7403.8</v>
      </c>
      <c r="H291" s="23">
        <v>7006</v>
      </c>
      <c r="I291" s="153"/>
      <c r="J291" s="153"/>
      <c r="K291" s="153"/>
      <c r="L291" s="166"/>
      <c r="M291" s="153"/>
      <c r="N291" s="153"/>
      <c r="O291" s="153"/>
      <c r="P291" s="153"/>
    </row>
    <row r="292" spans="1:16" s="16" customFormat="1" ht="30.75" customHeight="1" x14ac:dyDescent="0.25">
      <c r="A292" s="33" t="s">
        <v>94</v>
      </c>
      <c r="B292" s="6"/>
      <c r="C292" s="7" t="s">
        <v>115</v>
      </c>
      <c r="D292" s="7" t="s">
        <v>111</v>
      </c>
      <c r="E292" s="6" t="s">
        <v>266</v>
      </c>
      <c r="F292" s="6"/>
      <c r="G292" s="23">
        <f>SUM(G293:G294)</f>
        <v>114948</v>
      </c>
      <c r="H292" s="23">
        <f>SUM(H293:H294)</f>
        <v>111920.40000000001</v>
      </c>
      <c r="I292" s="153"/>
      <c r="J292" s="153"/>
      <c r="K292" s="153"/>
      <c r="L292" s="166"/>
      <c r="M292" s="153"/>
      <c r="N292" s="153"/>
      <c r="O292" s="153"/>
      <c r="P292" s="153"/>
    </row>
    <row r="293" spans="1:16" s="16" customFormat="1" ht="63" x14ac:dyDescent="0.25">
      <c r="A293" s="34" t="s">
        <v>724</v>
      </c>
      <c r="B293" s="6"/>
      <c r="C293" s="7" t="s">
        <v>115</v>
      </c>
      <c r="D293" s="7" t="s">
        <v>111</v>
      </c>
      <c r="E293" s="6" t="s">
        <v>467</v>
      </c>
      <c r="F293" s="6">
        <v>600</v>
      </c>
      <c r="G293" s="23">
        <v>99514</v>
      </c>
      <c r="H293" s="23">
        <v>97151.8</v>
      </c>
      <c r="I293" s="153"/>
      <c r="J293" s="153"/>
      <c r="K293" s="153"/>
      <c r="L293" s="166"/>
      <c r="M293" s="153"/>
      <c r="N293" s="153"/>
      <c r="O293" s="153"/>
      <c r="P293" s="153"/>
    </row>
    <row r="294" spans="1:16" s="16" customFormat="1" ht="64.5" customHeight="1" x14ac:dyDescent="0.25">
      <c r="A294" s="34" t="s">
        <v>486</v>
      </c>
      <c r="B294" s="6"/>
      <c r="C294" s="7" t="s">
        <v>115</v>
      </c>
      <c r="D294" s="7" t="s">
        <v>111</v>
      </c>
      <c r="E294" s="6" t="s">
        <v>468</v>
      </c>
      <c r="F294" s="6">
        <v>600</v>
      </c>
      <c r="G294" s="23">
        <v>15434</v>
      </c>
      <c r="H294" s="23">
        <v>14768.6</v>
      </c>
      <c r="I294" s="153"/>
      <c r="J294" s="153"/>
      <c r="K294" s="153"/>
      <c r="L294" s="166"/>
      <c r="M294" s="153"/>
      <c r="N294" s="153"/>
      <c r="O294" s="153"/>
      <c r="P294" s="153"/>
    </row>
    <row r="295" spans="1:16" s="16" customFormat="1" ht="15.75" x14ac:dyDescent="0.25">
      <c r="A295" s="60" t="s">
        <v>186</v>
      </c>
      <c r="B295" s="63"/>
      <c r="C295" s="64" t="s">
        <v>115</v>
      </c>
      <c r="D295" s="64" t="s">
        <v>111</v>
      </c>
      <c r="E295" s="64" t="s">
        <v>185</v>
      </c>
      <c r="F295" s="65"/>
      <c r="G295" s="81">
        <f>G296</f>
        <v>94.4</v>
      </c>
      <c r="H295" s="81">
        <f>H296</f>
        <v>80.5</v>
      </c>
      <c r="I295" s="153"/>
      <c r="J295" s="153"/>
      <c r="K295" s="153"/>
      <c r="L295" s="166"/>
      <c r="M295" s="153"/>
      <c r="N295" s="153"/>
      <c r="O295" s="153"/>
      <c r="P295" s="153"/>
    </row>
    <row r="296" spans="1:16" s="16" customFormat="1" ht="15.75" x14ac:dyDescent="0.25">
      <c r="A296" s="60" t="s">
        <v>188</v>
      </c>
      <c r="B296" s="63"/>
      <c r="C296" s="64" t="s">
        <v>115</v>
      </c>
      <c r="D296" s="64" t="s">
        <v>111</v>
      </c>
      <c r="E296" s="64" t="s">
        <v>187</v>
      </c>
      <c r="F296" s="65"/>
      <c r="G296" s="81">
        <f>G297</f>
        <v>94.4</v>
      </c>
      <c r="H296" s="81">
        <f>H297</f>
        <v>80.5</v>
      </c>
      <c r="I296" s="153"/>
      <c r="J296" s="153"/>
      <c r="K296" s="153"/>
      <c r="L296" s="166"/>
      <c r="M296" s="153"/>
      <c r="N296" s="153"/>
      <c r="O296" s="153"/>
      <c r="P296" s="153"/>
    </row>
    <row r="297" spans="1:16" s="16" customFormat="1" ht="15.75" x14ac:dyDescent="0.25">
      <c r="A297" s="33" t="s">
        <v>245</v>
      </c>
      <c r="B297" s="6"/>
      <c r="C297" s="61" t="s">
        <v>115</v>
      </c>
      <c r="D297" s="61" t="s">
        <v>111</v>
      </c>
      <c r="E297" s="61" t="s">
        <v>614</v>
      </c>
      <c r="F297" s="62"/>
      <c r="G297" s="23">
        <f>SUM(G298)</f>
        <v>94.4</v>
      </c>
      <c r="H297" s="23">
        <f>SUM(H298)</f>
        <v>80.5</v>
      </c>
      <c r="I297" s="153"/>
      <c r="J297" s="153"/>
      <c r="K297" s="153"/>
      <c r="L297" s="166"/>
      <c r="M297" s="153"/>
      <c r="N297" s="153"/>
      <c r="O297" s="153"/>
      <c r="P297" s="153"/>
    </row>
    <row r="298" spans="1:16" s="16" customFormat="1" ht="31.5" x14ac:dyDescent="0.25">
      <c r="A298" s="34" t="s">
        <v>135</v>
      </c>
      <c r="B298" s="6"/>
      <c r="C298" s="61" t="s">
        <v>115</v>
      </c>
      <c r="D298" s="61" t="s">
        <v>111</v>
      </c>
      <c r="E298" s="61" t="s">
        <v>614</v>
      </c>
      <c r="F298" s="6">
        <v>600</v>
      </c>
      <c r="G298" s="23">
        <v>94.4</v>
      </c>
      <c r="H298" s="23">
        <v>80.5</v>
      </c>
      <c r="I298" s="153"/>
      <c r="J298" s="153"/>
      <c r="K298" s="153"/>
      <c r="L298" s="166"/>
      <c r="M298" s="153"/>
      <c r="N298" s="153"/>
      <c r="O298" s="153"/>
      <c r="P298" s="153"/>
    </row>
    <row r="299" spans="1:16" s="16" customFormat="1" ht="15.75" x14ac:dyDescent="0.25">
      <c r="A299" s="32" t="s">
        <v>460</v>
      </c>
      <c r="B299" s="26"/>
      <c r="C299" s="30" t="s">
        <v>115</v>
      </c>
      <c r="D299" s="30" t="s">
        <v>112</v>
      </c>
      <c r="E299" s="26"/>
      <c r="F299" s="26"/>
      <c r="G299" s="4">
        <f>SUM(G300,G313)</f>
        <v>84471.1</v>
      </c>
      <c r="H299" s="4">
        <f>SUM(H300,H313)</f>
        <v>84056.6</v>
      </c>
      <c r="I299" s="153"/>
      <c r="J299" s="153"/>
      <c r="K299" s="153"/>
      <c r="L299" s="166"/>
      <c r="M299" s="153"/>
      <c r="N299" s="153"/>
      <c r="O299" s="153"/>
      <c r="P299" s="153"/>
    </row>
    <row r="300" spans="1:16" s="16" customFormat="1" ht="47.25" x14ac:dyDescent="0.25">
      <c r="A300" s="33" t="s">
        <v>668</v>
      </c>
      <c r="B300" s="6"/>
      <c r="C300" s="7" t="s">
        <v>115</v>
      </c>
      <c r="D300" s="7" t="s">
        <v>112</v>
      </c>
      <c r="E300" s="6" t="s">
        <v>259</v>
      </c>
      <c r="F300" s="6"/>
      <c r="G300" s="23">
        <f>SUM(G301,G311)</f>
        <v>83521.100000000006</v>
      </c>
      <c r="H300" s="23">
        <f>SUM(H301,H311)</f>
        <v>83106.600000000006</v>
      </c>
      <c r="I300" s="153"/>
      <c r="J300" s="153"/>
      <c r="K300" s="153"/>
      <c r="L300" s="166"/>
      <c r="M300" s="153"/>
      <c r="N300" s="153"/>
      <c r="O300" s="153"/>
      <c r="P300" s="153"/>
    </row>
    <row r="301" spans="1:16" s="16" customFormat="1" ht="47.25" x14ac:dyDescent="0.25">
      <c r="A301" s="33" t="s">
        <v>93</v>
      </c>
      <c r="B301" s="6"/>
      <c r="C301" s="7" t="s">
        <v>115</v>
      </c>
      <c r="D301" s="7" t="s">
        <v>112</v>
      </c>
      <c r="E301" s="6" t="s">
        <v>261</v>
      </c>
      <c r="F301" s="6"/>
      <c r="G301" s="23">
        <f>SUM(G302,G304,G306,G308)</f>
        <v>72169</v>
      </c>
      <c r="H301" s="23">
        <f>SUM(H302,H304,H306,H308)</f>
        <v>72168.700000000012</v>
      </c>
      <c r="I301" s="153"/>
      <c r="J301" s="153"/>
      <c r="K301" s="153"/>
      <c r="L301" s="166"/>
      <c r="M301" s="153"/>
      <c r="N301" s="153"/>
      <c r="O301" s="153"/>
      <c r="P301" s="153"/>
    </row>
    <row r="302" spans="1:16" s="16" customFormat="1" ht="132" customHeight="1" x14ac:dyDescent="0.25">
      <c r="A302" s="33" t="s">
        <v>263</v>
      </c>
      <c r="B302" s="6"/>
      <c r="C302" s="7" t="s">
        <v>115</v>
      </c>
      <c r="D302" s="7" t="s">
        <v>112</v>
      </c>
      <c r="E302" s="6" t="s">
        <v>262</v>
      </c>
      <c r="F302" s="6"/>
      <c r="G302" s="23">
        <f>SUM(G303)</f>
        <v>69183.3</v>
      </c>
      <c r="H302" s="23">
        <f>SUM(H303)</f>
        <v>69183.3</v>
      </c>
      <c r="I302" s="153"/>
      <c r="J302" s="153"/>
      <c r="K302" s="153"/>
      <c r="L302" s="166"/>
      <c r="M302" s="153"/>
      <c r="N302" s="153"/>
      <c r="O302" s="153"/>
      <c r="P302" s="153"/>
    </row>
    <row r="303" spans="1:16" s="16" customFormat="1" ht="78.75" x14ac:dyDescent="0.25">
      <c r="A303" s="34" t="s">
        <v>478</v>
      </c>
      <c r="B303" s="6"/>
      <c r="C303" s="7" t="s">
        <v>115</v>
      </c>
      <c r="D303" s="7" t="s">
        <v>112</v>
      </c>
      <c r="E303" s="6" t="s">
        <v>469</v>
      </c>
      <c r="F303" s="6">
        <v>600</v>
      </c>
      <c r="G303" s="23">
        <v>69183.3</v>
      </c>
      <c r="H303" s="23">
        <v>69183.3</v>
      </c>
      <c r="I303" s="153"/>
      <c r="J303" s="153"/>
      <c r="K303" s="153"/>
      <c r="L303" s="166"/>
      <c r="M303" s="153"/>
      <c r="N303" s="153"/>
      <c r="O303" s="153"/>
      <c r="P303" s="153"/>
    </row>
    <row r="304" spans="1:16" s="16" customFormat="1" ht="47.25" x14ac:dyDescent="0.25">
      <c r="A304" s="33" t="s">
        <v>317</v>
      </c>
      <c r="B304" s="6"/>
      <c r="C304" s="7" t="s">
        <v>115</v>
      </c>
      <c r="D304" s="7" t="s">
        <v>112</v>
      </c>
      <c r="E304" s="6" t="s">
        <v>265</v>
      </c>
      <c r="F304" s="6"/>
      <c r="G304" s="23">
        <f>SUM(G305)</f>
        <v>2545.6999999999998</v>
      </c>
      <c r="H304" s="23">
        <f>SUM(H305)</f>
        <v>2545.6</v>
      </c>
      <c r="I304" s="153"/>
      <c r="J304" s="153"/>
      <c r="K304" s="153"/>
      <c r="L304" s="166"/>
      <c r="M304" s="153"/>
      <c r="N304" s="153"/>
      <c r="O304" s="153"/>
      <c r="P304" s="153"/>
    </row>
    <row r="305" spans="1:16" s="16" customFormat="1" ht="47.25" x14ac:dyDescent="0.25">
      <c r="A305" s="34" t="s">
        <v>482</v>
      </c>
      <c r="B305" s="6"/>
      <c r="C305" s="7" t="s">
        <v>115</v>
      </c>
      <c r="D305" s="7" t="s">
        <v>112</v>
      </c>
      <c r="E305" s="6" t="s">
        <v>264</v>
      </c>
      <c r="F305" s="6">
        <v>600</v>
      </c>
      <c r="G305" s="23">
        <v>2545.6999999999998</v>
      </c>
      <c r="H305" s="23">
        <v>2545.6</v>
      </c>
      <c r="I305" s="153"/>
      <c r="J305" s="153"/>
      <c r="K305" s="153"/>
      <c r="L305" s="166"/>
      <c r="M305" s="153"/>
      <c r="N305" s="153"/>
      <c r="O305" s="153"/>
      <c r="P305" s="153"/>
    </row>
    <row r="306" spans="1:16" s="16" customFormat="1" ht="31.5" x14ac:dyDescent="0.25">
      <c r="A306" s="34" t="s">
        <v>432</v>
      </c>
      <c r="B306" s="6"/>
      <c r="C306" s="7" t="s">
        <v>115</v>
      </c>
      <c r="D306" s="7" t="s">
        <v>112</v>
      </c>
      <c r="E306" s="6" t="s">
        <v>430</v>
      </c>
      <c r="F306" s="6"/>
      <c r="G306" s="23">
        <f>SUBTOTAL(9,G307)</f>
        <v>256.2</v>
      </c>
      <c r="H306" s="23">
        <f>SUBTOTAL(9,H307)</f>
        <v>256.10000000000002</v>
      </c>
      <c r="I306" s="153"/>
      <c r="J306" s="153"/>
      <c r="K306" s="153"/>
      <c r="L306" s="166"/>
      <c r="M306" s="153"/>
      <c r="N306" s="153"/>
      <c r="O306" s="153"/>
      <c r="P306" s="153"/>
    </row>
    <row r="307" spans="1:16" s="16" customFormat="1" ht="47.25" x14ac:dyDescent="0.25">
      <c r="A307" s="34" t="s">
        <v>558</v>
      </c>
      <c r="B307" s="6"/>
      <c r="C307" s="7" t="s">
        <v>115</v>
      </c>
      <c r="D307" s="7" t="s">
        <v>112</v>
      </c>
      <c r="E307" s="6" t="s">
        <v>433</v>
      </c>
      <c r="F307" s="6">
        <v>600</v>
      </c>
      <c r="G307" s="23">
        <v>256.2</v>
      </c>
      <c r="H307" s="23">
        <v>256.10000000000002</v>
      </c>
      <c r="I307" s="153"/>
      <c r="J307" s="153"/>
      <c r="K307" s="153"/>
      <c r="L307" s="166"/>
      <c r="M307" s="153"/>
      <c r="N307" s="153"/>
      <c r="O307" s="153"/>
      <c r="P307" s="153"/>
    </row>
    <row r="308" spans="1:16" s="16" customFormat="1" ht="47.25" x14ac:dyDescent="0.25">
      <c r="A308" s="34" t="s">
        <v>816</v>
      </c>
      <c r="B308" s="6"/>
      <c r="C308" s="7" t="s">
        <v>115</v>
      </c>
      <c r="D308" s="7" t="s">
        <v>112</v>
      </c>
      <c r="E308" s="6" t="s">
        <v>817</v>
      </c>
      <c r="F308" s="6"/>
      <c r="G308" s="23">
        <f>SUM(G309:G310)</f>
        <v>183.8</v>
      </c>
      <c r="H308" s="23">
        <f>SUM(H309:H310)</f>
        <v>183.70000000000002</v>
      </c>
      <c r="I308" s="153"/>
      <c r="J308" s="153"/>
      <c r="K308" s="153"/>
      <c r="L308" s="166"/>
      <c r="M308" s="153"/>
      <c r="N308" s="153"/>
      <c r="O308" s="153"/>
      <c r="P308" s="153"/>
    </row>
    <row r="309" spans="1:16" s="16" customFormat="1" ht="78.75" x14ac:dyDescent="0.25">
      <c r="A309" s="34" t="s">
        <v>820</v>
      </c>
      <c r="B309" s="6"/>
      <c r="C309" s="7" t="s">
        <v>115</v>
      </c>
      <c r="D309" s="7" t="s">
        <v>112</v>
      </c>
      <c r="E309" s="6" t="s">
        <v>818</v>
      </c>
      <c r="F309" s="6">
        <v>600</v>
      </c>
      <c r="G309" s="23">
        <v>181.9</v>
      </c>
      <c r="H309" s="23">
        <v>181.9</v>
      </c>
      <c r="I309" s="153"/>
      <c r="J309" s="153"/>
      <c r="K309" s="153"/>
      <c r="L309" s="166"/>
      <c r="M309" s="153"/>
      <c r="N309" s="153"/>
      <c r="O309" s="153"/>
      <c r="P309" s="153"/>
    </row>
    <row r="310" spans="1:16" s="16" customFormat="1" ht="78.75" x14ac:dyDescent="0.25">
      <c r="A310" s="34" t="s">
        <v>821</v>
      </c>
      <c r="B310" s="6"/>
      <c r="C310" s="7" t="s">
        <v>115</v>
      </c>
      <c r="D310" s="7" t="s">
        <v>112</v>
      </c>
      <c r="E310" s="6" t="s">
        <v>819</v>
      </c>
      <c r="F310" s="6">
        <v>600</v>
      </c>
      <c r="G310" s="23">
        <v>1.9</v>
      </c>
      <c r="H310" s="23">
        <v>1.8</v>
      </c>
      <c r="I310" s="153"/>
      <c r="J310" s="153"/>
      <c r="K310" s="153"/>
      <c r="L310" s="166"/>
      <c r="M310" s="153"/>
      <c r="N310" s="153"/>
      <c r="O310" s="153"/>
      <c r="P310" s="153"/>
    </row>
    <row r="311" spans="1:16" s="16" customFormat="1" ht="31.5" customHeight="1" x14ac:dyDescent="0.25">
      <c r="A311" s="33" t="s">
        <v>94</v>
      </c>
      <c r="B311" s="6"/>
      <c r="C311" s="7" t="s">
        <v>115</v>
      </c>
      <c r="D311" s="7" t="s">
        <v>112</v>
      </c>
      <c r="E311" s="6" t="s">
        <v>266</v>
      </c>
      <c r="F311" s="6"/>
      <c r="G311" s="23">
        <f>SUM(G312)</f>
        <v>11352.1</v>
      </c>
      <c r="H311" s="23">
        <f>SUM(H312)</f>
        <v>10937.9</v>
      </c>
      <c r="I311" s="153"/>
      <c r="J311" s="153"/>
      <c r="K311" s="153"/>
      <c r="L311" s="166"/>
      <c r="M311" s="153"/>
      <c r="N311" s="153"/>
      <c r="O311" s="153"/>
      <c r="P311" s="153"/>
    </row>
    <row r="312" spans="1:16" s="16" customFormat="1" ht="63" x14ac:dyDescent="0.25">
      <c r="A312" s="34" t="s">
        <v>725</v>
      </c>
      <c r="B312" s="6"/>
      <c r="C312" s="7" t="s">
        <v>115</v>
      </c>
      <c r="D312" s="7" t="s">
        <v>112</v>
      </c>
      <c r="E312" s="6" t="s">
        <v>470</v>
      </c>
      <c r="F312" s="6">
        <v>600</v>
      </c>
      <c r="G312" s="23">
        <v>11352.1</v>
      </c>
      <c r="H312" s="23">
        <v>10937.9</v>
      </c>
      <c r="I312" s="153"/>
      <c r="J312" s="153"/>
      <c r="K312" s="153"/>
      <c r="L312" s="166"/>
      <c r="M312" s="153"/>
      <c r="N312" s="153"/>
      <c r="O312" s="153"/>
      <c r="P312" s="153"/>
    </row>
    <row r="313" spans="1:16" s="16" customFormat="1" ht="15.75" x14ac:dyDescent="0.25">
      <c r="A313" s="33" t="s">
        <v>186</v>
      </c>
      <c r="B313" s="6"/>
      <c r="C313" s="61" t="s">
        <v>115</v>
      </c>
      <c r="D313" s="61" t="s">
        <v>112</v>
      </c>
      <c r="E313" s="61" t="s">
        <v>185</v>
      </c>
      <c r="F313" s="62"/>
      <c r="G313" s="23">
        <f>G314</f>
        <v>950</v>
      </c>
      <c r="H313" s="23">
        <f>H314</f>
        <v>950</v>
      </c>
      <c r="I313" s="153"/>
      <c r="J313" s="153"/>
      <c r="K313" s="153"/>
      <c r="L313" s="166"/>
      <c r="M313" s="153"/>
      <c r="N313" s="153"/>
      <c r="O313" s="153"/>
      <c r="P313" s="153"/>
    </row>
    <row r="314" spans="1:16" s="16" customFormat="1" ht="15.75" x14ac:dyDescent="0.25">
      <c r="A314" s="33" t="s">
        <v>188</v>
      </c>
      <c r="B314" s="6"/>
      <c r="C314" s="61" t="s">
        <v>115</v>
      </c>
      <c r="D314" s="61" t="s">
        <v>112</v>
      </c>
      <c r="E314" s="61" t="s">
        <v>187</v>
      </c>
      <c r="F314" s="62"/>
      <c r="G314" s="23">
        <f>G315</f>
        <v>950</v>
      </c>
      <c r="H314" s="23">
        <f>H315</f>
        <v>950</v>
      </c>
      <c r="I314" s="153"/>
      <c r="J314" s="153"/>
      <c r="K314" s="153"/>
      <c r="L314" s="166"/>
      <c r="M314" s="153"/>
      <c r="N314" s="153"/>
      <c r="O314" s="153"/>
      <c r="P314" s="153"/>
    </row>
    <row r="315" spans="1:16" s="16" customFormat="1" ht="15.75" x14ac:dyDescent="0.25">
      <c r="A315" s="33" t="s">
        <v>245</v>
      </c>
      <c r="B315" s="6"/>
      <c r="C315" s="61" t="s">
        <v>115</v>
      </c>
      <c r="D315" s="61" t="s">
        <v>112</v>
      </c>
      <c r="E315" s="61" t="s">
        <v>614</v>
      </c>
      <c r="F315" s="62"/>
      <c r="G315" s="23">
        <f>SUM(G316)</f>
        <v>950</v>
      </c>
      <c r="H315" s="23">
        <f>SUM(H316)</f>
        <v>950</v>
      </c>
      <c r="I315" s="153"/>
      <c r="J315" s="153"/>
      <c r="K315" s="153"/>
      <c r="L315" s="166"/>
      <c r="M315" s="153"/>
      <c r="N315" s="153"/>
      <c r="O315" s="153"/>
      <c r="P315" s="153"/>
    </row>
    <row r="316" spans="1:16" s="16" customFormat="1" ht="31.5" x14ac:dyDescent="0.25">
      <c r="A316" s="34" t="s">
        <v>135</v>
      </c>
      <c r="B316" s="6"/>
      <c r="C316" s="61" t="s">
        <v>115</v>
      </c>
      <c r="D316" s="61" t="s">
        <v>112</v>
      </c>
      <c r="E316" s="61" t="s">
        <v>614</v>
      </c>
      <c r="F316" s="6">
        <v>600</v>
      </c>
      <c r="G316" s="23">
        <v>950</v>
      </c>
      <c r="H316" s="23">
        <v>950</v>
      </c>
      <c r="I316" s="153"/>
      <c r="J316" s="153"/>
      <c r="K316" s="153"/>
      <c r="L316" s="166"/>
      <c r="M316" s="153"/>
      <c r="N316" s="153"/>
      <c r="O316" s="153"/>
      <c r="P316" s="153"/>
    </row>
    <row r="317" spans="1:16" s="16" customFormat="1" ht="15.75" x14ac:dyDescent="0.25">
      <c r="A317" s="32" t="s">
        <v>490</v>
      </c>
      <c r="B317" s="26"/>
      <c r="C317" s="30" t="s">
        <v>115</v>
      </c>
      <c r="D317" s="30" t="s">
        <v>115</v>
      </c>
      <c r="E317" s="26"/>
      <c r="F317" s="26"/>
      <c r="G317" s="4">
        <f>SUM(G318)</f>
        <v>15604.8</v>
      </c>
      <c r="H317" s="4">
        <f>SUM(H318)</f>
        <v>15571.1</v>
      </c>
      <c r="I317" s="153"/>
      <c r="J317" s="153"/>
      <c r="K317" s="153"/>
      <c r="L317" s="166"/>
      <c r="M317" s="153"/>
      <c r="N317" s="153"/>
      <c r="O317" s="153"/>
      <c r="P317" s="153"/>
    </row>
    <row r="318" spans="1:16" s="16" customFormat="1" ht="47.25" x14ac:dyDescent="0.25">
      <c r="A318" s="33" t="s">
        <v>668</v>
      </c>
      <c r="B318" s="6"/>
      <c r="C318" s="7" t="s">
        <v>115</v>
      </c>
      <c r="D318" s="7" t="s">
        <v>115</v>
      </c>
      <c r="E318" s="6" t="s">
        <v>259</v>
      </c>
      <c r="F318" s="6"/>
      <c r="G318" s="23">
        <f>SUM(G319)</f>
        <v>15604.8</v>
      </c>
      <c r="H318" s="23">
        <f>SUM(H319)</f>
        <v>15571.1</v>
      </c>
      <c r="I318" s="153"/>
      <c r="J318" s="153"/>
      <c r="K318" s="153"/>
      <c r="L318" s="166"/>
      <c r="M318" s="153"/>
      <c r="N318" s="153"/>
      <c r="O318" s="153"/>
      <c r="P318" s="153"/>
    </row>
    <row r="319" spans="1:16" s="16" customFormat="1" ht="47.25" x14ac:dyDescent="0.25">
      <c r="A319" s="33" t="s">
        <v>93</v>
      </c>
      <c r="B319" s="6"/>
      <c r="C319" s="7" t="s">
        <v>115</v>
      </c>
      <c r="D319" s="7" t="s">
        <v>115</v>
      </c>
      <c r="E319" s="6" t="s">
        <v>261</v>
      </c>
      <c r="F319" s="6"/>
      <c r="G319" s="23">
        <f>SUM(G320,G325,G328)</f>
        <v>15604.8</v>
      </c>
      <c r="H319" s="23">
        <f>SUM(H320,H325,H328)</f>
        <v>15571.1</v>
      </c>
      <c r="I319" s="153"/>
      <c r="J319" s="153"/>
      <c r="K319" s="153"/>
      <c r="L319" s="166"/>
      <c r="M319" s="153"/>
      <c r="N319" s="153"/>
      <c r="O319" s="153"/>
      <c r="P319" s="153"/>
    </row>
    <row r="320" spans="1:16" s="16" customFormat="1" ht="31.5" x14ac:dyDescent="0.25">
      <c r="A320" s="33" t="s">
        <v>268</v>
      </c>
      <c r="B320" s="6"/>
      <c r="C320" s="7" t="s">
        <v>115</v>
      </c>
      <c r="D320" s="7" t="s">
        <v>115</v>
      </c>
      <c r="E320" s="6" t="s">
        <v>267</v>
      </c>
      <c r="F320" s="6"/>
      <c r="G320" s="23">
        <f>SUM(G321:G324)</f>
        <v>10909.6</v>
      </c>
      <c r="H320" s="23">
        <f>SUM(H321:H324)</f>
        <v>10876</v>
      </c>
      <c r="I320" s="153"/>
      <c r="J320" s="153"/>
      <c r="K320" s="153"/>
      <c r="L320" s="166"/>
      <c r="M320" s="153"/>
      <c r="N320" s="153"/>
      <c r="O320" s="153"/>
      <c r="P320" s="153"/>
    </row>
    <row r="321" spans="1:16" s="16" customFormat="1" ht="94.5" x14ac:dyDescent="0.25">
      <c r="A321" s="34" t="s">
        <v>916</v>
      </c>
      <c r="B321" s="6"/>
      <c r="C321" s="7" t="s">
        <v>115</v>
      </c>
      <c r="D321" s="7" t="s">
        <v>115</v>
      </c>
      <c r="E321" s="6" t="s">
        <v>269</v>
      </c>
      <c r="F321" s="6">
        <v>100</v>
      </c>
      <c r="G321" s="23">
        <v>48</v>
      </c>
      <c r="H321" s="23">
        <v>48</v>
      </c>
      <c r="I321" s="153"/>
      <c r="J321" s="153"/>
      <c r="K321" s="153"/>
      <c r="L321" s="166"/>
      <c r="M321" s="153"/>
      <c r="N321" s="153"/>
      <c r="O321" s="153"/>
      <c r="P321" s="153"/>
    </row>
    <row r="322" spans="1:16" s="16" customFormat="1" ht="47.25" x14ac:dyDescent="0.25">
      <c r="A322" s="34" t="s">
        <v>756</v>
      </c>
      <c r="B322" s="6"/>
      <c r="C322" s="7" t="s">
        <v>115</v>
      </c>
      <c r="D322" s="7" t="s">
        <v>115</v>
      </c>
      <c r="E322" s="6" t="s">
        <v>269</v>
      </c>
      <c r="F322" s="6">
        <v>200</v>
      </c>
      <c r="G322" s="23">
        <v>28</v>
      </c>
      <c r="H322" s="23">
        <v>28</v>
      </c>
      <c r="I322" s="153"/>
      <c r="J322" s="153"/>
      <c r="K322" s="153"/>
      <c r="L322" s="166"/>
      <c r="M322" s="153"/>
      <c r="N322" s="153"/>
      <c r="O322" s="153"/>
      <c r="P322" s="153"/>
    </row>
    <row r="323" spans="1:16" s="16" customFormat="1" ht="47.25" x14ac:dyDescent="0.25">
      <c r="A323" s="34" t="s">
        <v>757</v>
      </c>
      <c r="B323" s="6"/>
      <c r="C323" s="7" t="s">
        <v>115</v>
      </c>
      <c r="D323" s="7" t="s">
        <v>115</v>
      </c>
      <c r="E323" s="6" t="s">
        <v>269</v>
      </c>
      <c r="F323" s="6">
        <v>300</v>
      </c>
      <c r="G323" s="23">
        <v>50</v>
      </c>
      <c r="H323" s="23">
        <v>50</v>
      </c>
      <c r="I323" s="153"/>
      <c r="J323" s="153"/>
      <c r="K323" s="153"/>
      <c r="L323" s="166"/>
      <c r="M323" s="153"/>
      <c r="N323" s="153"/>
      <c r="O323" s="153"/>
      <c r="P323" s="153"/>
    </row>
    <row r="324" spans="1:16" s="16" customFormat="1" ht="63" x14ac:dyDescent="0.25">
      <c r="A324" s="34" t="s">
        <v>327</v>
      </c>
      <c r="B324" s="6"/>
      <c r="C324" s="7" t="s">
        <v>115</v>
      </c>
      <c r="D324" s="7" t="s">
        <v>115</v>
      </c>
      <c r="E324" s="6" t="s">
        <v>269</v>
      </c>
      <c r="F324" s="6">
        <v>600</v>
      </c>
      <c r="G324" s="23">
        <v>10783.6</v>
      </c>
      <c r="H324" s="23">
        <v>10750</v>
      </c>
      <c r="I324" s="153"/>
      <c r="J324" s="153"/>
      <c r="K324" s="153"/>
      <c r="L324" s="166"/>
      <c r="M324" s="153"/>
      <c r="N324" s="153"/>
      <c r="O324" s="153"/>
      <c r="P324" s="153"/>
    </row>
    <row r="325" spans="1:16" s="16" customFormat="1" ht="47.25" x14ac:dyDescent="0.25">
      <c r="A325" s="33" t="s">
        <v>271</v>
      </c>
      <c r="B325" s="6"/>
      <c r="C325" s="7" t="s">
        <v>115</v>
      </c>
      <c r="D325" s="7" t="s">
        <v>115</v>
      </c>
      <c r="E325" s="6" t="s">
        <v>270</v>
      </c>
      <c r="F325" s="6"/>
      <c r="G325" s="23">
        <f>SUM(G326:G327)</f>
        <v>4550.2</v>
      </c>
      <c r="H325" s="23">
        <f>SUM(H326:H327)</f>
        <v>4550.1000000000004</v>
      </c>
      <c r="I325" s="153"/>
      <c r="J325" s="153"/>
      <c r="K325" s="153"/>
      <c r="L325" s="166"/>
      <c r="M325" s="153"/>
      <c r="N325" s="153"/>
      <c r="O325" s="153"/>
      <c r="P325" s="153"/>
    </row>
    <row r="326" spans="1:16" s="16" customFormat="1" ht="63" x14ac:dyDescent="0.25">
      <c r="A326" s="34" t="s">
        <v>480</v>
      </c>
      <c r="B326" s="6"/>
      <c r="C326" s="7" t="s">
        <v>115</v>
      </c>
      <c r="D326" s="7" t="s">
        <v>115</v>
      </c>
      <c r="E326" s="6" t="s">
        <v>471</v>
      </c>
      <c r="F326" s="6">
        <v>600</v>
      </c>
      <c r="G326" s="23">
        <v>4504.5</v>
      </c>
      <c r="H326" s="23">
        <v>4504.5</v>
      </c>
      <c r="I326" s="153"/>
      <c r="J326" s="153"/>
      <c r="K326" s="153"/>
      <c r="L326" s="166"/>
      <c r="M326" s="153"/>
      <c r="N326" s="153"/>
      <c r="O326" s="153"/>
      <c r="P326" s="153"/>
    </row>
    <row r="327" spans="1:16" s="16" customFormat="1" ht="69" customHeight="1" x14ac:dyDescent="0.25">
      <c r="A327" s="34" t="s">
        <v>673</v>
      </c>
      <c r="B327" s="6"/>
      <c r="C327" s="7" t="s">
        <v>115</v>
      </c>
      <c r="D327" s="7" t="s">
        <v>115</v>
      </c>
      <c r="E327" s="6" t="s">
        <v>669</v>
      </c>
      <c r="F327" s="6">
        <v>600</v>
      </c>
      <c r="G327" s="23">
        <v>45.7</v>
      </c>
      <c r="H327" s="23">
        <v>45.6</v>
      </c>
      <c r="I327" s="153"/>
      <c r="J327" s="153"/>
      <c r="K327" s="153"/>
      <c r="L327" s="166"/>
      <c r="M327" s="153"/>
      <c r="N327" s="153"/>
      <c r="O327" s="153"/>
      <c r="P327" s="153"/>
    </row>
    <row r="328" spans="1:16" s="16" customFormat="1" ht="15.75" x14ac:dyDescent="0.25">
      <c r="A328" s="9" t="s">
        <v>761</v>
      </c>
      <c r="B328" s="6"/>
      <c r="C328" s="7" t="s">
        <v>115</v>
      </c>
      <c r="D328" s="7" t="s">
        <v>115</v>
      </c>
      <c r="E328" s="6" t="s">
        <v>758</v>
      </c>
      <c r="F328" s="6"/>
      <c r="G328" s="23">
        <f>SUM(G329:G331)</f>
        <v>145</v>
      </c>
      <c r="H328" s="23">
        <f>SUM(H329:H331)</f>
        <v>145</v>
      </c>
      <c r="I328" s="153"/>
      <c r="J328" s="153"/>
      <c r="K328" s="153"/>
      <c r="L328" s="166"/>
      <c r="M328" s="153"/>
      <c r="N328" s="153"/>
      <c r="O328" s="153"/>
      <c r="P328" s="153"/>
    </row>
    <row r="329" spans="1:16" s="16" customFormat="1" ht="38.25" customHeight="1" x14ac:dyDescent="0.25">
      <c r="A329" s="69" t="s">
        <v>917</v>
      </c>
      <c r="B329" s="6"/>
      <c r="C329" s="7" t="s">
        <v>115</v>
      </c>
      <c r="D329" s="7" t="s">
        <v>115</v>
      </c>
      <c r="E329" s="6" t="s">
        <v>759</v>
      </c>
      <c r="F329" s="6">
        <v>200</v>
      </c>
      <c r="G329" s="23">
        <v>20</v>
      </c>
      <c r="H329" s="23">
        <v>20</v>
      </c>
      <c r="I329" s="153"/>
      <c r="J329" s="153"/>
      <c r="K329" s="153"/>
      <c r="L329" s="166"/>
      <c r="M329" s="153"/>
      <c r="N329" s="153"/>
      <c r="O329" s="153"/>
      <c r="P329" s="153"/>
    </row>
    <row r="330" spans="1:16" s="16" customFormat="1" ht="31.5" x14ac:dyDescent="0.25">
      <c r="A330" s="69" t="s">
        <v>760</v>
      </c>
      <c r="B330" s="6"/>
      <c r="C330" s="7" t="s">
        <v>115</v>
      </c>
      <c r="D330" s="7" t="s">
        <v>115</v>
      </c>
      <c r="E330" s="6" t="s">
        <v>759</v>
      </c>
      <c r="F330" s="6">
        <v>300</v>
      </c>
      <c r="G330" s="23">
        <v>0</v>
      </c>
      <c r="H330" s="23">
        <v>0</v>
      </c>
      <c r="I330" s="153"/>
      <c r="J330" s="153"/>
      <c r="K330" s="153"/>
      <c r="L330" s="166"/>
      <c r="M330" s="153"/>
      <c r="N330" s="153"/>
      <c r="O330" s="153"/>
      <c r="P330" s="153"/>
    </row>
    <row r="331" spans="1:16" s="16" customFormat="1" ht="47.25" x14ac:dyDescent="0.25">
      <c r="A331" s="69" t="s">
        <v>941</v>
      </c>
      <c r="B331" s="6"/>
      <c r="C331" s="7" t="s">
        <v>115</v>
      </c>
      <c r="D331" s="7" t="s">
        <v>115</v>
      </c>
      <c r="E331" s="6" t="s">
        <v>759</v>
      </c>
      <c r="F331" s="6">
        <v>600</v>
      </c>
      <c r="G331" s="23">
        <v>125</v>
      </c>
      <c r="H331" s="23">
        <v>125</v>
      </c>
      <c r="I331" s="153"/>
      <c r="J331" s="153"/>
      <c r="K331" s="153"/>
      <c r="L331" s="166"/>
      <c r="M331" s="153"/>
      <c r="N331" s="153"/>
      <c r="O331" s="153"/>
      <c r="P331" s="153"/>
    </row>
    <row r="332" spans="1:16" s="16" customFormat="1" ht="15.75" x14ac:dyDescent="0.25">
      <c r="A332" s="32" t="s">
        <v>96</v>
      </c>
      <c r="B332" s="26"/>
      <c r="C332" s="30" t="s">
        <v>115</v>
      </c>
      <c r="D332" s="30" t="s">
        <v>119</v>
      </c>
      <c r="E332" s="26"/>
      <c r="F332" s="26"/>
      <c r="G332" s="4">
        <f>SUM(G333)</f>
        <v>16160.599999999999</v>
      </c>
      <c r="H332" s="4">
        <f>SUM(H333)</f>
        <v>16019.3</v>
      </c>
      <c r="I332" s="153"/>
      <c r="J332" s="153"/>
      <c r="K332" s="153"/>
      <c r="L332" s="166"/>
      <c r="M332" s="153"/>
      <c r="N332" s="153"/>
      <c r="O332" s="153"/>
      <c r="P332" s="153"/>
    </row>
    <row r="333" spans="1:16" s="16" customFormat="1" ht="47.25" x14ac:dyDescent="0.25">
      <c r="A333" s="33" t="s">
        <v>668</v>
      </c>
      <c r="B333" s="6"/>
      <c r="C333" s="7" t="s">
        <v>115</v>
      </c>
      <c r="D333" s="7" t="s">
        <v>119</v>
      </c>
      <c r="E333" s="6" t="s">
        <v>259</v>
      </c>
      <c r="F333" s="6"/>
      <c r="G333" s="23">
        <f>SUM(G334)</f>
        <v>16160.599999999999</v>
      </c>
      <c r="H333" s="23">
        <f>SUM(H334)</f>
        <v>16019.3</v>
      </c>
      <c r="I333" s="153"/>
      <c r="J333" s="153"/>
      <c r="K333" s="153"/>
      <c r="L333" s="166"/>
      <c r="M333" s="153"/>
      <c r="N333" s="153"/>
      <c r="O333" s="153"/>
      <c r="P333" s="153"/>
    </row>
    <row r="334" spans="1:16" s="16" customFormat="1" ht="47.25" x14ac:dyDescent="0.25">
      <c r="A334" s="33" t="s">
        <v>93</v>
      </c>
      <c r="B334" s="6"/>
      <c r="C334" s="7" t="s">
        <v>115</v>
      </c>
      <c r="D334" s="7" t="s">
        <v>119</v>
      </c>
      <c r="E334" s="6" t="s">
        <v>261</v>
      </c>
      <c r="F334" s="6"/>
      <c r="G334" s="23">
        <f>SUM(G335,G337,G339,G341,G343,G346)</f>
        <v>16160.599999999999</v>
      </c>
      <c r="H334" s="23">
        <f>SUM(H335,H337,H339,H341,H343,H346)</f>
        <v>16019.3</v>
      </c>
      <c r="I334" s="153"/>
      <c r="J334" s="153"/>
      <c r="K334" s="153"/>
      <c r="L334" s="166"/>
      <c r="M334" s="153"/>
      <c r="N334" s="153"/>
      <c r="O334" s="153"/>
      <c r="P334" s="153"/>
    </row>
    <row r="335" spans="1:16" s="16" customFormat="1" ht="31.5" x14ac:dyDescent="0.25">
      <c r="A335" s="33" t="s">
        <v>496</v>
      </c>
      <c r="B335" s="6"/>
      <c r="C335" s="7" t="s">
        <v>115</v>
      </c>
      <c r="D335" s="7" t="s">
        <v>119</v>
      </c>
      <c r="E335" s="6" t="s">
        <v>272</v>
      </c>
      <c r="F335" s="6"/>
      <c r="G335" s="23">
        <f>SUM(G336)</f>
        <v>0</v>
      </c>
      <c r="H335" s="23">
        <f>SUM(H336)</f>
        <v>0</v>
      </c>
      <c r="I335" s="153"/>
      <c r="J335" s="153"/>
      <c r="K335" s="153"/>
      <c r="L335" s="166"/>
      <c r="M335" s="153"/>
      <c r="N335" s="153"/>
      <c r="O335" s="153"/>
      <c r="P335" s="153"/>
    </row>
    <row r="336" spans="1:16" s="16" customFormat="1" ht="63" x14ac:dyDescent="0.25">
      <c r="A336" s="34" t="s">
        <v>589</v>
      </c>
      <c r="B336" s="6"/>
      <c r="C336" s="7" t="s">
        <v>115</v>
      </c>
      <c r="D336" s="7" t="s">
        <v>119</v>
      </c>
      <c r="E336" s="6" t="s">
        <v>273</v>
      </c>
      <c r="F336" s="6">
        <v>600</v>
      </c>
      <c r="G336" s="23">
        <v>0</v>
      </c>
      <c r="H336" s="23">
        <v>0</v>
      </c>
      <c r="I336" s="153"/>
      <c r="J336" s="153"/>
      <c r="K336" s="153"/>
      <c r="L336" s="166"/>
      <c r="M336" s="153"/>
      <c r="N336" s="153"/>
      <c r="O336" s="153"/>
      <c r="P336" s="153"/>
    </row>
    <row r="337" spans="1:16" s="16" customFormat="1" ht="31.5" x14ac:dyDescent="0.25">
      <c r="A337" s="33" t="s">
        <v>277</v>
      </c>
      <c r="B337" s="6"/>
      <c r="C337" s="7" t="s">
        <v>115</v>
      </c>
      <c r="D337" s="7" t="s">
        <v>119</v>
      </c>
      <c r="E337" s="6" t="s">
        <v>274</v>
      </c>
      <c r="F337" s="6"/>
      <c r="G337" s="23">
        <f>SUM(G338)</f>
        <v>110</v>
      </c>
      <c r="H337" s="23">
        <f>SUM(H338)</f>
        <v>110</v>
      </c>
      <c r="I337" s="153"/>
      <c r="J337" s="153"/>
      <c r="K337" s="153"/>
      <c r="L337" s="166"/>
      <c r="M337" s="153"/>
      <c r="N337" s="153"/>
      <c r="O337" s="153"/>
      <c r="P337" s="153"/>
    </row>
    <row r="338" spans="1:16" s="16" customFormat="1" ht="47.25" x14ac:dyDescent="0.25">
      <c r="A338" s="34" t="s">
        <v>331</v>
      </c>
      <c r="B338" s="6"/>
      <c r="C338" s="7" t="s">
        <v>115</v>
      </c>
      <c r="D338" s="7" t="s">
        <v>119</v>
      </c>
      <c r="E338" s="6" t="s">
        <v>276</v>
      </c>
      <c r="F338" s="6">
        <v>600</v>
      </c>
      <c r="G338" s="23">
        <v>110</v>
      </c>
      <c r="H338" s="23">
        <v>110</v>
      </c>
      <c r="I338" s="153"/>
      <c r="J338" s="153"/>
      <c r="K338" s="153"/>
      <c r="L338" s="166"/>
      <c r="M338" s="153"/>
      <c r="N338" s="153"/>
      <c r="O338" s="153"/>
      <c r="P338" s="153"/>
    </row>
    <row r="339" spans="1:16" s="16" customFormat="1" ht="31.5" x14ac:dyDescent="0.25">
      <c r="A339" s="33" t="s">
        <v>513</v>
      </c>
      <c r="B339" s="6"/>
      <c r="C339" s="7" t="s">
        <v>115</v>
      </c>
      <c r="D339" s="7" t="s">
        <v>119</v>
      </c>
      <c r="E339" s="6" t="s">
        <v>278</v>
      </c>
      <c r="F339" s="6"/>
      <c r="G339" s="23">
        <f>SUM(G340)</f>
        <v>220</v>
      </c>
      <c r="H339" s="23">
        <f>SUM(H340)</f>
        <v>220</v>
      </c>
      <c r="I339" s="153"/>
      <c r="J339" s="153"/>
      <c r="K339" s="153"/>
      <c r="L339" s="166"/>
      <c r="M339" s="153"/>
      <c r="N339" s="153"/>
      <c r="O339" s="153"/>
      <c r="P339" s="153"/>
    </row>
    <row r="340" spans="1:16" s="16" customFormat="1" ht="63" x14ac:dyDescent="0.25">
      <c r="A340" s="34" t="s">
        <v>726</v>
      </c>
      <c r="B340" s="6"/>
      <c r="C340" s="7" t="s">
        <v>115</v>
      </c>
      <c r="D340" s="7" t="s">
        <v>119</v>
      </c>
      <c r="E340" s="6" t="s">
        <v>280</v>
      </c>
      <c r="F340" s="6">
        <v>600</v>
      </c>
      <c r="G340" s="23">
        <v>220</v>
      </c>
      <c r="H340" s="23">
        <v>220</v>
      </c>
      <c r="I340" s="153"/>
      <c r="J340" s="153"/>
      <c r="K340" s="153"/>
      <c r="L340" s="166"/>
      <c r="M340" s="153"/>
      <c r="N340" s="153"/>
      <c r="O340" s="153"/>
      <c r="P340" s="153"/>
    </row>
    <row r="341" spans="1:16" s="16" customFormat="1" ht="78.75" customHeight="1" x14ac:dyDescent="0.25">
      <c r="A341" s="33" t="s">
        <v>287</v>
      </c>
      <c r="B341" s="6"/>
      <c r="C341" s="7" t="s">
        <v>115</v>
      </c>
      <c r="D341" s="7" t="s">
        <v>119</v>
      </c>
      <c r="E341" s="6" t="s">
        <v>286</v>
      </c>
      <c r="F341" s="6"/>
      <c r="G341" s="23">
        <f>SUM(G342)</f>
        <v>5339.7</v>
      </c>
      <c r="H341" s="23">
        <f>SUM(H342)</f>
        <v>5203.2</v>
      </c>
      <c r="I341" s="153"/>
      <c r="J341" s="153"/>
      <c r="K341" s="153"/>
      <c r="L341" s="166"/>
      <c r="M341" s="153"/>
      <c r="N341" s="153"/>
      <c r="O341" s="153"/>
      <c r="P341" s="153"/>
    </row>
    <row r="342" spans="1:16" s="16" customFormat="1" ht="141.75" x14ac:dyDescent="0.25">
      <c r="A342" s="34" t="s">
        <v>481</v>
      </c>
      <c r="B342" s="6"/>
      <c r="C342" s="7" t="s">
        <v>115</v>
      </c>
      <c r="D342" s="7" t="s">
        <v>119</v>
      </c>
      <c r="E342" s="6" t="s">
        <v>288</v>
      </c>
      <c r="F342" s="6">
        <v>600</v>
      </c>
      <c r="G342" s="23">
        <v>5339.7</v>
      </c>
      <c r="H342" s="23">
        <v>5203.2</v>
      </c>
      <c r="I342" s="153"/>
      <c r="J342" s="153"/>
      <c r="K342" s="153"/>
      <c r="L342" s="166"/>
      <c r="M342" s="153"/>
      <c r="N342" s="153"/>
      <c r="O342" s="153"/>
      <c r="P342" s="153"/>
    </row>
    <row r="343" spans="1:16" s="16" customFormat="1" ht="31.5" x14ac:dyDescent="0.25">
      <c r="A343" s="34" t="s">
        <v>826</v>
      </c>
      <c r="B343" s="6"/>
      <c r="C343" s="7" t="s">
        <v>115</v>
      </c>
      <c r="D343" s="7" t="s">
        <v>119</v>
      </c>
      <c r="E343" s="6" t="s">
        <v>827</v>
      </c>
      <c r="F343" s="6"/>
      <c r="G343" s="23">
        <f>SUM(G344:G345)</f>
        <v>8508.6</v>
      </c>
      <c r="H343" s="23">
        <f>SUM(H344:H345)</f>
        <v>8505.7999999999993</v>
      </c>
      <c r="I343" s="153"/>
      <c r="J343" s="153"/>
      <c r="K343" s="153"/>
      <c r="L343" s="166"/>
      <c r="M343" s="153"/>
      <c r="N343" s="153"/>
      <c r="O343" s="153"/>
      <c r="P343" s="153"/>
    </row>
    <row r="344" spans="1:16" s="16" customFormat="1" ht="63" x14ac:dyDescent="0.25">
      <c r="A344" s="34" t="s">
        <v>830</v>
      </c>
      <c r="B344" s="6"/>
      <c r="C344" s="7" t="s">
        <v>115</v>
      </c>
      <c r="D344" s="7" t="s">
        <v>119</v>
      </c>
      <c r="E344" s="6" t="s">
        <v>828</v>
      </c>
      <c r="F344" s="6">
        <v>600</v>
      </c>
      <c r="G344" s="23">
        <v>8500</v>
      </c>
      <c r="H344" s="23">
        <v>8497.2999999999993</v>
      </c>
      <c r="I344" s="153"/>
      <c r="J344" s="153"/>
      <c r="K344" s="153"/>
      <c r="L344" s="166"/>
      <c r="M344" s="153"/>
      <c r="N344" s="153"/>
      <c r="O344" s="153"/>
      <c r="P344" s="153"/>
    </row>
    <row r="345" spans="1:16" s="16" customFormat="1" ht="63" x14ac:dyDescent="0.25">
      <c r="A345" s="34" t="s">
        <v>831</v>
      </c>
      <c r="B345" s="6"/>
      <c r="C345" s="7" t="s">
        <v>115</v>
      </c>
      <c r="D345" s="7" t="s">
        <v>119</v>
      </c>
      <c r="E345" s="6" t="s">
        <v>829</v>
      </c>
      <c r="F345" s="6">
        <v>600</v>
      </c>
      <c r="G345" s="23">
        <v>8.6</v>
      </c>
      <c r="H345" s="23">
        <v>8.5</v>
      </c>
      <c r="I345" s="153"/>
      <c r="J345" s="153"/>
      <c r="K345" s="153"/>
      <c r="L345" s="166"/>
      <c r="M345" s="153"/>
      <c r="N345" s="153"/>
      <c r="O345" s="153"/>
      <c r="P345" s="153"/>
    </row>
    <row r="346" spans="1:16" s="16" customFormat="1" ht="47.25" x14ac:dyDescent="0.25">
      <c r="A346" s="34" t="s">
        <v>833</v>
      </c>
      <c r="B346" s="6"/>
      <c r="C346" s="7" t="s">
        <v>115</v>
      </c>
      <c r="D346" s="7" t="s">
        <v>119</v>
      </c>
      <c r="E346" s="6" t="s">
        <v>832</v>
      </c>
      <c r="F346" s="6"/>
      <c r="G346" s="23">
        <f>SUM(G347:G348)</f>
        <v>1982.3000000000002</v>
      </c>
      <c r="H346" s="23">
        <f>SUM(H347:H348)</f>
        <v>1980.3</v>
      </c>
      <c r="I346" s="153"/>
      <c r="J346" s="153"/>
      <c r="K346" s="153"/>
      <c r="L346" s="166"/>
      <c r="M346" s="153"/>
      <c r="N346" s="153"/>
      <c r="O346" s="153"/>
      <c r="P346" s="153"/>
    </row>
    <row r="347" spans="1:16" s="16" customFormat="1" ht="63" x14ac:dyDescent="0.25">
      <c r="A347" s="34" t="s">
        <v>837</v>
      </c>
      <c r="B347" s="6"/>
      <c r="C347" s="7" t="s">
        <v>115</v>
      </c>
      <c r="D347" s="7" t="s">
        <v>119</v>
      </c>
      <c r="E347" s="6" t="s">
        <v>834</v>
      </c>
      <c r="F347" s="6">
        <v>600</v>
      </c>
      <c r="G347" s="23">
        <v>1962.4</v>
      </c>
      <c r="H347" s="23">
        <v>1960.5</v>
      </c>
      <c r="I347" s="153"/>
      <c r="J347" s="153"/>
      <c r="K347" s="153"/>
      <c r="L347" s="166"/>
      <c r="M347" s="153"/>
      <c r="N347" s="153"/>
      <c r="O347" s="153"/>
      <c r="P347" s="153"/>
    </row>
    <row r="348" spans="1:16" s="16" customFormat="1" ht="78.75" x14ac:dyDescent="0.25">
      <c r="A348" s="34" t="s">
        <v>836</v>
      </c>
      <c r="B348" s="6"/>
      <c r="C348" s="7" t="s">
        <v>115</v>
      </c>
      <c r="D348" s="7" t="s">
        <v>119</v>
      </c>
      <c r="E348" s="6" t="s">
        <v>835</v>
      </c>
      <c r="F348" s="6">
        <v>600</v>
      </c>
      <c r="G348" s="23">
        <v>19.899999999999999</v>
      </c>
      <c r="H348" s="23">
        <v>19.8</v>
      </c>
      <c r="I348" s="153"/>
      <c r="J348" s="153"/>
      <c r="K348" s="153"/>
      <c r="L348" s="166"/>
      <c r="M348" s="153"/>
      <c r="N348" s="153"/>
      <c r="O348" s="153"/>
      <c r="P348" s="153"/>
    </row>
    <row r="349" spans="1:16" s="16" customFormat="1" ht="15.75" x14ac:dyDescent="0.25">
      <c r="A349" s="32" t="s">
        <v>425</v>
      </c>
      <c r="B349" s="26"/>
      <c r="C349" s="30" t="s">
        <v>116</v>
      </c>
      <c r="D349" s="30" t="s">
        <v>117</v>
      </c>
      <c r="E349" s="26"/>
      <c r="F349" s="26"/>
      <c r="G349" s="4">
        <f>SUM(G350)</f>
        <v>111350.3</v>
      </c>
      <c r="H349" s="4">
        <f>SUM(H350)</f>
        <v>109761.9</v>
      </c>
      <c r="I349" s="153"/>
      <c r="J349" s="153"/>
      <c r="K349" s="153"/>
      <c r="L349" s="166"/>
      <c r="M349" s="153"/>
      <c r="N349" s="153"/>
      <c r="O349" s="153"/>
      <c r="P349" s="153"/>
    </row>
    <row r="350" spans="1:16" s="16" customFormat="1" ht="15.75" x14ac:dyDescent="0.25">
      <c r="A350" s="32" t="s">
        <v>97</v>
      </c>
      <c r="B350" s="26"/>
      <c r="C350" s="30" t="s">
        <v>116</v>
      </c>
      <c r="D350" s="30" t="s">
        <v>110</v>
      </c>
      <c r="E350" s="26"/>
      <c r="F350" s="26"/>
      <c r="G350" s="4">
        <f>SUM(G351,G371,G377)</f>
        <v>111350.3</v>
      </c>
      <c r="H350" s="4">
        <f>SUM(H351,H371,H377)</f>
        <v>109761.9</v>
      </c>
      <c r="I350" s="153"/>
      <c r="J350" s="153"/>
      <c r="K350" s="153"/>
      <c r="L350" s="166"/>
      <c r="M350" s="153"/>
      <c r="N350" s="153"/>
      <c r="O350" s="153"/>
      <c r="P350" s="153"/>
    </row>
    <row r="351" spans="1:16" s="16" customFormat="1" ht="47.25" x14ac:dyDescent="0.25">
      <c r="A351" s="33" t="s">
        <v>668</v>
      </c>
      <c r="B351" s="6"/>
      <c r="C351" s="7" t="s">
        <v>116</v>
      </c>
      <c r="D351" s="7" t="s">
        <v>110</v>
      </c>
      <c r="E351" s="6" t="s">
        <v>259</v>
      </c>
      <c r="F351" s="6"/>
      <c r="G351" s="23">
        <f>SUM(G352,G367)</f>
        <v>110284.09999999999</v>
      </c>
      <c r="H351" s="23">
        <f>SUM(H352,H367)</f>
        <v>108807.5</v>
      </c>
      <c r="I351" s="153"/>
      <c r="J351" s="153"/>
      <c r="K351" s="153"/>
      <c r="L351" s="166"/>
      <c r="M351" s="153"/>
      <c r="N351" s="153"/>
      <c r="O351" s="153"/>
      <c r="P351" s="153"/>
    </row>
    <row r="352" spans="1:16" s="16" customFormat="1" ht="47.25" x14ac:dyDescent="0.25">
      <c r="A352" s="33" t="s">
        <v>93</v>
      </c>
      <c r="B352" s="6"/>
      <c r="C352" s="7" t="s">
        <v>116</v>
      </c>
      <c r="D352" s="7" t="s">
        <v>110</v>
      </c>
      <c r="E352" s="6" t="s">
        <v>261</v>
      </c>
      <c r="F352" s="6"/>
      <c r="G352" s="23">
        <f>SUM(G353,G355,G357,G359,G361,G363,G365)</f>
        <v>6215.8</v>
      </c>
      <c r="H352" s="23">
        <f>SUM(H353,H355,H357,H359,H361,H363,H365)</f>
        <v>5762.2000000000007</v>
      </c>
      <c r="I352" s="153"/>
      <c r="J352" s="153"/>
      <c r="K352" s="153"/>
      <c r="L352" s="166"/>
      <c r="M352" s="153"/>
      <c r="N352" s="153"/>
      <c r="O352" s="153"/>
      <c r="P352" s="153"/>
    </row>
    <row r="353" spans="1:16" s="16" customFormat="1" ht="31.5" x14ac:dyDescent="0.25">
      <c r="A353" s="33" t="s">
        <v>275</v>
      </c>
      <c r="B353" s="6"/>
      <c r="C353" s="7" t="s">
        <v>116</v>
      </c>
      <c r="D353" s="7" t="s">
        <v>110</v>
      </c>
      <c r="E353" s="6" t="s">
        <v>281</v>
      </c>
      <c r="F353" s="6"/>
      <c r="G353" s="23">
        <f>SUM(G354)</f>
        <v>857.5</v>
      </c>
      <c r="H353" s="23">
        <f>SUM(H354)</f>
        <v>857.5</v>
      </c>
      <c r="I353" s="153"/>
      <c r="J353" s="153"/>
      <c r="K353" s="153"/>
      <c r="L353" s="166"/>
      <c r="M353" s="153"/>
      <c r="N353" s="153"/>
      <c r="O353" s="153"/>
      <c r="P353" s="153"/>
    </row>
    <row r="354" spans="1:16" s="16" customFormat="1" ht="47.25" x14ac:dyDescent="0.25">
      <c r="A354" s="34" t="s">
        <v>333</v>
      </c>
      <c r="B354" s="6"/>
      <c r="C354" s="7" t="s">
        <v>116</v>
      </c>
      <c r="D354" s="7" t="s">
        <v>110</v>
      </c>
      <c r="E354" s="6" t="s">
        <v>282</v>
      </c>
      <c r="F354" s="6">
        <v>600</v>
      </c>
      <c r="G354" s="23">
        <v>857.5</v>
      </c>
      <c r="H354" s="23">
        <v>857.5</v>
      </c>
      <c r="I354" s="153"/>
      <c r="J354" s="153"/>
      <c r="K354" s="153"/>
      <c r="L354" s="166"/>
      <c r="M354" s="153"/>
      <c r="N354" s="153"/>
      <c r="O354" s="153"/>
      <c r="P354" s="153"/>
    </row>
    <row r="355" spans="1:16" s="16" customFormat="1" ht="31.5" x14ac:dyDescent="0.25">
      <c r="A355" s="33" t="s">
        <v>284</v>
      </c>
      <c r="B355" s="6"/>
      <c r="C355" s="7" t="s">
        <v>116</v>
      </c>
      <c r="D355" s="7" t="s">
        <v>110</v>
      </c>
      <c r="E355" s="6" t="s">
        <v>283</v>
      </c>
      <c r="F355" s="6"/>
      <c r="G355" s="23">
        <f>SUM(G356)</f>
        <v>98.2</v>
      </c>
      <c r="H355" s="23">
        <f>SUM(H356)</f>
        <v>97.7</v>
      </c>
      <c r="I355" s="153"/>
      <c r="J355" s="153"/>
      <c r="K355" s="153"/>
      <c r="L355" s="166"/>
      <c r="M355" s="153"/>
      <c r="N355" s="153"/>
      <c r="O355" s="153"/>
      <c r="P355" s="153"/>
    </row>
    <row r="356" spans="1:16" s="41" customFormat="1" ht="47.25" x14ac:dyDescent="0.25">
      <c r="A356" s="34" t="s">
        <v>335</v>
      </c>
      <c r="B356" s="6"/>
      <c r="C356" s="7" t="s">
        <v>116</v>
      </c>
      <c r="D356" s="7" t="s">
        <v>110</v>
      </c>
      <c r="E356" s="6" t="s">
        <v>285</v>
      </c>
      <c r="F356" s="6">
        <v>600</v>
      </c>
      <c r="G356" s="23">
        <v>98.2</v>
      </c>
      <c r="H356" s="23">
        <v>97.7</v>
      </c>
      <c r="I356" s="170"/>
      <c r="J356" s="170"/>
      <c r="K356" s="170"/>
      <c r="L356" s="166"/>
      <c r="M356" s="170"/>
      <c r="N356" s="170"/>
      <c r="O356" s="170"/>
      <c r="P356" s="170"/>
    </row>
    <row r="357" spans="1:16" s="41" customFormat="1" ht="78.75" customHeight="1" x14ac:dyDescent="0.25">
      <c r="A357" s="34" t="s">
        <v>287</v>
      </c>
      <c r="B357" s="6"/>
      <c r="C357" s="7" t="s">
        <v>116</v>
      </c>
      <c r="D357" s="7" t="s">
        <v>110</v>
      </c>
      <c r="E357" s="6" t="s">
        <v>286</v>
      </c>
      <c r="F357" s="6"/>
      <c r="G357" s="23">
        <f>SUM(G358)</f>
        <v>1293.7</v>
      </c>
      <c r="H357" s="23">
        <f>SUM(H358)</f>
        <v>1185.4000000000001</v>
      </c>
      <c r="I357" s="170"/>
      <c r="J357" s="170"/>
      <c r="K357" s="170"/>
      <c r="L357" s="166"/>
      <c r="M357" s="170"/>
      <c r="N357" s="170"/>
      <c r="O357" s="170"/>
      <c r="P357" s="170"/>
    </row>
    <row r="358" spans="1:16" s="41" customFormat="1" ht="141.75" x14ac:dyDescent="0.25">
      <c r="A358" s="34" t="s">
        <v>481</v>
      </c>
      <c r="B358" s="6"/>
      <c r="C358" s="7" t="s">
        <v>116</v>
      </c>
      <c r="D358" s="7" t="s">
        <v>110</v>
      </c>
      <c r="E358" s="6" t="s">
        <v>288</v>
      </c>
      <c r="F358" s="6">
        <v>600</v>
      </c>
      <c r="G358" s="23">
        <v>1293.7</v>
      </c>
      <c r="H358" s="23">
        <v>1185.4000000000001</v>
      </c>
      <c r="I358" s="170"/>
      <c r="J358" s="170"/>
      <c r="K358" s="170"/>
      <c r="L358" s="166"/>
      <c r="M358" s="170"/>
      <c r="N358" s="170"/>
      <c r="O358" s="170"/>
      <c r="P358" s="170"/>
    </row>
    <row r="359" spans="1:16" s="41" customFormat="1" ht="47.25" x14ac:dyDescent="0.25">
      <c r="A359" s="33" t="s">
        <v>317</v>
      </c>
      <c r="B359" s="6"/>
      <c r="C359" s="7" t="s">
        <v>116</v>
      </c>
      <c r="D359" s="7" t="s">
        <v>110</v>
      </c>
      <c r="E359" s="6" t="s">
        <v>265</v>
      </c>
      <c r="F359" s="6"/>
      <c r="G359" s="23">
        <f>SUM(G360)</f>
        <v>1944.9</v>
      </c>
      <c r="H359" s="23">
        <f>SUM(H360)</f>
        <v>1944.8</v>
      </c>
      <c r="I359" s="170"/>
      <c r="J359" s="170"/>
      <c r="K359" s="170"/>
      <c r="L359" s="166"/>
      <c r="M359" s="170"/>
      <c r="N359" s="170"/>
      <c r="O359" s="170"/>
      <c r="P359" s="170"/>
    </row>
    <row r="360" spans="1:16" s="16" customFormat="1" ht="47.25" x14ac:dyDescent="0.25">
      <c r="A360" s="34" t="s">
        <v>482</v>
      </c>
      <c r="B360" s="6"/>
      <c r="C360" s="7" t="s">
        <v>116</v>
      </c>
      <c r="D360" s="7" t="s">
        <v>110</v>
      </c>
      <c r="E360" s="6" t="s">
        <v>264</v>
      </c>
      <c r="F360" s="6">
        <v>600</v>
      </c>
      <c r="G360" s="23">
        <v>1944.9</v>
      </c>
      <c r="H360" s="23">
        <v>1944.8</v>
      </c>
      <c r="I360" s="153"/>
      <c r="J360" s="153"/>
      <c r="K360" s="153"/>
      <c r="L360" s="166"/>
      <c r="M360" s="153"/>
      <c r="N360" s="153"/>
      <c r="O360" s="153"/>
      <c r="P360" s="153"/>
    </row>
    <row r="361" spans="1:16" s="16" customFormat="1" ht="31.5" x14ac:dyDescent="0.25">
      <c r="A361" s="34" t="s">
        <v>432</v>
      </c>
      <c r="B361" s="6"/>
      <c r="C361" s="7" t="s">
        <v>116</v>
      </c>
      <c r="D361" s="7" t="s">
        <v>110</v>
      </c>
      <c r="E361" s="6" t="s">
        <v>430</v>
      </c>
      <c r="F361" s="6"/>
      <c r="G361" s="23">
        <f>SUM(G362)</f>
        <v>253.7</v>
      </c>
      <c r="H361" s="23">
        <f>SUM(H362)</f>
        <v>253.7</v>
      </c>
      <c r="I361" s="153"/>
      <c r="J361" s="153"/>
      <c r="K361" s="153"/>
      <c r="L361" s="166"/>
      <c r="M361" s="153"/>
      <c r="N361" s="153"/>
      <c r="O361" s="153"/>
      <c r="P361" s="153"/>
    </row>
    <row r="362" spans="1:16" s="16" customFormat="1" ht="47.25" x14ac:dyDescent="0.25">
      <c r="A362" s="34" t="s">
        <v>558</v>
      </c>
      <c r="B362" s="6"/>
      <c r="C362" s="7" t="s">
        <v>116</v>
      </c>
      <c r="D362" s="7" t="s">
        <v>110</v>
      </c>
      <c r="E362" s="6" t="s">
        <v>433</v>
      </c>
      <c r="F362" s="6">
        <v>600</v>
      </c>
      <c r="G362" s="23">
        <v>253.7</v>
      </c>
      <c r="H362" s="23">
        <v>253.7</v>
      </c>
      <c r="I362" s="153"/>
      <c r="J362" s="153"/>
      <c r="K362" s="153"/>
      <c r="L362" s="166"/>
      <c r="M362" s="153"/>
      <c r="N362" s="153"/>
      <c r="O362" s="153"/>
      <c r="P362" s="153"/>
    </row>
    <row r="363" spans="1:16" s="41" customFormat="1" ht="47.25" x14ac:dyDescent="0.25">
      <c r="A363" s="132" t="s">
        <v>762</v>
      </c>
      <c r="B363" s="6"/>
      <c r="C363" s="7" t="s">
        <v>116</v>
      </c>
      <c r="D363" s="7" t="s">
        <v>110</v>
      </c>
      <c r="E363" s="6" t="s">
        <v>763</v>
      </c>
      <c r="F363" s="6"/>
      <c r="G363" s="23">
        <f>SUM(G364)</f>
        <v>1423.2</v>
      </c>
      <c r="H363" s="23">
        <f>SUM(H364)</f>
        <v>1423.1</v>
      </c>
      <c r="I363" s="170"/>
      <c r="J363" s="170"/>
      <c r="K363" s="170"/>
      <c r="L363" s="166"/>
      <c r="M363" s="170"/>
      <c r="N363" s="170"/>
      <c r="O363" s="170"/>
      <c r="P363" s="170"/>
    </row>
    <row r="364" spans="1:16" s="41" customFormat="1" ht="66.75" customHeight="1" x14ac:dyDescent="0.25">
      <c r="A364" s="33" t="s">
        <v>765</v>
      </c>
      <c r="B364" s="6"/>
      <c r="C364" s="6" t="s">
        <v>116</v>
      </c>
      <c r="D364" s="6" t="s">
        <v>110</v>
      </c>
      <c r="E364" s="6" t="s">
        <v>764</v>
      </c>
      <c r="F364" s="6">
        <v>600</v>
      </c>
      <c r="G364" s="23">
        <v>1423.2</v>
      </c>
      <c r="H364" s="23">
        <v>1423.1</v>
      </c>
      <c r="I364" s="170"/>
      <c r="J364" s="170"/>
      <c r="K364" s="170"/>
      <c r="L364" s="166"/>
      <c r="M364" s="170"/>
      <c r="N364" s="170"/>
      <c r="O364" s="170"/>
      <c r="P364" s="170"/>
    </row>
    <row r="365" spans="1:16" s="16" customFormat="1" ht="47.25" x14ac:dyDescent="0.25">
      <c r="A365" s="33" t="s">
        <v>920</v>
      </c>
      <c r="B365" s="6"/>
      <c r="C365" s="7" t="s">
        <v>116</v>
      </c>
      <c r="D365" s="7" t="s">
        <v>110</v>
      </c>
      <c r="E365" s="6" t="s">
        <v>921</v>
      </c>
      <c r="F365" s="6"/>
      <c r="G365" s="23">
        <f>SUM(G366)</f>
        <v>344.6</v>
      </c>
      <c r="H365" s="23">
        <f>SUM(H366)</f>
        <v>0</v>
      </c>
      <c r="I365" s="153"/>
      <c r="J365" s="153"/>
      <c r="K365" s="153"/>
      <c r="L365" s="166"/>
      <c r="M365" s="153"/>
      <c r="N365" s="153"/>
      <c r="O365" s="153"/>
      <c r="P365" s="153"/>
    </row>
    <row r="366" spans="1:16" s="16" customFormat="1" ht="65.25" customHeight="1" x14ac:dyDescent="0.25">
      <c r="A366" s="33" t="s">
        <v>922</v>
      </c>
      <c r="B366" s="6"/>
      <c r="C366" s="6" t="s">
        <v>116</v>
      </c>
      <c r="D366" s="6" t="s">
        <v>110</v>
      </c>
      <c r="E366" s="6" t="s">
        <v>923</v>
      </c>
      <c r="F366" s="6">
        <v>600</v>
      </c>
      <c r="G366" s="23">
        <v>344.6</v>
      </c>
      <c r="H366" s="23">
        <v>0</v>
      </c>
      <c r="I366" s="153"/>
      <c r="J366" s="153"/>
      <c r="K366" s="153"/>
      <c r="L366" s="166"/>
      <c r="M366" s="153"/>
      <c r="N366" s="153"/>
      <c r="O366" s="153"/>
      <c r="P366" s="153"/>
    </row>
    <row r="367" spans="1:16" s="16" customFormat="1" ht="33" customHeight="1" x14ac:dyDescent="0.25">
      <c r="A367" s="33" t="s">
        <v>94</v>
      </c>
      <c r="B367" s="6"/>
      <c r="C367" s="7" t="s">
        <v>116</v>
      </c>
      <c r="D367" s="7" t="s">
        <v>110</v>
      </c>
      <c r="E367" s="6" t="s">
        <v>266</v>
      </c>
      <c r="F367" s="6"/>
      <c r="G367" s="23">
        <f>SUM(G368:G370)</f>
        <v>104068.29999999999</v>
      </c>
      <c r="H367" s="23">
        <f>SUM(H368:H370)</f>
        <v>103045.3</v>
      </c>
      <c r="I367" s="153"/>
      <c r="J367" s="153"/>
      <c r="K367" s="153"/>
      <c r="L367" s="166"/>
      <c r="M367" s="153"/>
      <c r="N367" s="153"/>
      <c r="O367" s="153"/>
      <c r="P367" s="153"/>
    </row>
    <row r="368" spans="1:16" s="16" customFormat="1" ht="63" x14ac:dyDescent="0.25">
      <c r="A368" s="34" t="s">
        <v>342</v>
      </c>
      <c r="B368" s="6"/>
      <c r="C368" s="7" t="s">
        <v>116</v>
      </c>
      <c r="D368" s="7" t="s">
        <v>110</v>
      </c>
      <c r="E368" s="6" t="s">
        <v>472</v>
      </c>
      <c r="F368" s="6">
        <v>600</v>
      </c>
      <c r="G368" s="23">
        <v>58274.3</v>
      </c>
      <c r="H368" s="23">
        <v>57500.3</v>
      </c>
      <c r="I368" s="153"/>
      <c r="J368" s="153"/>
      <c r="K368" s="153"/>
      <c r="L368" s="166"/>
      <c r="M368" s="153"/>
      <c r="N368" s="153"/>
      <c r="O368" s="153"/>
      <c r="P368" s="153"/>
    </row>
    <row r="369" spans="1:16" s="16" customFormat="1" ht="63" x14ac:dyDescent="0.25">
      <c r="A369" s="34" t="s">
        <v>343</v>
      </c>
      <c r="B369" s="6"/>
      <c r="C369" s="7" t="s">
        <v>116</v>
      </c>
      <c r="D369" s="7" t="s">
        <v>110</v>
      </c>
      <c r="E369" s="6" t="s">
        <v>473</v>
      </c>
      <c r="F369" s="6">
        <v>600</v>
      </c>
      <c r="G369" s="23">
        <v>16515.099999999999</v>
      </c>
      <c r="H369" s="23">
        <v>16439.7</v>
      </c>
      <c r="I369" s="153"/>
      <c r="J369" s="153"/>
      <c r="K369" s="153"/>
      <c r="L369" s="166"/>
      <c r="M369" s="153"/>
      <c r="N369" s="153"/>
      <c r="O369" s="153"/>
      <c r="P369" s="153"/>
    </row>
    <row r="370" spans="1:16" s="16" customFormat="1" ht="63" x14ac:dyDescent="0.25">
      <c r="A370" s="34" t="s">
        <v>344</v>
      </c>
      <c r="B370" s="6"/>
      <c r="C370" s="7" t="s">
        <v>116</v>
      </c>
      <c r="D370" s="7" t="s">
        <v>110</v>
      </c>
      <c r="E370" s="6" t="s">
        <v>474</v>
      </c>
      <c r="F370" s="6">
        <v>600</v>
      </c>
      <c r="G370" s="23">
        <v>29278.9</v>
      </c>
      <c r="H370" s="23">
        <v>29105.3</v>
      </c>
      <c r="I370" s="153"/>
      <c r="J370" s="153"/>
      <c r="K370" s="153"/>
      <c r="L370" s="166"/>
      <c r="M370" s="153"/>
      <c r="N370" s="153"/>
      <c r="O370" s="153"/>
      <c r="P370" s="153"/>
    </row>
    <row r="371" spans="1:16" s="17" customFormat="1" ht="31.5" x14ac:dyDescent="0.25">
      <c r="A371" s="86" t="s">
        <v>670</v>
      </c>
      <c r="B371" s="6"/>
      <c r="C371" s="7" t="s">
        <v>116</v>
      </c>
      <c r="D371" s="7" t="s">
        <v>110</v>
      </c>
      <c r="E371" s="6" t="s">
        <v>293</v>
      </c>
      <c r="F371" s="6"/>
      <c r="G371" s="2">
        <f>G374</f>
        <v>37.1</v>
      </c>
      <c r="H371" s="2">
        <f>H374</f>
        <v>0</v>
      </c>
      <c r="I371" s="171"/>
      <c r="J371" s="163"/>
      <c r="K371" s="163"/>
      <c r="L371" s="166"/>
      <c r="M371" s="163"/>
      <c r="N371" s="163"/>
      <c r="O371" s="163"/>
      <c r="P371" s="163"/>
    </row>
    <row r="372" spans="1:16" s="17" customFormat="1" ht="15.75" x14ac:dyDescent="0.25">
      <c r="A372" s="86" t="s">
        <v>105</v>
      </c>
      <c r="B372" s="6"/>
      <c r="C372" s="7" t="s">
        <v>116</v>
      </c>
      <c r="D372" s="7" t="s">
        <v>110</v>
      </c>
      <c r="E372" s="6" t="s">
        <v>294</v>
      </c>
      <c r="F372" s="6"/>
      <c r="G372" s="2">
        <f>G374</f>
        <v>37.1</v>
      </c>
      <c r="H372" s="2">
        <f>H374</f>
        <v>0</v>
      </c>
      <c r="I372" s="171"/>
      <c r="J372" s="163"/>
      <c r="K372" s="163"/>
      <c r="L372" s="166"/>
      <c r="M372" s="163"/>
      <c r="N372" s="163"/>
      <c r="O372" s="163"/>
      <c r="P372" s="163"/>
    </row>
    <row r="373" spans="1:16" s="16" customFormat="1" ht="15.75" x14ac:dyDescent="0.25">
      <c r="A373" s="34" t="s">
        <v>838</v>
      </c>
      <c r="B373" s="6"/>
      <c r="C373" s="7" t="s">
        <v>116</v>
      </c>
      <c r="D373" s="7" t="s">
        <v>110</v>
      </c>
      <c r="E373" s="6" t="s">
        <v>839</v>
      </c>
      <c r="F373" s="6"/>
      <c r="G373" s="23">
        <f>SUM(G374)</f>
        <v>37.1</v>
      </c>
      <c r="H373" s="23">
        <f>SUM(H374)</f>
        <v>0</v>
      </c>
      <c r="I373" s="153"/>
      <c r="J373" s="153"/>
      <c r="K373" s="153"/>
      <c r="L373" s="166"/>
      <c r="M373" s="153"/>
      <c r="N373" s="153"/>
      <c r="O373" s="153"/>
      <c r="P373" s="153"/>
    </row>
    <row r="374" spans="1:16" s="17" customFormat="1" ht="31.5" x14ac:dyDescent="0.25">
      <c r="A374" s="86" t="s">
        <v>300</v>
      </c>
      <c r="B374" s="6"/>
      <c r="C374" s="7" t="s">
        <v>116</v>
      </c>
      <c r="D374" s="7" t="s">
        <v>110</v>
      </c>
      <c r="E374" s="6" t="s">
        <v>839</v>
      </c>
      <c r="F374" s="6"/>
      <c r="G374" s="2">
        <f>SUM(G375:G376)</f>
        <v>37.1</v>
      </c>
      <c r="H374" s="2">
        <f>SUM(H375:H376)</f>
        <v>0</v>
      </c>
      <c r="I374" s="171"/>
      <c r="J374" s="163"/>
      <c r="K374" s="163"/>
      <c r="L374" s="166"/>
      <c r="M374" s="163"/>
      <c r="N374" s="163"/>
      <c r="O374" s="163"/>
      <c r="P374" s="163"/>
    </row>
    <row r="375" spans="1:16" s="17" customFormat="1" ht="47.25" x14ac:dyDescent="0.25">
      <c r="A375" s="86" t="s">
        <v>766</v>
      </c>
      <c r="B375" s="6"/>
      <c r="C375" s="7" t="s">
        <v>116</v>
      </c>
      <c r="D375" s="7" t="s">
        <v>110</v>
      </c>
      <c r="E375" s="6" t="s">
        <v>994</v>
      </c>
      <c r="F375" s="6">
        <v>600</v>
      </c>
      <c r="G375" s="2">
        <v>27</v>
      </c>
      <c r="H375" s="2">
        <v>0</v>
      </c>
      <c r="I375" s="171"/>
      <c r="J375" s="163"/>
      <c r="K375" s="163"/>
      <c r="L375" s="166"/>
      <c r="M375" s="163"/>
      <c r="N375" s="163"/>
      <c r="O375" s="163"/>
      <c r="P375" s="163"/>
    </row>
    <row r="376" spans="1:16" s="17" customFormat="1" ht="50.25" customHeight="1" x14ac:dyDescent="0.25">
      <c r="A376" s="86" t="s">
        <v>767</v>
      </c>
      <c r="B376" s="6"/>
      <c r="C376" s="7" t="s">
        <v>116</v>
      </c>
      <c r="D376" s="7" t="s">
        <v>110</v>
      </c>
      <c r="E376" s="6" t="s">
        <v>995</v>
      </c>
      <c r="F376" s="6">
        <v>600</v>
      </c>
      <c r="G376" s="2">
        <v>10.1</v>
      </c>
      <c r="H376" s="2">
        <v>0</v>
      </c>
      <c r="I376" s="171"/>
      <c r="J376" s="163"/>
      <c r="K376" s="163"/>
      <c r="L376" s="166"/>
      <c r="M376" s="163"/>
      <c r="N376" s="163"/>
      <c r="O376" s="163"/>
      <c r="P376" s="163"/>
    </row>
    <row r="377" spans="1:16" s="16" customFormat="1" ht="15.75" x14ac:dyDescent="0.25">
      <c r="A377" s="34" t="s">
        <v>186</v>
      </c>
      <c r="B377" s="6"/>
      <c r="C377" s="7" t="s">
        <v>116</v>
      </c>
      <c r="D377" s="7" t="s">
        <v>110</v>
      </c>
      <c r="E377" s="6" t="s">
        <v>185</v>
      </c>
      <c r="F377" s="6"/>
      <c r="G377" s="2">
        <f>SUM(G378)</f>
        <v>1029.0999999999999</v>
      </c>
      <c r="H377" s="2">
        <f>SUM(H378)</f>
        <v>954.4</v>
      </c>
      <c r="I377" s="153"/>
      <c r="J377" s="153"/>
      <c r="K377" s="153"/>
      <c r="L377" s="166"/>
      <c r="M377" s="153"/>
      <c r="N377" s="153"/>
      <c r="O377" s="153"/>
      <c r="P377" s="153"/>
    </row>
    <row r="378" spans="1:16" s="16" customFormat="1" ht="15.75" x14ac:dyDescent="0.25">
      <c r="A378" s="34" t="s">
        <v>188</v>
      </c>
      <c r="B378" s="6"/>
      <c r="C378" s="7" t="s">
        <v>116</v>
      </c>
      <c r="D378" s="7" t="s">
        <v>110</v>
      </c>
      <c r="E378" s="6" t="s">
        <v>187</v>
      </c>
      <c r="F378" s="6"/>
      <c r="G378" s="2">
        <f>SUM(G379)</f>
        <v>1029.0999999999999</v>
      </c>
      <c r="H378" s="2">
        <f>SUM(H379)</f>
        <v>954.4</v>
      </c>
      <c r="I378" s="153"/>
      <c r="J378" s="153"/>
      <c r="K378" s="153"/>
      <c r="L378" s="166"/>
      <c r="M378" s="153"/>
      <c r="N378" s="153"/>
      <c r="O378" s="153"/>
      <c r="P378" s="153"/>
    </row>
    <row r="379" spans="1:16" s="16" customFormat="1" ht="47.25" x14ac:dyDescent="0.25">
      <c r="A379" s="34" t="s">
        <v>568</v>
      </c>
      <c r="B379" s="6"/>
      <c r="C379" s="7" t="s">
        <v>116</v>
      </c>
      <c r="D379" s="7" t="s">
        <v>110</v>
      </c>
      <c r="E379" s="6" t="s">
        <v>614</v>
      </c>
      <c r="F379" s="6">
        <v>600</v>
      </c>
      <c r="G379" s="2">
        <v>1029.0999999999999</v>
      </c>
      <c r="H379" s="2">
        <v>954.4</v>
      </c>
      <c r="I379" s="153"/>
      <c r="J379" s="153"/>
      <c r="K379" s="153"/>
      <c r="L379" s="166"/>
      <c r="M379" s="153"/>
      <c r="N379" s="153"/>
      <c r="O379" s="153"/>
      <c r="P379" s="153"/>
    </row>
    <row r="380" spans="1:16" s="16" customFormat="1" ht="15.75" x14ac:dyDescent="0.25">
      <c r="A380" s="32" t="s">
        <v>98</v>
      </c>
      <c r="B380" s="26"/>
      <c r="C380" s="30">
        <v>10</v>
      </c>
      <c r="D380" s="30" t="s">
        <v>117</v>
      </c>
      <c r="E380" s="26"/>
      <c r="F380" s="26"/>
      <c r="G380" s="4">
        <f>SUM(G381,G386)</f>
        <v>32949.199999999997</v>
      </c>
      <c r="H380" s="4">
        <f>SUM(H381,H386)</f>
        <v>32435.000000000004</v>
      </c>
      <c r="I380" s="153"/>
      <c r="J380" s="153"/>
      <c r="K380" s="153"/>
      <c r="L380" s="166"/>
      <c r="M380" s="153"/>
      <c r="N380" s="153"/>
      <c r="O380" s="153"/>
      <c r="P380" s="153"/>
    </row>
    <row r="381" spans="1:16" s="16" customFormat="1" ht="15.75" x14ac:dyDescent="0.25">
      <c r="A381" s="32" t="s">
        <v>101</v>
      </c>
      <c r="B381" s="26"/>
      <c r="C381" s="30">
        <v>10</v>
      </c>
      <c r="D381" s="30" t="s">
        <v>113</v>
      </c>
      <c r="E381" s="26"/>
      <c r="F381" s="26"/>
      <c r="G381" s="4">
        <f t="shared" ref="G381:H384" si="11">SUM(G382)</f>
        <v>889.9</v>
      </c>
      <c r="H381" s="4">
        <f t="shared" si="11"/>
        <v>387.3</v>
      </c>
      <c r="I381" s="153"/>
      <c r="J381" s="153"/>
      <c r="K381" s="153"/>
      <c r="L381" s="166"/>
      <c r="M381" s="153"/>
      <c r="N381" s="153"/>
      <c r="O381" s="153"/>
      <c r="P381" s="153"/>
    </row>
    <row r="382" spans="1:16" s="16" customFormat="1" ht="47.25" x14ac:dyDescent="0.25">
      <c r="A382" s="33" t="s">
        <v>668</v>
      </c>
      <c r="B382" s="6"/>
      <c r="C382" s="7">
        <v>10</v>
      </c>
      <c r="D382" s="7" t="s">
        <v>113</v>
      </c>
      <c r="E382" s="6" t="s">
        <v>259</v>
      </c>
      <c r="F382" s="6"/>
      <c r="G382" s="23">
        <f t="shared" si="11"/>
        <v>889.9</v>
      </c>
      <c r="H382" s="23">
        <f t="shared" si="11"/>
        <v>387.3</v>
      </c>
      <c r="I382" s="153"/>
      <c r="J382" s="153"/>
      <c r="K382" s="153"/>
      <c r="L382" s="166"/>
      <c r="M382" s="153"/>
      <c r="N382" s="153"/>
      <c r="O382" s="153"/>
      <c r="P382" s="153"/>
    </row>
    <row r="383" spans="1:16" s="16" customFormat="1" ht="47.25" x14ac:dyDescent="0.25">
      <c r="A383" s="33" t="s">
        <v>93</v>
      </c>
      <c r="B383" s="6"/>
      <c r="C383" s="7">
        <v>10</v>
      </c>
      <c r="D383" s="7" t="s">
        <v>113</v>
      </c>
      <c r="E383" s="6" t="s">
        <v>261</v>
      </c>
      <c r="F383" s="6"/>
      <c r="G383" s="23">
        <f t="shared" si="11"/>
        <v>889.9</v>
      </c>
      <c r="H383" s="23">
        <f t="shared" si="11"/>
        <v>387.3</v>
      </c>
      <c r="I383" s="153"/>
      <c r="J383" s="153"/>
      <c r="K383" s="153"/>
      <c r="L383" s="166"/>
      <c r="M383" s="153"/>
      <c r="N383" s="153"/>
      <c r="O383" s="153"/>
      <c r="P383" s="153"/>
    </row>
    <row r="384" spans="1:16" s="16" customFormat="1" ht="80.25" customHeight="1" x14ac:dyDescent="0.25">
      <c r="A384" s="33" t="s">
        <v>491</v>
      </c>
      <c r="B384" s="6"/>
      <c r="C384" s="7">
        <v>10</v>
      </c>
      <c r="D384" s="7" t="s">
        <v>113</v>
      </c>
      <c r="E384" s="6" t="s">
        <v>289</v>
      </c>
      <c r="F384" s="6"/>
      <c r="G384" s="23">
        <f t="shared" si="11"/>
        <v>889.9</v>
      </c>
      <c r="H384" s="23">
        <f t="shared" si="11"/>
        <v>387.3</v>
      </c>
      <c r="I384" s="153"/>
      <c r="J384" s="153"/>
      <c r="K384" s="153"/>
      <c r="L384" s="166"/>
      <c r="M384" s="153"/>
      <c r="N384" s="153"/>
      <c r="O384" s="153"/>
      <c r="P384" s="153"/>
    </row>
    <row r="385" spans="1:16" s="16" customFormat="1" ht="110.25" x14ac:dyDescent="0.25">
      <c r="A385" s="34" t="s">
        <v>727</v>
      </c>
      <c r="B385" s="6"/>
      <c r="C385" s="7">
        <v>10</v>
      </c>
      <c r="D385" s="7" t="s">
        <v>113</v>
      </c>
      <c r="E385" s="6" t="s">
        <v>475</v>
      </c>
      <c r="F385" s="6">
        <v>600</v>
      </c>
      <c r="G385" s="2">
        <v>889.9</v>
      </c>
      <c r="H385" s="2">
        <v>387.3</v>
      </c>
      <c r="I385" s="153"/>
      <c r="J385" s="153"/>
      <c r="K385" s="153"/>
      <c r="L385" s="166"/>
      <c r="M385" s="153"/>
      <c r="N385" s="153"/>
      <c r="O385" s="153"/>
      <c r="P385" s="153"/>
    </row>
    <row r="386" spans="1:16" s="16" customFormat="1" ht="15.75" x14ac:dyDescent="0.25">
      <c r="A386" s="32" t="s">
        <v>102</v>
      </c>
      <c r="B386" s="26"/>
      <c r="C386" s="30">
        <v>10</v>
      </c>
      <c r="D386" s="30" t="s">
        <v>118</v>
      </c>
      <c r="E386" s="26"/>
      <c r="F386" s="26"/>
      <c r="G386" s="4">
        <f>SUM(G387,G400)</f>
        <v>32059.299999999996</v>
      </c>
      <c r="H386" s="4">
        <f>SUM(H387,H400)</f>
        <v>32047.700000000004</v>
      </c>
      <c r="I386" s="153"/>
      <c r="J386" s="153"/>
      <c r="K386" s="153"/>
      <c r="L386" s="166"/>
      <c r="M386" s="153"/>
      <c r="N386" s="153"/>
      <c r="O386" s="153"/>
      <c r="P386" s="153"/>
    </row>
    <row r="387" spans="1:16" s="16" customFormat="1" ht="31.5" x14ac:dyDescent="0.3">
      <c r="A387" s="33" t="s">
        <v>183</v>
      </c>
      <c r="B387" s="6"/>
      <c r="C387" s="7">
        <v>10</v>
      </c>
      <c r="D387" s="7" t="s">
        <v>118</v>
      </c>
      <c r="E387" s="6" t="s">
        <v>181</v>
      </c>
      <c r="F387" s="97"/>
      <c r="G387" s="23">
        <f>SUM(G388,G396)</f>
        <v>32015.499999999996</v>
      </c>
      <c r="H387" s="23">
        <f>SUM(H388,H396)</f>
        <v>32003.900000000005</v>
      </c>
      <c r="I387" s="153"/>
      <c r="J387" s="153"/>
      <c r="K387" s="153"/>
      <c r="L387" s="166"/>
      <c r="M387" s="153"/>
      <c r="N387" s="153"/>
      <c r="O387" s="153"/>
      <c r="P387" s="153"/>
    </row>
    <row r="388" spans="1:16" s="16" customFormat="1" ht="31.5" x14ac:dyDescent="0.3">
      <c r="A388" s="33" t="s">
        <v>184</v>
      </c>
      <c r="B388" s="6"/>
      <c r="C388" s="7">
        <v>10</v>
      </c>
      <c r="D388" s="7" t="s">
        <v>118</v>
      </c>
      <c r="E388" s="6" t="s">
        <v>182</v>
      </c>
      <c r="F388" s="97"/>
      <c r="G388" s="23">
        <f>SUM(G389:G395)</f>
        <v>18181.699999999997</v>
      </c>
      <c r="H388" s="23">
        <f>SUM(H389:H395)</f>
        <v>18180.900000000005</v>
      </c>
      <c r="I388" s="153"/>
      <c r="J388" s="153"/>
      <c r="K388" s="153"/>
      <c r="L388" s="166"/>
      <c r="M388" s="153"/>
      <c r="N388" s="153"/>
      <c r="O388" s="153"/>
      <c r="P388" s="153"/>
    </row>
    <row r="389" spans="1:16" s="16" customFormat="1" ht="94.5" x14ac:dyDescent="0.25">
      <c r="A389" s="34" t="s">
        <v>379</v>
      </c>
      <c r="B389" s="6"/>
      <c r="C389" s="7">
        <v>10</v>
      </c>
      <c r="D389" s="7" t="s">
        <v>118</v>
      </c>
      <c r="E389" s="6" t="s">
        <v>241</v>
      </c>
      <c r="F389" s="6">
        <v>100</v>
      </c>
      <c r="G389" s="23">
        <v>13483.2</v>
      </c>
      <c r="H389" s="23">
        <v>13482.9</v>
      </c>
      <c r="I389" s="153"/>
      <c r="J389" s="166"/>
      <c r="K389" s="153"/>
      <c r="L389" s="166"/>
      <c r="M389" s="153"/>
      <c r="N389" s="153"/>
      <c r="O389" s="153"/>
      <c r="P389" s="153"/>
    </row>
    <row r="390" spans="1:16" s="16" customFormat="1" ht="47.25" x14ac:dyDescent="0.25">
      <c r="A390" s="31" t="s">
        <v>418</v>
      </c>
      <c r="B390" s="58"/>
      <c r="C390" s="7">
        <v>10</v>
      </c>
      <c r="D390" s="7" t="s">
        <v>118</v>
      </c>
      <c r="E390" s="6" t="s">
        <v>241</v>
      </c>
      <c r="F390" s="58">
        <v>200</v>
      </c>
      <c r="G390" s="23">
        <v>1452.8</v>
      </c>
      <c r="H390" s="23">
        <v>1452.7</v>
      </c>
      <c r="I390" s="153"/>
      <c r="J390" s="166"/>
      <c r="K390" s="153"/>
      <c r="L390" s="166"/>
      <c r="M390" s="153"/>
      <c r="N390" s="153"/>
      <c r="O390" s="153"/>
      <c r="P390" s="153"/>
    </row>
    <row r="391" spans="1:16" s="16" customFormat="1" ht="94.5" x14ac:dyDescent="0.25">
      <c r="A391" s="202" t="s">
        <v>913</v>
      </c>
      <c r="B391" s="203"/>
      <c r="C391" s="204">
        <v>10</v>
      </c>
      <c r="D391" s="204" t="s">
        <v>118</v>
      </c>
      <c r="E391" s="203" t="s">
        <v>915</v>
      </c>
      <c r="F391" s="58">
        <v>100</v>
      </c>
      <c r="G391" s="23">
        <v>546.6</v>
      </c>
      <c r="H391" s="23">
        <v>546.6</v>
      </c>
      <c r="I391" s="153"/>
      <c r="J391" s="166"/>
      <c r="K391" s="153"/>
      <c r="L391" s="166"/>
      <c r="M391" s="153"/>
      <c r="N391" s="153"/>
      <c r="O391" s="153"/>
      <c r="P391" s="153"/>
    </row>
    <row r="392" spans="1:16" s="16" customFormat="1" ht="126" x14ac:dyDescent="0.25">
      <c r="A392" s="34" t="s">
        <v>716</v>
      </c>
      <c r="B392" s="6"/>
      <c r="C392" s="7" t="s">
        <v>4</v>
      </c>
      <c r="D392" s="7" t="s">
        <v>118</v>
      </c>
      <c r="E392" s="6" t="s">
        <v>242</v>
      </c>
      <c r="F392" s="6">
        <v>100</v>
      </c>
      <c r="G392" s="23">
        <v>1609</v>
      </c>
      <c r="H392" s="23">
        <v>1608.9</v>
      </c>
      <c r="I392" s="153"/>
      <c r="J392" s="153"/>
      <c r="K392" s="153"/>
      <c r="L392" s="166"/>
      <c r="M392" s="153"/>
      <c r="N392" s="153"/>
      <c r="O392" s="153"/>
      <c r="P392" s="153"/>
    </row>
    <row r="393" spans="1:16" s="16" customFormat="1" ht="94.5" x14ac:dyDescent="0.25">
      <c r="A393" s="31" t="s">
        <v>717</v>
      </c>
      <c r="B393" s="58"/>
      <c r="C393" s="7" t="s">
        <v>4</v>
      </c>
      <c r="D393" s="7" t="s">
        <v>118</v>
      </c>
      <c r="E393" s="6" t="s">
        <v>242</v>
      </c>
      <c r="F393" s="58">
        <v>200</v>
      </c>
      <c r="G393" s="23">
        <v>210.1</v>
      </c>
      <c r="H393" s="23">
        <v>209.9</v>
      </c>
      <c r="I393" s="153"/>
      <c r="J393" s="153"/>
      <c r="K393" s="153"/>
      <c r="L393" s="166"/>
      <c r="M393" s="153"/>
      <c r="N393" s="153"/>
      <c r="O393" s="153"/>
      <c r="P393" s="153"/>
    </row>
    <row r="394" spans="1:16" s="16" customFormat="1" ht="78.75" x14ac:dyDescent="0.25">
      <c r="A394" s="34" t="s">
        <v>705</v>
      </c>
      <c r="B394" s="6"/>
      <c r="C394" s="7">
        <v>10</v>
      </c>
      <c r="D394" s="7" t="s">
        <v>118</v>
      </c>
      <c r="E394" s="6" t="s">
        <v>243</v>
      </c>
      <c r="F394" s="6">
        <v>100</v>
      </c>
      <c r="G394" s="23">
        <v>361.1</v>
      </c>
      <c r="H394" s="23">
        <v>361</v>
      </c>
      <c r="I394" s="153"/>
      <c r="J394" s="153"/>
      <c r="K394" s="153"/>
      <c r="L394" s="166"/>
      <c r="M394" s="153"/>
      <c r="N394" s="153"/>
      <c r="O394" s="153"/>
      <c r="P394" s="153"/>
    </row>
    <row r="395" spans="1:16" s="16" customFormat="1" ht="129" customHeight="1" x14ac:dyDescent="0.25">
      <c r="A395" s="34" t="s">
        <v>938</v>
      </c>
      <c r="B395" s="6"/>
      <c r="C395" s="7">
        <v>10</v>
      </c>
      <c r="D395" s="7" t="s">
        <v>118</v>
      </c>
      <c r="E395" s="6" t="s">
        <v>940</v>
      </c>
      <c r="F395" s="6">
        <v>100</v>
      </c>
      <c r="G395" s="23">
        <v>518.9</v>
      </c>
      <c r="H395" s="23">
        <v>518.9</v>
      </c>
      <c r="I395" s="153"/>
      <c r="J395" s="153"/>
      <c r="K395" s="153"/>
      <c r="L395" s="166"/>
      <c r="M395" s="153"/>
      <c r="N395" s="153"/>
      <c r="O395" s="153"/>
      <c r="P395" s="153"/>
    </row>
    <row r="396" spans="1:16" s="16" customFormat="1" ht="31.5" x14ac:dyDescent="0.3">
      <c r="A396" s="33" t="s">
        <v>291</v>
      </c>
      <c r="B396" s="6"/>
      <c r="C396" s="7">
        <v>10</v>
      </c>
      <c r="D396" s="7" t="s">
        <v>118</v>
      </c>
      <c r="E396" s="6" t="s">
        <v>290</v>
      </c>
      <c r="F396" s="97"/>
      <c r="G396" s="23">
        <f>SUM(G397:G399)</f>
        <v>13833.8</v>
      </c>
      <c r="H396" s="23">
        <f>SUM(H397:H399)</f>
        <v>13823</v>
      </c>
      <c r="I396" s="153"/>
      <c r="J396" s="153"/>
      <c r="K396" s="153"/>
      <c r="L396" s="166"/>
      <c r="M396" s="153"/>
      <c r="N396" s="153"/>
      <c r="O396" s="153"/>
      <c r="P396" s="153"/>
    </row>
    <row r="397" spans="1:16" s="16" customFormat="1" ht="110.25" x14ac:dyDescent="0.25">
      <c r="A397" s="34" t="s">
        <v>728</v>
      </c>
      <c r="B397" s="6"/>
      <c r="C397" s="7">
        <v>10</v>
      </c>
      <c r="D397" s="7" t="s">
        <v>118</v>
      </c>
      <c r="E397" s="6" t="s">
        <v>426</v>
      </c>
      <c r="F397" s="6">
        <v>100</v>
      </c>
      <c r="G397" s="2">
        <v>10792.5</v>
      </c>
      <c r="H397" s="2">
        <v>10792.4</v>
      </c>
      <c r="I397" s="153"/>
      <c r="J397" s="153"/>
      <c r="K397" s="153"/>
      <c r="L397" s="166"/>
      <c r="M397" s="153"/>
      <c r="N397" s="153"/>
      <c r="O397" s="153"/>
      <c r="P397" s="153"/>
    </row>
    <row r="398" spans="1:16" s="16" customFormat="1" ht="63" x14ac:dyDescent="0.25">
      <c r="A398" s="34" t="s">
        <v>421</v>
      </c>
      <c r="B398" s="6"/>
      <c r="C398" s="7">
        <v>10</v>
      </c>
      <c r="D398" s="7" t="s">
        <v>118</v>
      </c>
      <c r="E398" s="6" t="s">
        <v>426</v>
      </c>
      <c r="F398" s="6">
        <v>200</v>
      </c>
      <c r="G398" s="2">
        <v>2966.5</v>
      </c>
      <c r="H398" s="2">
        <v>2963.8</v>
      </c>
      <c r="I398" s="153"/>
      <c r="J398" s="153"/>
      <c r="K398" s="153"/>
      <c r="L398" s="166"/>
      <c r="M398" s="153"/>
      <c r="N398" s="153"/>
      <c r="O398" s="153"/>
      <c r="P398" s="153"/>
    </row>
    <row r="399" spans="1:16" s="16" customFormat="1" ht="47.25" x14ac:dyDescent="0.25">
      <c r="A399" s="34" t="s">
        <v>386</v>
      </c>
      <c r="B399" s="6"/>
      <c r="C399" s="7">
        <v>10</v>
      </c>
      <c r="D399" s="7" t="s">
        <v>118</v>
      </c>
      <c r="E399" s="6" t="s">
        <v>426</v>
      </c>
      <c r="F399" s="6">
        <v>800</v>
      </c>
      <c r="G399" s="2">
        <v>74.8</v>
      </c>
      <c r="H399" s="2">
        <v>66.8</v>
      </c>
      <c r="I399" s="153"/>
      <c r="J399" s="153"/>
      <c r="K399" s="153"/>
      <c r="L399" s="166"/>
      <c r="M399" s="153"/>
      <c r="N399" s="153"/>
      <c r="O399" s="153"/>
      <c r="P399" s="153"/>
    </row>
    <row r="400" spans="1:16" s="16" customFormat="1" ht="15.75" x14ac:dyDescent="0.25">
      <c r="A400" s="34" t="s">
        <v>186</v>
      </c>
      <c r="B400" s="6"/>
      <c r="C400" s="7">
        <v>10</v>
      </c>
      <c r="D400" s="7" t="s">
        <v>118</v>
      </c>
      <c r="E400" s="205" t="s">
        <v>185</v>
      </c>
      <c r="F400" s="6"/>
      <c r="G400" s="2">
        <f>SUM(G401)</f>
        <v>43.8</v>
      </c>
      <c r="H400" s="2">
        <f>SUM(H401)</f>
        <v>43.8</v>
      </c>
      <c r="I400" s="153"/>
      <c r="J400" s="153"/>
      <c r="K400" s="153"/>
      <c r="L400" s="166"/>
      <c r="M400" s="153"/>
      <c r="N400" s="153"/>
      <c r="O400" s="153"/>
      <c r="P400" s="153"/>
    </row>
    <row r="401" spans="1:16" s="16" customFormat="1" ht="15.75" x14ac:dyDescent="0.25">
      <c r="A401" s="34" t="s">
        <v>188</v>
      </c>
      <c r="B401" s="6"/>
      <c r="C401" s="7">
        <v>10</v>
      </c>
      <c r="D401" s="7" t="s">
        <v>118</v>
      </c>
      <c r="E401" s="205" t="s">
        <v>187</v>
      </c>
      <c r="F401" s="6"/>
      <c r="G401" s="2">
        <f>SUM(G402)</f>
        <v>43.8</v>
      </c>
      <c r="H401" s="2">
        <f>SUM(H402)</f>
        <v>43.8</v>
      </c>
      <c r="I401" s="153"/>
      <c r="J401" s="153"/>
      <c r="K401" s="153"/>
      <c r="L401" s="166"/>
      <c r="M401" s="153"/>
      <c r="N401" s="153"/>
      <c r="O401" s="153"/>
      <c r="P401" s="153"/>
    </row>
    <row r="402" spans="1:16" s="16" customFormat="1" ht="47.25" x14ac:dyDescent="0.25">
      <c r="A402" s="34" t="s">
        <v>567</v>
      </c>
      <c r="B402" s="6"/>
      <c r="C402" s="7">
        <v>10</v>
      </c>
      <c r="D402" s="7" t="s">
        <v>118</v>
      </c>
      <c r="E402" s="203" t="s">
        <v>738</v>
      </c>
      <c r="F402" s="6">
        <v>200</v>
      </c>
      <c r="G402" s="2">
        <v>43.8</v>
      </c>
      <c r="H402" s="2">
        <v>43.8</v>
      </c>
      <c r="I402" s="153"/>
      <c r="J402" s="153"/>
      <c r="K402" s="153"/>
      <c r="L402" s="166"/>
      <c r="M402" s="153"/>
      <c r="N402" s="153"/>
      <c r="O402" s="153"/>
      <c r="P402" s="153"/>
    </row>
    <row r="403" spans="1:16" s="16" customFormat="1" ht="15.75" x14ac:dyDescent="0.25">
      <c r="A403" s="32" t="s">
        <v>103</v>
      </c>
      <c r="B403" s="26"/>
      <c r="C403" s="30">
        <v>11</v>
      </c>
      <c r="D403" s="30" t="s">
        <v>117</v>
      </c>
      <c r="E403" s="26"/>
      <c r="F403" s="26"/>
      <c r="G403" s="4">
        <f>G404+G413</f>
        <v>30430.6</v>
      </c>
      <c r="H403" s="4">
        <f>H404+H413</f>
        <v>28871.200000000001</v>
      </c>
      <c r="I403" s="153"/>
      <c r="J403" s="153"/>
      <c r="K403" s="153"/>
      <c r="L403" s="166"/>
      <c r="M403" s="153"/>
      <c r="N403" s="153"/>
      <c r="O403" s="153"/>
      <c r="P403" s="153"/>
    </row>
    <row r="404" spans="1:16" s="16" customFormat="1" ht="15.75" x14ac:dyDescent="0.25">
      <c r="A404" s="32" t="s">
        <v>104</v>
      </c>
      <c r="B404" s="26"/>
      <c r="C404" s="30">
        <v>11</v>
      </c>
      <c r="D404" s="30" t="s">
        <v>110</v>
      </c>
      <c r="E404" s="26"/>
      <c r="F404" s="26"/>
      <c r="G404" s="4">
        <f>SUM(G405)</f>
        <v>27003.7</v>
      </c>
      <c r="H404" s="4">
        <f>SUM(H405)</f>
        <v>26424.7</v>
      </c>
      <c r="I404" s="153"/>
      <c r="J404" s="153"/>
      <c r="K404" s="153"/>
      <c r="L404" s="166"/>
      <c r="M404" s="153"/>
      <c r="N404" s="153"/>
      <c r="O404" s="153"/>
      <c r="P404" s="153"/>
    </row>
    <row r="405" spans="1:16" s="16" customFormat="1" ht="31.5" x14ac:dyDescent="0.25">
      <c r="A405" s="33" t="s">
        <v>670</v>
      </c>
      <c r="B405" s="6"/>
      <c r="C405" s="7">
        <v>11</v>
      </c>
      <c r="D405" s="7" t="s">
        <v>110</v>
      </c>
      <c r="E405" s="6" t="s">
        <v>293</v>
      </c>
      <c r="F405" s="6"/>
      <c r="G405" s="23">
        <f>SUM(G406,G411)</f>
        <v>27003.7</v>
      </c>
      <c r="H405" s="23">
        <f>SUM(H406,H411)</f>
        <v>26424.7</v>
      </c>
      <c r="I405" s="153"/>
      <c r="J405" s="153"/>
      <c r="K405" s="153"/>
      <c r="L405" s="166"/>
      <c r="M405" s="153"/>
      <c r="N405" s="153"/>
      <c r="O405" s="153"/>
      <c r="P405" s="153"/>
    </row>
    <row r="406" spans="1:16" s="16" customFormat="1" ht="15.75" x14ac:dyDescent="0.25">
      <c r="A406" s="33" t="s">
        <v>105</v>
      </c>
      <c r="B406" s="6"/>
      <c r="C406" s="7">
        <v>11</v>
      </c>
      <c r="D406" s="7" t="s">
        <v>110</v>
      </c>
      <c r="E406" s="6" t="s">
        <v>294</v>
      </c>
      <c r="F406" s="6"/>
      <c r="G406" s="23">
        <f>SUM(G407,G409)</f>
        <v>904.4</v>
      </c>
      <c r="H406" s="23">
        <f>SUM(H407,H409)</f>
        <v>904.4</v>
      </c>
      <c r="I406" s="153"/>
      <c r="J406" s="153"/>
      <c r="K406" s="153"/>
      <c r="L406" s="166"/>
      <c r="M406" s="153"/>
      <c r="N406" s="153"/>
      <c r="O406" s="153"/>
      <c r="P406" s="153"/>
    </row>
    <row r="407" spans="1:16" s="16" customFormat="1" ht="47.25" x14ac:dyDescent="0.25">
      <c r="A407" s="33" t="s">
        <v>317</v>
      </c>
      <c r="B407" s="6"/>
      <c r="C407" s="7">
        <v>11</v>
      </c>
      <c r="D407" s="7" t="s">
        <v>110</v>
      </c>
      <c r="E407" s="6" t="s">
        <v>295</v>
      </c>
      <c r="F407" s="6"/>
      <c r="G407" s="23">
        <f>SUM(G408)</f>
        <v>296.5</v>
      </c>
      <c r="H407" s="23">
        <f>SUM(H408)</f>
        <v>296.5</v>
      </c>
      <c r="I407" s="153"/>
      <c r="J407" s="153"/>
      <c r="K407" s="153"/>
      <c r="L407" s="166"/>
      <c r="M407" s="153"/>
      <c r="N407" s="153"/>
      <c r="O407" s="153"/>
      <c r="P407" s="153"/>
    </row>
    <row r="408" spans="1:16" s="16" customFormat="1" ht="47.25" x14ac:dyDescent="0.25">
      <c r="A408" s="34" t="s">
        <v>482</v>
      </c>
      <c r="B408" s="6"/>
      <c r="C408" s="7">
        <v>11</v>
      </c>
      <c r="D408" s="7" t="s">
        <v>110</v>
      </c>
      <c r="E408" s="6" t="s">
        <v>296</v>
      </c>
      <c r="F408" s="6">
        <v>600</v>
      </c>
      <c r="G408" s="23">
        <v>296.5</v>
      </c>
      <c r="H408" s="23">
        <v>296.5</v>
      </c>
      <c r="I408" s="153"/>
      <c r="J408" s="153"/>
      <c r="K408" s="153"/>
      <c r="L408" s="166"/>
      <c r="M408" s="153"/>
      <c r="N408" s="153"/>
      <c r="O408" s="153"/>
      <c r="P408" s="153"/>
    </row>
    <row r="409" spans="1:16" s="16" customFormat="1" ht="15.75" x14ac:dyDescent="0.25">
      <c r="A409" s="34" t="s">
        <v>838</v>
      </c>
      <c r="B409" s="6"/>
      <c r="C409" s="7">
        <v>11</v>
      </c>
      <c r="D409" s="7" t="s">
        <v>110</v>
      </c>
      <c r="E409" s="6" t="s">
        <v>839</v>
      </c>
      <c r="F409" s="6"/>
      <c r="G409" s="23">
        <f>SUM(G410)</f>
        <v>607.9</v>
      </c>
      <c r="H409" s="23">
        <f>SUM(H410)</f>
        <v>607.9</v>
      </c>
      <c r="I409" s="153"/>
      <c r="J409" s="153"/>
      <c r="K409" s="153"/>
      <c r="L409" s="166"/>
      <c r="M409" s="153"/>
      <c r="N409" s="153"/>
      <c r="O409" s="153"/>
      <c r="P409" s="153"/>
    </row>
    <row r="410" spans="1:16" s="16" customFormat="1" ht="63" x14ac:dyDescent="0.25">
      <c r="A410" s="34" t="s">
        <v>841</v>
      </c>
      <c r="B410" s="6"/>
      <c r="C410" s="7">
        <v>11</v>
      </c>
      <c r="D410" s="7" t="s">
        <v>110</v>
      </c>
      <c r="E410" s="6" t="s">
        <v>840</v>
      </c>
      <c r="F410" s="6">
        <v>600</v>
      </c>
      <c r="G410" s="23">
        <v>607.9</v>
      </c>
      <c r="H410" s="23">
        <v>607.9</v>
      </c>
      <c r="I410" s="153"/>
      <c r="J410" s="153"/>
      <c r="K410" s="153"/>
      <c r="L410" s="166"/>
      <c r="M410" s="153"/>
      <c r="N410" s="153"/>
      <c r="O410" s="153"/>
      <c r="P410" s="153"/>
    </row>
    <row r="411" spans="1:16" s="16" customFormat="1" ht="31.5" x14ac:dyDescent="0.25">
      <c r="A411" s="33" t="s">
        <v>106</v>
      </c>
      <c r="B411" s="6"/>
      <c r="C411" s="7">
        <v>11</v>
      </c>
      <c r="D411" s="7" t="s">
        <v>110</v>
      </c>
      <c r="E411" s="6" t="s">
        <v>297</v>
      </c>
      <c r="F411" s="6"/>
      <c r="G411" s="23">
        <f>SUM(G412)</f>
        <v>26099.3</v>
      </c>
      <c r="H411" s="23">
        <f>SUM(H412)</f>
        <v>25520.3</v>
      </c>
      <c r="I411" s="153"/>
      <c r="J411" s="153"/>
      <c r="K411" s="153"/>
      <c r="L411" s="166"/>
      <c r="M411" s="153"/>
      <c r="N411" s="153"/>
      <c r="O411" s="153"/>
      <c r="P411" s="153"/>
    </row>
    <row r="412" spans="1:16" s="41" customFormat="1" ht="78.75" x14ac:dyDescent="0.25">
      <c r="A412" s="34" t="s">
        <v>354</v>
      </c>
      <c r="B412" s="6"/>
      <c r="C412" s="7">
        <v>11</v>
      </c>
      <c r="D412" s="7" t="s">
        <v>110</v>
      </c>
      <c r="E412" s="6" t="s">
        <v>427</v>
      </c>
      <c r="F412" s="6">
        <v>600</v>
      </c>
      <c r="G412" s="23">
        <v>26099.3</v>
      </c>
      <c r="H412" s="23">
        <v>25520.3</v>
      </c>
      <c r="I412" s="170"/>
      <c r="J412" s="170"/>
      <c r="K412" s="170"/>
      <c r="L412" s="166"/>
      <c r="M412" s="170"/>
      <c r="N412" s="170"/>
      <c r="O412" s="170"/>
      <c r="P412" s="170"/>
    </row>
    <row r="413" spans="1:16" s="41" customFormat="1" ht="15.75" x14ac:dyDescent="0.25">
      <c r="A413" s="32" t="s">
        <v>107</v>
      </c>
      <c r="B413" s="26"/>
      <c r="C413" s="30">
        <v>11</v>
      </c>
      <c r="D413" s="30" t="s">
        <v>111</v>
      </c>
      <c r="E413" s="26"/>
      <c r="F413" s="26"/>
      <c r="G413" s="4">
        <f>SUM(G414,G420)</f>
        <v>3426.8999999999996</v>
      </c>
      <c r="H413" s="4">
        <f>SUM(H414,H420)</f>
        <v>2446.5</v>
      </c>
      <c r="I413" s="170"/>
      <c r="J413" s="170"/>
      <c r="K413" s="170"/>
      <c r="L413" s="166"/>
      <c r="M413" s="170"/>
      <c r="N413" s="170"/>
      <c r="O413" s="170"/>
      <c r="P413" s="170"/>
    </row>
    <row r="414" spans="1:16" s="41" customFormat="1" ht="31.5" x14ac:dyDescent="0.25">
      <c r="A414" s="33" t="s">
        <v>670</v>
      </c>
      <c r="B414" s="6"/>
      <c r="C414" s="7">
        <v>11</v>
      </c>
      <c r="D414" s="7" t="s">
        <v>111</v>
      </c>
      <c r="E414" s="6" t="s">
        <v>293</v>
      </c>
      <c r="F414" s="6"/>
      <c r="G414" s="23">
        <f>SUM(G415)</f>
        <v>2130.6</v>
      </c>
      <c r="H414" s="23">
        <f>SUM(H415)</f>
        <v>1157.5999999999999</v>
      </c>
      <c r="I414" s="170"/>
      <c r="J414" s="170"/>
      <c r="K414" s="170"/>
      <c r="L414" s="166"/>
      <c r="M414" s="170"/>
      <c r="N414" s="170"/>
      <c r="O414" s="170"/>
      <c r="P414" s="170"/>
    </row>
    <row r="415" spans="1:16" s="41" customFormat="1" ht="15.75" x14ac:dyDescent="0.25">
      <c r="A415" s="33" t="s">
        <v>105</v>
      </c>
      <c r="B415" s="6"/>
      <c r="C415" s="7">
        <v>11</v>
      </c>
      <c r="D415" s="7" t="s">
        <v>111</v>
      </c>
      <c r="E415" s="6" t="s">
        <v>294</v>
      </c>
      <c r="F415" s="6"/>
      <c r="G415" s="23">
        <f>SUM(G416,G418)</f>
        <v>2130.6</v>
      </c>
      <c r="H415" s="23">
        <f>SUM(H416,H418)</f>
        <v>1157.5999999999999</v>
      </c>
      <c r="I415" s="170"/>
      <c r="J415" s="170"/>
      <c r="K415" s="170"/>
      <c r="L415" s="166"/>
      <c r="M415" s="170"/>
      <c r="N415" s="170"/>
      <c r="O415" s="170"/>
      <c r="P415" s="170"/>
    </row>
    <row r="416" spans="1:16" s="16" customFormat="1" ht="31.5" x14ac:dyDescent="0.25">
      <c r="A416" s="33" t="s">
        <v>300</v>
      </c>
      <c r="B416" s="6"/>
      <c r="C416" s="7">
        <v>11</v>
      </c>
      <c r="D416" s="7" t="s">
        <v>111</v>
      </c>
      <c r="E416" s="6" t="s">
        <v>299</v>
      </c>
      <c r="F416" s="6"/>
      <c r="G416" s="23">
        <f>G417</f>
        <v>1157.5999999999999</v>
      </c>
      <c r="H416" s="23">
        <f>H417</f>
        <v>1157.5999999999999</v>
      </c>
      <c r="I416" s="153"/>
      <c r="J416" s="153"/>
      <c r="K416" s="153"/>
      <c r="L416" s="166"/>
      <c r="M416" s="153"/>
      <c r="N416" s="153"/>
      <c r="O416" s="153"/>
      <c r="P416" s="153"/>
    </row>
    <row r="417" spans="1:16" s="16" customFormat="1" ht="47.25" x14ac:dyDescent="0.25">
      <c r="A417" s="34" t="s">
        <v>351</v>
      </c>
      <c r="B417" s="58"/>
      <c r="C417" s="109">
        <v>11</v>
      </c>
      <c r="D417" s="109" t="s">
        <v>111</v>
      </c>
      <c r="E417" s="6" t="s">
        <v>298</v>
      </c>
      <c r="F417" s="58">
        <v>600</v>
      </c>
      <c r="G417" s="3">
        <v>1157.5999999999999</v>
      </c>
      <c r="H417" s="3">
        <v>1157.5999999999999</v>
      </c>
      <c r="I417" s="153"/>
      <c r="J417" s="153"/>
      <c r="K417" s="153"/>
      <c r="L417" s="166"/>
      <c r="M417" s="153"/>
      <c r="N417" s="153"/>
      <c r="O417" s="153"/>
      <c r="P417" s="153"/>
    </row>
    <row r="418" spans="1:16" s="16" customFormat="1" ht="15.75" x14ac:dyDescent="0.25">
      <c r="A418" s="34" t="s">
        <v>838</v>
      </c>
      <c r="B418" s="6"/>
      <c r="C418" s="7">
        <v>11</v>
      </c>
      <c r="D418" s="7" t="s">
        <v>111</v>
      </c>
      <c r="E418" s="6" t="s">
        <v>839</v>
      </c>
      <c r="F418" s="6"/>
      <c r="G418" s="23">
        <f>SUM(G419)</f>
        <v>973</v>
      </c>
      <c r="H418" s="23">
        <f>SUM(H419)</f>
        <v>0</v>
      </c>
      <c r="I418" s="153"/>
      <c r="J418" s="153"/>
      <c r="K418" s="153"/>
      <c r="L418" s="166"/>
      <c r="M418" s="153"/>
      <c r="N418" s="153"/>
      <c r="O418" s="153"/>
      <c r="P418" s="153"/>
    </row>
    <row r="419" spans="1:16" ht="47.25" x14ac:dyDescent="0.25">
      <c r="A419" s="86" t="s">
        <v>766</v>
      </c>
      <c r="B419" s="6"/>
      <c r="C419" s="7" t="s">
        <v>319</v>
      </c>
      <c r="D419" s="7" t="s">
        <v>111</v>
      </c>
      <c r="E419" s="6" t="s">
        <v>994</v>
      </c>
      <c r="F419" s="6">
        <v>600</v>
      </c>
      <c r="G419" s="23">
        <v>973</v>
      </c>
      <c r="H419" s="23">
        <v>0</v>
      </c>
      <c r="I419" s="166"/>
      <c r="J419" s="153"/>
      <c r="K419" s="153"/>
      <c r="L419" s="166"/>
      <c r="M419" s="153"/>
      <c r="N419" s="153"/>
      <c r="O419" s="153"/>
      <c r="P419" s="153"/>
    </row>
    <row r="420" spans="1:16" ht="15.75" x14ac:dyDescent="0.25">
      <c r="A420" s="9" t="s">
        <v>186</v>
      </c>
      <c r="B420" s="6"/>
      <c r="C420" s="7">
        <v>11</v>
      </c>
      <c r="D420" s="7" t="s">
        <v>111</v>
      </c>
      <c r="E420" s="6" t="s">
        <v>185</v>
      </c>
      <c r="F420" s="6"/>
      <c r="G420" s="23">
        <f>SUM(G421)</f>
        <v>1296.3</v>
      </c>
      <c r="H420" s="23">
        <f>SUM(H421)</f>
        <v>1288.9000000000001</v>
      </c>
      <c r="I420" s="166"/>
      <c r="J420" s="153"/>
      <c r="K420" s="153"/>
      <c r="L420" s="166"/>
      <c r="M420" s="153"/>
      <c r="N420" s="153"/>
      <c r="O420" s="153"/>
      <c r="P420" s="153"/>
    </row>
    <row r="421" spans="1:16" ht="15.75" x14ac:dyDescent="0.25">
      <c r="A421" s="9" t="s">
        <v>188</v>
      </c>
      <c r="B421" s="6"/>
      <c r="C421" s="7">
        <v>11</v>
      </c>
      <c r="D421" s="7" t="s">
        <v>111</v>
      </c>
      <c r="E421" s="6" t="s">
        <v>187</v>
      </c>
      <c r="F421" s="6"/>
      <c r="G421" s="23">
        <f>SUM(G422)</f>
        <v>1296.3</v>
      </c>
      <c r="H421" s="23">
        <f>SUM(H422)</f>
        <v>1288.9000000000001</v>
      </c>
      <c r="I421" s="166"/>
      <c r="J421" s="153"/>
      <c r="K421" s="153"/>
      <c r="L421" s="166"/>
      <c r="M421" s="153"/>
      <c r="N421" s="153"/>
      <c r="O421" s="153"/>
      <c r="P421" s="153"/>
    </row>
    <row r="422" spans="1:16" ht="47.25" x14ac:dyDescent="0.25">
      <c r="A422" s="9" t="s">
        <v>568</v>
      </c>
      <c r="B422" s="6"/>
      <c r="C422" s="7">
        <v>11</v>
      </c>
      <c r="D422" s="7" t="s">
        <v>111</v>
      </c>
      <c r="E422" s="6" t="s">
        <v>738</v>
      </c>
      <c r="F422" s="6">
        <v>600</v>
      </c>
      <c r="G422" s="23">
        <v>1296.3</v>
      </c>
      <c r="H422" s="23">
        <v>1288.9000000000001</v>
      </c>
      <c r="I422" s="166"/>
      <c r="J422" s="153"/>
      <c r="K422" s="153"/>
      <c r="L422" s="166"/>
      <c r="M422" s="153"/>
      <c r="N422" s="153"/>
      <c r="O422" s="153"/>
      <c r="P422" s="153"/>
    </row>
    <row r="423" spans="1:16" s="16" customFormat="1" ht="15.75" x14ac:dyDescent="0.25">
      <c r="A423" s="32" t="s">
        <v>301</v>
      </c>
      <c r="B423" s="26">
        <v>804</v>
      </c>
      <c r="C423" s="80"/>
      <c r="D423" s="61"/>
      <c r="E423" s="61"/>
      <c r="F423" s="62"/>
      <c r="G423" s="4">
        <f>SUM(G425)</f>
        <v>0</v>
      </c>
      <c r="H423" s="4">
        <f>SUM(H425)</f>
        <v>0</v>
      </c>
      <c r="I423" s="153"/>
      <c r="J423" s="153"/>
      <c r="K423" s="153"/>
      <c r="L423" s="166"/>
      <c r="M423" s="153"/>
      <c r="N423" s="153"/>
      <c r="O423" s="153"/>
      <c r="P423" s="153"/>
    </row>
    <row r="424" spans="1:16" s="16" customFormat="1" ht="15.75" x14ac:dyDescent="0.25">
      <c r="A424" s="32" t="s">
        <v>71</v>
      </c>
      <c r="B424" s="26"/>
      <c r="C424" s="77" t="s">
        <v>110</v>
      </c>
      <c r="D424" s="78" t="s">
        <v>117</v>
      </c>
      <c r="E424" s="78"/>
      <c r="F424" s="79"/>
      <c r="G424" s="4">
        <f>G425</f>
        <v>0</v>
      </c>
      <c r="H424" s="4">
        <f>H425</f>
        <v>0</v>
      </c>
      <c r="I424" s="153"/>
      <c r="J424" s="153"/>
      <c r="K424" s="153"/>
      <c r="L424" s="166"/>
      <c r="M424" s="153"/>
      <c r="N424" s="153"/>
      <c r="O424" s="153"/>
      <c r="P424" s="153"/>
    </row>
    <row r="425" spans="1:16" s="16" customFormat="1" ht="47.25" x14ac:dyDescent="0.25">
      <c r="A425" s="32" t="s">
        <v>516</v>
      </c>
      <c r="B425" s="26"/>
      <c r="C425" s="77" t="s">
        <v>110</v>
      </c>
      <c r="D425" s="78" t="s">
        <v>112</v>
      </c>
      <c r="E425" s="78"/>
      <c r="F425" s="79"/>
      <c r="G425" s="4">
        <f>SUM(G427)</f>
        <v>0</v>
      </c>
      <c r="H425" s="4">
        <f>SUM(H427)</f>
        <v>0</v>
      </c>
      <c r="I425" s="153"/>
      <c r="J425" s="153"/>
      <c r="K425" s="153"/>
      <c r="L425" s="166"/>
      <c r="M425" s="153"/>
      <c r="N425" s="153"/>
      <c r="O425" s="153"/>
      <c r="P425" s="153"/>
    </row>
    <row r="426" spans="1:16" s="16" customFormat="1" ht="15.75" x14ac:dyDescent="0.25">
      <c r="A426" s="33" t="s">
        <v>301</v>
      </c>
      <c r="B426" s="26"/>
      <c r="C426" s="80" t="s">
        <v>110</v>
      </c>
      <c r="D426" s="61" t="s">
        <v>112</v>
      </c>
      <c r="E426" s="61" t="s">
        <v>517</v>
      </c>
      <c r="F426" s="79"/>
      <c r="G426" s="23">
        <f>SUM(G427)</f>
        <v>0</v>
      </c>
      <c r="H426" s="23">
        <f>SUM(H427)</f>
        <v>0</v>
      </c>
      <c r="I426" s="153"/>
      <c r="J426" s="153"/>
      <c r="K426" s="153"/>
      <c r="L426" s="166"/>
      <c r="M426" s="153"/>
      <c r="N426" s="153"/>
      <c r="O426" s="153"/>
      <c r="P426" s="153"/>
    </row>
    <row r="427" spans="1:16" s="16" customFormat="1" ht="31.5" x14ac:dyDescent="0.25">
      <c r="A427" s="33" t="s">
        <v>302</v>
      </c>
      <c r="B427" s="26"/>
      <c r="C427" s="80" t="s">
        <v>110</v>
      </c>
      <c r="D427" s="61" t="s">
        <v>112</v>
      </c>
      <c r="E427" s="61" t="s">
        <v>518</v>
      </c>
      <c r="F427" s="79"/>
      <c r="G427" s="23">
        <f>SUM(G428)</f>
        <v>0</v>
      </c>
      <c r="H427" s="23">
        <f>SUM(H428)</f>
        <v>0</v>
      </c>
      <c r="I427" s="153"/>
      <c r="J427" s="153"/>
      <c r="K427" s="153"/>
      <c r="L427" s="166"/>
      <c r="M427" s="153"/>
      <c r="N427" s="153"/>
      <c r="O427" s="153"/>
      <c r="P427" s="153"/>
    </row>
    <row r="428" spans="1:16" s="16" customFormat="1" ht="94.5" x14ac:dyDescent="0.25">
      <c r="A428" s="34" t="s">
        <v>729</v>
      </c>
      <c r="B428" s="6"/>
      <c r="C428" s="80" t="s">
        <v>110</v>
      </c>
      <c r="D428" s="61" t="s">
        <v>112</v>
      </c>
      <c r="E428" s="61" t="s">
        <v>303</v>
      </c>
      <c r="F428" s="62">
        <v>100</v>
      </c>
      <c r="G428" s="23">
        <v>0</v>
      </c>
      <c r="H428" s="23">
        <v>0</v>
      </c>
      <c r="I428" s="153"/>
      <c r="J428" s="153"/>
      <c r="K428" s="153"/>
      <c r="L428" s="166"/>
      <c r="M428" s="153"/>
      <c r="N428" s="153"/>
      <c r="O428" s="153"/>
      <c r="P428" s="153"/>
    </row>
    <row r="429" spans="1:16" s="16" customFormat="1" ht="15.75" x14ac:dyDescent="0.25">
      <c r="A429" s="183" t="s">
        <v>304</v>
      </c>
      <c r="B429" s="26">
        <v>805</v>
      </c>
      <c r="C429" s="184"/>
      <c r="D429" s="184"/>
      <c r="E429" s="185"/>
      <c r="F429" s="185"/>
      <c r="G429" s="4">
        <f t="shared" ref="G429:H432" si="12">SUM(G430)</f>
        <v>3659.7999999999997</v>
      </c>
      <c r="H429" s="4">
        <f t="shared" si="12"/>
        <v>3652.2999999999997</v>
      </c>
      <c r="I429" s="153"/>
      <c r="J429" s="153"/>
      <c r="K429" s="153"/>
      <c r="L429" s="166"/>
      <c r="M429" s="153"/>
      <c r="N429" s="153"/>
      <c r="O429" s="153"/>
      <c r="P429" s="153"/>
    </row>
    <row r="430" spans="1:16" s="16" customFormat="1" ht="15.75" x14ac:dyDescent="0.25">
      <c r="A430" s="32" t="s">
        <v>71</v>
      </c>
      <c r="B430" s="167"/>
      <c r="C430" s="30" t="s">
        <v>110</v>
      </c>
      <c r="D430" s="30" t="s">
        <v>117</v>
      </c>
      <c r="E430" s="26"/>
      <c r="F430" s="185"/>
      <c r="G430" s="4">
        <f t="shared" si="12"/>
        <v>3659.7999999999997</v>
      </c>
      <c r="H430" s="4">
        <f t="shared" si="12"/>
        <v>3652.2999999999997</v>
      </c>
      <c r="I430" s="153"/>
      <c r="J430" s="153"/>
      <c r="K430" s="153"/>
      <c r="L430" s="166"/>
      <c r="M430" s="153"/>
      <c r="N430" s="153"/>
      <c r="O430" s="153"/>
      <c r="P430" s="153"/>
    </row>
    <row r="431" spans="1:16" s="16" customFormat="1" ht="15.75" x14ac:dyDescent="0.25">
      <c r="A431" s="32" t="s">
        <v>74</v>
      </c>
      <c r="B431" s="167"/>
      <c r="C431" s="30" t="s">
        <v>110</v>
      </c>
      <c r="D431" s="30" t="s">
        <v>115</v>
      </c>
      <c r="E431" s="26"/>
      <c r="F431" s="26"/>
      <c r="G431" s="4">
        <f t="shared" si="12"/>
        <v>3659.7999999999997</v>
      </c>
      <c r="H431" s="4">
        <f t="shared" si="12"/>
        <v>3652.2999999999997</v>
      </c>
      <c r="I431" s="153"/>
      <c r="J431" s="153"/>
      <c r="K431" s="153"/>
      <c r="L431" s="166"/>
      <c r="M431" s="153"/>
      <c r="N431" s="153"/>
      <c r="O431" s="153"/>
      <c r="P431" s="153"/>
    </row>
    <row r="432" spans="1:16" s="16" customFormat="1" ht="15.75" x14ac:dyDescent="0.25">
      <c r="A432" s="33" t="s">
        <v>304</v>
      </c>
      <c r="B432" s="98"/>
      <c r="C432" s="7" t="s">
        <v>110</v>
      </c>
      <c r="D432" s="7" t="s">
        <v>115</v>
      </c>
      <c r="E432" s="6" t="s">
        <v>306</v>
      </c>
      <c r="F432" s="6"/>
      <c r="G432" s="23">
        <f t="shared" si="12"/>
        <v>3659.7999999999997</v>
      </c>
      <c r="H432" s="23">
        <f t="shared" si="12"/>
        <v>3652.2999999999997</v>
      </c>
      <c r="I432" s="153"/>
      <c r="J432" s="153"/>
      <c r="K432" s="153"/>
      <c r="L432" s="166"/>
      <c r="M432" s="153"/>
      <c r="N432" s="153"/>
      <c r="O432" s="153"/>
      <c r="P432" s="153"/>
    </row>
    <row r="433" spans="1:16" s="16" customFormat="1" ht="31.5" x14ac:dyDescent="0.25">
      <c r="A433" s="33" t="s">
        <v>305</v>
      </c>
      <c r="B433" s="98"/>
      <c r="C433" s="7" t="s">
        <v>110</v>
      </c>
      <c r="D433" s="7" t="s">
        <v>115</v>
      </c>
      <c r="E433" s="6" t="s">
        <v>307</v>
      </c>
      <c r="F433" s="6"/>
      <c r="G433" s="23">
        <f>SUM(G434:G436)</f>
        <v>3659.7999999999997</v>
      </c>
      <c r="H433" s="23">
        <f>SUM(H434:H436)</f>
        <v>3652.2999999999997</v>
      </c>
      <c r="I433" s="153"/>
      <c r="J433" s="153"/>
      <c r="K433" s="153"/>
      <c r="L433" s="166"/>
      <c r="M433" s="153"/>
      <c r="N433" s="153"/>
      <c r="O433" s="153"/>
      <c r="P433" s="153"/>
    </row>
    <row r="434" spans="1:16" s="16" customFormat="1" ht="94.5" x14ac:dyDescent="0.25">
      <c r="A434" s="34" t="s">
        <v>730</v>
      </c>
      <c r="B434" s="167"/>
      <c r="C434" s="7" t="s">
        <v>110</v>
      </c>
      <c r="D434" s="7" t="s">
        <v>115</v>
      </c>
      <c r="E434" s="6" t="s">
        <v>308</v>
      </c>
      <c r="F434" s="6">
        <v>100</v>
      </c>
      <c r="G434" s="23">
        <v>3551</v>
      </c>
      <c r="H434" s="23">
        <v>3543.6</v>
      </c>
      <c r="I434" s="166"/>
      <c r="J434" s="166"/>
      <c r="K434" s="153"/>
      <c r="L434" s="166"/>
      <c r="M434" s="153"/>
      <c r="N434" s="153"/>
      <c r="O434" s="153"/>
      <c r="P434" s="153"/>
    </row>
    <row r="435" spans="1:16" s="16" customFormat="1" ht="47.25" x14ac:dyDescent="0.25">
      <c r="A435" s="34" t="s">
        <v>918</v>
      </c>
      <c r="B435" s="167"/>
      <c r="C435" s="7" t="s">
        <v>110</v>
      </c>
      <c r="D435" s="7" t="s">
        <v>115</v>
      </c>
      <c r="E435" s="6" t="s">
        <v>308</v>
      </c>
      <c r="F435" s="6">
        <v>800</v>
      </c>
      <c r="G435" s="23">
        <v>0.1</v>
      </c>
      <c r="H435" s="23">
        <v>0.1</v>
      </c>
      <c r="I435" s="166"/>
      <c r="J435" s="166"/>
      <c r="K435" s="153"/>
      <c r="L435" s="166"/>
      <c r="M435" s="153"/>
      <c r="N435" s="153"/>
      <c r="O435" s="153"/>
      <c r="P435" s="153"/>
    </row>
    <row r="436" spans="1:16" s="16" customFormat="1" ht="78.75" x14ac:dyDescent="0.25">
      <c r="A436" s="34" t="s">
        <v>705</v>
      </c>
      <c r="B436" s="6"/>
      <c r="C436" s="7" t="s">
        <v>110</v>
      </c>
      <c r="D436" s="7" t="s">
        <v>115</v>
      </c>
      <c r="E436" s="6" t="s">
        <v>309</v>
      </c>
      <c r="F436" s="6">
        <v>100</v>
      </c>
      <c r="G436" s="23">
        <v>108.7</v>
      </c>
      <c r="H436" s="23">
        <v>108.6</v>
      </c>
      <c r="I436" s="153"/>
      <c r="J436" s="153"/>
      <c r="K436" s="153"/>
      <c r="L436" s="166"/>
      <c r="M436" s="153"/>
      <c r="N436" s="153"/>
      <c r="O436" s="153"/>
      <c r="P436" s="153"/>
    </row>
    <row r="437" spans="1:16" s="16" customFormat="1" ht="15.75" x14ac:dyDescent="0.25">
      <c r="A437" s="32" t="s">
        <v>313</v>
      </c>
      <c r="B437" s="77">
        <v>806</v>
      </c>
      <c r="C437" s="80"/>
      <c r="D437" s="80"/>
      <c r="E437" s="80"/>
      <c r="F437" s="80"/>
      <c r="G437" s="4">
        <f t="shared" ref="G437:H440" si="13">SUM(G438)</f>
        <v>2671.8999999999996</v>
      </c>
      <c r="H437" s="4">
        <f t="shared" si="13"/>
        <v>2671.7</v>
      </c>
      <c r="I437" s="153"/>
      <c r="J437" s="153"/>
      <c r="K437" s="153"/>
      <c r="L437" s="166"/>
      <c r="M437" s="153"/>
      <c r="N437" s="153"/>
      <c r="O437" s="153"/>
      <c r="P437" s="153"/>
    </row>
    <row r="438" spans="1:16" s="16" customFormat="1" ht="15.75" x14ac:dyDescent="0.25">
      <c r="A438" s="32" t="s">
        <v>71</v>
      </c>
      <c r="B438" s="167"/>
      <c r="C438" s="30" t="s">
        <v>110</v>
      </c>
      <c r="D438" s="30" t="s">
        <v>117</v>
      </c>
      <c r="E438" s="80"/>
      <c r="F438" s="80"/>
      <c r="G438" s="4">
        <f t="shared" si="13"/>
        <v>2671.8999999999996</v>
      </c>
      <c r="H438" s="4">
        <f t="shared" si="13"/>
        <v>2671.7</v>
      </c>
      <c r="I438" s="153"/>
      <c r="J438" s="153"/>
      <c r="K438" s="153"/>
      <c r="L438" s="166"/>
      <c r="M438" s="153"/>
      <c r="N438" s="153"/>
      <c r="O438" s="153"/>
      <c r="P438" s="153"/>
    </row>
    <row r="439" spans="1:16" s="16" customFormat="1" ht="47.25" x14ac:dyDescent="0.25">
      <c r="A439" s="32" t="s">
        <v>73</v>
      </c>
      <c r="B439" s="167"/>
      <c r="C439" s="30" t="s">
        <v>110</v>
      </c>
      <c r="D439" s="30" t="s">
        <v>118</v>
      </c>
      <c r="E439" s="26"/>
      <c r="F439" s="26"/>
      <c r="G439" s="4">
        <f t="shared" si="13"/>
        <v>2671.8999999999996</v>
      </c>
      <c r="H439" s="4">
        <f t="shared" si="13"/>
        <v>2671.7</v>
      </c>
      <c r="I439" s="153"/>
      <c r="J439" s="153"/>
      <c r="K439" s="153"/>
      <c r="L439" s="166"/>
      <c r="M439" s="153"/>
      <c r="N439" s="153"/>
      <c r="O439" s="153"/>
      <c r="P439" s="153"/>
    </row>
    <row r="440" spans="1:16" s="16" customFormat="1" ht="15.75" x14ac:dyDescent="0.25">
      <c r="A440" s="33" t="s">
        <v>313</v>
      </c>
      <c r="B440" s="98"/>
      <c r="C440" s="7" t="s">
        <v>110</v>
      </c>
      <c r="D440" s="7" t="s">
        <v>118</v>
      </c>
      <c r="E440" s="6" t="s">
        <v>310</v>
      </c>
      <c r="F440" s="6"/>
      <c r="G440" s="23">
        <f t="shared" si="13"/>
        <v>2671.8999999999996</v>
      </c>
      <c r="H440" s="23">
        <f t="shared" si="13"/>
        <v>2671.7</v>
      </c>
      <c r="I440" s="153"/>
      <c r="J440" s="153"/>
      <c r="K440" s="153"/>
      <c r="L440" s="166"/>
      <c r="M440" s="153"/>
      <c r="N440" s="153"/>
      <c r="O440" s="153"/>
      <c r="P440" s="153"/>
    </row>
    <row r="441" spans="1:16" s="16" customFormat="1" ht="31.5" x14ac:dyDescent="0.25">
      <c r="A441" s="33" t="s">
        <v>312</v>
      </c>
      <c r="B441" s="98"/>
      <c r="C441" s="7" t="s">
        <v>110</v>
      </c>
      <c r="D441" s="7" t="s">
        <v>118</v>
      </c>
      <c r="E441" s="6" t="s">
        <v>311</v>
      </c>
      <c r="F441" s="6"/>
      <c r="G441" s="23">
        <f>SUM(G442:G445)</f>
        <v>2671.8999999999996</v>
      </c>
      <c r="H441" s="23">
        <f>SUM(H442:H445)</f>
        <v>2671.7</v>
      </c>
      <c r="I441" s="153"/>
      <c r="J441" s="153"/>
      <c r="K441" s="153"/>
      <c r="L441" s="166"/>
      <c r="M441" s="153"/>
      <c r="N441" s="153"/>
      <c r="O441" s="153"/>
      <c r="P441" s="153"/>
    </row>
    <row r="442" spans="1:16" s="16" customFormat="1" ht="94.5" x14ac:dyDescent="0.25">
      <c r="A442" s="34" t="s">
        <v>379</v>
      </c>
      <c r="B442" s="167"/>
      <c r="C442" s="7" t="s">
        <v>110</v>
      </c>
      <c r="D442" s="7" t="s">
        <v>118</v>
      </c>
      <c r="E442" s="6" t="s">
        <v>314</v>
      </c>
      <c r="F442" s="6">
        <v>100</v>
      </c>
      <c r="G442" s="23">
        <v>2426.1999999999998</v>
      </c>
      <c r="H442" s="23">
        <v>2426.1</v>
      </c>
      <c r="I442" s="166"/>
      <c r="J442" s="166"/>
      <c r="K442" s="153"/>
      <c r="L442" s="166"/>
      <c r="M442" s="153"/>
      <c r="N442" s="153"/>
      <c r="O442" s="153"/>
      <c r="P442" s="153"/>
    </row>
    <row r="443" spans="1:16" s="16" customFormat="1" ht="31.5" x14ac:dyDescent="0.25">
      <c r="A443" s="34" t="s">
        <v>384</v>
      </c>
      <c r="B443" s="167"/>
      <c r="C443" s="7" t="s">
        <v>110</v>
      </c>
      <c r="D443" s="7" t="s">
        <v>118</v>
      </c>
      <c r="E443" s="6" t="s">
        <v>314</v>
      </c>
      <c r="F443" s="6">
        <v>800</v>
      </c>
      <c r="G443" s="23">
        <v>0.1</v>
      </c>
      <c r="H443" s="23">
        <v>0.1</v>
      </c>
      <c r="I443" s="166"/>
      <c r="J443" s="166"/>
      <c r="K443" s="153"/>
      <c r="L443" s="166"/>
      <c r="M443" s="153"/>
      <c r="N443" s="153"/>
      <c r="O443" s="153"/>
      <c r="P443" s="153"/>
    </row>
    <row r="444" spans="1:16" s="16" customFormat="1" ht="94.5" x14ac:dyDescent="0.25">
      <c r="A444" s="22" t="s">
        <v>379</v>
      </c>
      <c r="B444" s="201"/>
      <c r="C444" s="11" t="s">
        <v>110</v>
      </c>
      <c r="D444" s="11" t="s">
        <v>118</v>
      </c>
      <c r="E444" s="5" t="s">
        <v>919</v>
      </c>
      <c r="F444" s="6">
        <v>100</v>
      </c>
      <c r="G444" s="23">
        <v>87.9</v>
      </c>
      <c r="H444" s="23">
        <v>87.9</v>
      </c>
      <c r="I444" s="166"/>
      <c r="J444" s="166"/>
      <c r="K444" s="153"/>
      <c r="L444" s="166"/>
      <c r="M444" s="153"/>
      <c r="N444" s="153"/>
      <c r="O444" s="153"/>
      <c r="P444" s="153"/>
    </row>
    <row r="445" spans="1:16" s="16" customFormat="1" ht="78.75" x14ac:dyDescent="0.25">
      <c r="A445" s="34" t="s">
        <v>705</v>
      </c>
      <c r="B445" s="6"/>
      <c r="C445" s="7" t="s">
        <v>110</v>
      </c>
      <c r="D445" s="7" t="s">
        <v>118</v>
      </c>
      <c r="E445" s="6" t="s">
        <v>671</v>
      </c>
      <c r="F445" s="6">
        <v>100</v>
      </c>
      <c r="G445" s="23">
        <v>157.69999999999999</v>
      </c>
      <c r="H445" s="23">
        <v>157.6</v>
      </c>
      <c r="I445" s="153"/>
      <c r="J445" s="153"/>
      <c r="K445" s="153"/>
      <c r="L445" s="166"/>
      <c r="M445" s="153"/>
      <c r="N445" s="153"/>
      <c r="O445" s="153"/>
      <c r="P445" s="153"/>
    </row>
    <row r="446" spans="1:16" s="16" customFormat="1" ht="15.75" x14ac:dyDescent="0.25">
      <c r="A446" s="186" t="s">
        <v>109</v>
      </c>
      <c r="B446" s="77"/>
      <c r="C446" s="77"/>
      <c r="D446" s="77"/>
      <c r="E446" s="77"/>
      <c r="F446" s="77"/>
      <c r="G446" s="4">
        <f>SUM(G11,G194,G247,G423,G429,G437)</f>
        <v>1398602.4</v>
      </c>
      <c r="H446" s="4">
        <f>SUM(H11,H194,H247,H423,H429,H437)</f>
        <v>1384140.4</v>
      </c>
      <c r="I446" s="166"/>
      <c r="J446" s="166"/>
      <c r="K446" s="166"/>
      <c r="L446" s="166"/>
      <c r="M446" s="153"/>
      <c r="N446" s="153"/>
      <c r="O446" s="153"/>
      <c r="P446" s="153"/>
    </row>
    <row r="447" spans="1:16" s="16" customFormat="1" ht="15.75" x14ac:dyDescent="0.25">
      <c r="A447" s="187"/>
      <c r="B447" s="188"/>
      <c r="C447" s="189"/>
      <c r="D447" s="189"/>
      <c r="E447" s="189"/>
      <c r="F447" s="189"/>
      <c r="G447" s="189"/>
      <c r="H447" s="236"/>
      <c r="I447" s="153"/>
      <c r="J447" s="166"/>
      <c r="K447" s="153"/>
      <c r="L447" s="166"/>
      <c r="M447" s="153"/>
      <c r="N447" s="153"/>
      <c r="O447" s="153"/>
      <c r="P447" s="153"/>
    </row>
    <row r="448" spans="1:16" s="16" customFormat="1" ht="15.75" x14ac:dyDescent="0.25">
      <c r="A448" s="187"/>
      <c r="B448" s="188"/>
      <c r="C448" s="189"/>
      <c r="D448" s="189"/>
      <c r="E448" s="189"/>
      <c r="F448" s="189"/>
      <c r="G448" s="189"/>
      <c r="H448" s="190"/>
      <c r="I448" s="153"/>
      <c r="J448" s="166"/>
      <c r="K448" s="153"/>
      <c r="L448" s="153"/>
      <c r="M448" s="153"/>
      <c r="N448" s="153"/>
      <c r="O448" s="153"/>
      <c r="P448" s="153"/>
    </row>
    <row r="449" spans="1:16" s="16" customFormat="1" ht="15.75" x14ac:dyDescent="0.25">
      <c r="A449" s="187"/>
      <c r="B449" s="188"/>
      <c r="C449" s="189"/>
      <c r="D449" s="189"/>
      <c r="E449" s="189"/>
      <c r="F449" s="189"/>
      <c r="G449" s="189"/>
      <c r="H449" s="189"/>
      <c r="I449" s="153"/>
      <c r="J449" s="153"/>
      <c r="K449" s="153"/>
      <c r="L449" s="153"/>
      <c r="M449" s="153"/>
      <c r="N449" s="153"/>
      <c r="O449" s="153"/>
      <c r="P449" s="153"/>
    </row>
    <row r="450" spans="1:16" s="16" customFormat="1" ht="15.75" x14ac:dyDescent="0.25">
      <c r="A450" s="187"/>
      <c r="B450" s="188"/>
      <c r="C450" s="189"/>
      <c r="D450" s="189"/>
      <c r="E450" s="189"/>
      <c r="F450" s="189"/>
      <c r="G450" s="189"/>
      <c r="H450" s="189"/>
      <c r="I450" s="153"/>
      <c r="J450" s="153"/>
      <c r="K450" s="153"/>
      <c r="L450" s="153"/>
      <c r="M450" s="153"/>
      <c r="N450" s="153"/>
      <c r="O450" s="153"/>
      <c r="P450" s="153"/>
    </row>
    <row r="451" spans="1:16" s="16" customFormat="1" ht="15.75" x14ac:dyDescent="0.25">
      <c r="A451" s="187"/>
      <c r="B451" s="188"/>
      <c r="C451" s="189"/>
      <c r="D451" s="189"/>
      <c r="E451" s="189"/>
      <c r="F451" s="189"/>
      <c r="G451" s="189"/>
      <c r="H451" s="189"/>
      <c r="I451" s="153"/>
      <c r="J451" s="153"/>
      <c r="K451" s="153"/>
      <c r="L451" s="153"/>
      <c r="M451" s="153"/>
      <c r="N451" s="153"/>
      <c r="O451" s="153"/>
      <c r="P451" s="153"/>
    </row>
    <row r="452" spans="1:16" s="16" customFormat="1" ht="15.75" x14ac:dyDescent="0.25">
      <c r="A452" s="187"/>
      <c r="B452" s="188"/>
      <c r="C452" s="189"/>
      <c r="D452" s="189"/>
      <c r="E452" s="189"/>
      <c r="F452" s="189"/>
      <c r="G452" s="189"/>
      <c r="H452" s="189"/>
      <c r="I452" s="153"/>
      <c r="J452" s="153"/>
      <c r="K452" s="153"/>
      <c r="L452" s="153"/>
      <c r="M452" s="153"/>
      <c r="N452" s="153"/>
      <c r="O452" s="153"/>
      <c r="P452" s="153"/>
    </row>
    <row r="453" spans="1:16" s="16" customFormat="1" ht="15.75" x14ac:dyDescent="0.25">
      <c r="A453" s="187"/>
      <c r="B453" s="188"/>
      <c r="C453" s="189"/>
      <c r="D453" s="189"/>
      <c r="E453" s="189"/>
      <c r="F453" s="189"/>
      <c r="G453" s="189"/>
      <c r="H453" s="189"/>
      <c r="I453" s="153"/>
      <c r="J453" s="153"/>
      <c r="K453" s="153"/>
      <c r="L453" s="153"/>
      <c r="M453" s="153"/>
      <c r="N453" s="153"/>
      <c r="O453" s="153"/>
      <c r="P453" s="153"/>
    </row>
    <row r="454" spans="1:16" s="16" customFormat="1" ht="15.75" x14ac:dyDescent="0.25">
      <c r="A454" s="187"/>
      <c r="B454" s="188"/>
      <c r="C454" s="189"/>
      <c r="D454" s="189"/>
      <c r="E454" s="189"/>
      <c r="F454" s="189"/>
      <c r="G454" s="189"/>
      <c r="H454" s="189"/>
      <c r="I454" s="153"/>
      <c r="J454" s="153"/>
      <c r="K454" s="153"/>
      <c r="L454" s="153"/>
      <c r="M454" s="153"/>
      <c r="N454" s="153"/>
      <c r="O454" s="153"/>
      <c r="P454" s="153"/>
    </row>
    <row r="455" spans="1:16" ht="15.75" x14ac:dyDescent="0.25">
      <c r="A455" s="187"/>
      <c r="B455" s="188"/>
      <c r="C455" s="189"/>
      <c r="D455" s="189"/>
      <c r="E455" s="189"/>
      <c r="F455" s="189"/>
      <c r="G455" s="189"/>
      <c r="H455" s="189"/>
      <c r="I455" s="153"/>
      <c r="J455" s="153"/>
      <c r="K455" s="153"/>
      <c r="L455" s="153"/>
      <c r="M455" s="153"/>
      <c r="N455" s="153"/>
      <c r="O455" s="153"/>
      <c r="P455" s="153"/>
    </row>
    <row r="456" spans="1:16" ht="15.75" x14ac:dyDescent="0.25">
      <c r="A456" s="187"/>
      <c r="B456" s="188"/>
      <c r="C456" s="189"/>
      <c r="D456" s="189"/>
      <c r="E456" s="189"/>
      <c r="F456" s="189"/>
      <c r="G456" s="189"/>
      <c r="H456" s="189"/>
      <c r="I456" s="153"/>
      <c r="J456" s="153"/>
      <c r="K456" s="153"/>
      <c r="L456" s="153"/>
      <c r="M456" s="153"/>
      <c r="N456" s="153"/>
      <c r="O456" s="153"/>
      <c r="P456" s="153"/>
    </row>
    <row r="457" spans="1:16" ht="15.75" x14ac:dyDescent="0.25">
      <c r="A457" s="187"/>
      <c r="B457" s="188"/>
      <c r="C457" s="189"/>
      <c r="D457" s="189"/>
      <c r="E457" s="189"/>
      <c r="F457" s="189"/>
      <c r="G457" s="189"/>
      <c r="H457" s="189"/>
      <c r="I457" s="153"/>
      <c r="J457" s="153"/>
      <c r="K457" s="153"/>
      <c r="L457" s="153"/>
      <c r="M457" s="153"/>
      <c r="N457" s="153"/>
      <c r="O457" s="153"/>
      <c r="P457" s="153"/>
    </row>
    <row r="458" spans="1:16" ht="15.75" x14ac:dyDescent="0.25">
      <c r="A458" s="187"/>
      <c r="B458" s="188"/>
      <c r="C458" s="189"/>
      <c r="D458" s="189"/>
      <c r="E458" s="189"/>
      <c r="F458" s="189"/>
      <c r="G458" s="189"/>
      <c r="H458" s="189"/>
      <c r="I458" s="153"/>
      <c r="J458" s="153"/>
      <c r="K458" s="153"/>
      <c r="L458" s="153"/>
      <c r="M458" s="153"/>
      <c r="N458" s="153"/>
      <c r="O458" s="153"/>
      <c r="P458" s="153"/>
    </row>
    <row r="459" spans="1:16" ht="15.75" x14ac:dyDescent="0.25">
      <c r="A459" s="187"/>
      <c r="B459" s="188"/>
      <c r="C459" s="189"/>
      <c r="D459" s="189"/>
      <c r="E459" s="189"/>
      <c r="F459" s="189"/>
      <c r="G459" s="189"/>
      <c r="H459" s="189"/>
      <c r="I459" s="153"/>
      <c r="J459" s="153"/>
      <c r="K459" s="153"/>
      <c r="L459" s="153"/>
      <c r="M459" s="153"/>
      <c r="N459" s="153"/>
      <c r="O459" s="153"/>
      <c r="P459" s="153"/>
    </row>
    <row r="460" spans="1:16" ht="15.75" x14ac:dyDescent="0.25">
      <c r="A460" s="187"/>
      <c r="B460" s="188"/>
      <c r="C460" s="189"/>
      <c r="D460" s="189"/>
      <c r="E460" s="189"/>
      <c r="F460" s="189"/>
      <c r="G460" s="189"/>
      <c r="H460" s="189"/>
      <c r="I460" s="153"/>
      <c r="J460" s="153"/>
      <c r="K460" s="153"/>
      <c r="L460" s="153"/>
      <c r="M460" s="153"/>
      <c r="N460" s="153"/>
      <c r="O460" s="153"/>
      <c r="P460" s="153"/>
    </row>
    <row r="461" spans="1:16" ht="15.75" x14ac:dyDescent="0.25">
      <c r="A461" s="187"/>
      <c r="B461" s="188"/>
      <c r="C461" s="189"/>
      <c r="D461" s="189"/>
      <c r="E461" s="189"/>
      <c r="F461" s="189"/>
      <c r="G461" s="189"/>
      <c r="H461" s="189"/>
      <c r="I461" s="153"/>
      <c r="J461" s="153"/>
      <c r="K461" s="153"/>
      <c r="L461" s="153"/>
      <c r="M461" s="153"/>
      <c r="N461" s="153"/>
      <c r="O461" s="153"/>
      <c r="P461" s="153"/>
    </row>
    <row r="462" spans="1:16" ht="15.75" x14ac:dyDescent="0.25">
      <c r="A462" s="187"/>
      <c r="B462" s="188"/>
      <c r="C462" s="189"/>
      <c r="D462" s="189"/>
      <c r="E462" s="189"/>
      <c r="F462" s="189"/>
      <c r="G462" s="189"/>
      <c r="H462" s="189"/>
      <c r="I462" s="153"/>
      <c r="J462" s="153"/>
      <c r="K462" s="153"/>
      <c r="L462" s="153"/>
      <c r="M462" s="153"/>
      <c r="N462" s="153"/>
      <c r="O462" s="153"/>
      <c r="P462" s="153"/>
    </row>
    <row r="463" spans="1:16" ht="15.75" x14ac:dyDescent="0.25">
      <c r="A463" s="187"/>
      <c r="B463" s="188"/>
      <c r="C463" s="189"/>
      <c r="D463" s="189"/>
      <c r="E463" s="189"/>
      <c r="F463" s="189"/>
      <c r="G463" s="189"/>
      <c r="H463" s="189"/>
      <c r="I463" s="153"/>
      <c r="J463" s="153"/>
      <c r="K463" s="153"/>
      <c r="L463" s="153"/>
      <c r="M463" s="153"/>
      <c r="N463" s="153"/>
      <c r="O463" s="153"/>
      <c r="P463" s="153"/>
    </row>
    <row r="464" spans="1:16" ht="15.75" x14ac:dyDescent="0.25">
      <c r="A464" s="187"/>
      <c r="B464" s="188"/>
      <c r="C464" s="189"/>
      <c r="D464" s="189"/>
      <c r="E464" s="189"/>
      <c r="F464" s="189"/>
      <c r="G464" s="189"/>
      <c r="H464" s="189"/>
      <c r="I464" s="153"/>
      <c r="J464" s="153"/>
      <c r="K464" s="153"/>
      <c r="L464" s="153"/>
      <c r="M464" s="153"/>
      <c r="N464" s="153"/>
      <c r="O464" s="153"/>
      <c r="P464" s="153"/>
    </row>
    <row r="465" spans="1:16" ht="15.75" x14ac:dyDescent="0.25">
      <c r="A465" s="187"/>
      <c r="B465" s="188"/>
      <c r="C465" s="189"/>
      <c r="D465" s="189"/>
      <c r="E465" s="189"/>
      <c r="F465" s="189"/>
      <c r="G465" s="189"/>
      <c r="H465" s="189"/>
      <c r="I465" s="153"/>
      <c r="J465" s="153"/>
      <c r="K465" s="153"/>
      <c r="L465" s="153"/>
      <c r="M465" s="153"/>
      <c r="N465" s="153"/>
      <c r="O465" s="153"/>
      <c r="P465" s="153"/>
    </row>
    <row r="466" spans="1:16" ht="15.75" x14ac:dyDescent="0.25">
      <c r="A466" s="187"/>
      <c r="B466" s="188"/>
      <c r="C466" s="189"/>
      <c r="D466" s="189"/>
      <c r="E466" s="189"/>
      <c r="F466" s="189"/>
      <c r="G466" s="189"/>
      <c r="H466" s="189"/>
      <c r="I466" s="153"/>
      <c r="J466" s="153"/>
      <c r="K466" s="153"/>
      <c r="L466" s="153"/>
      <c r="M466" s="153"/>
      <c r="N466" s="153"/>
      <c r="O466" s="153"/>
      <c r="P466" s="153"/>
    </row>
    <row r="467" spans="1:16" ht="15.75" x14ac:dyDescent="0.25">
      <c r="A467" s="187"/>
      <c r="B467" s="188"/>
      <c r="C467" s="189"/>
      <c r="D467" s="189"/>
      <c r="E467" s="189"/>
      <c r="F467" s="189"/>
      <c r="G467" s="189"/>
      <c r="H467" s="189"/>
      <c r="I467" s="153"/>
      <c r="J467" s="153"/>
      <c r="K467" s="153"/>
      <c r="L467" s="153"/>
      <c r="M467" s="153"/>
      <c r="N467" s="153"/>
      <c r="O467" s="153"/>
      <c r="P467" s="153"/>
    </row>
    <row r="468" spans="1:16" x14ac:dyDescent="0.25">
      <c r="A468" s="191"/>
      <c r="B468" s="192"/>
      <c r="C468" s="193"/>
      <c r="D468" s="193"/>
      <c r="E468" s="193"/>
      <c r="F468" s="193"/>
      <c r="G468" s="193"/>
      <c r="H468" s="193"/>
      <c r="I468" s="153"/>
      <c r="J468" s="153"/>
      <c r="K468" s="153"/>
      <c r="L468" s="153"/>
      <c r="M468" s="153"/>
      <c r="N468" s="153"/>
      <c r="O468" s="153"/>
      <c r="P468" s="153"/>
    </row>
    <row r="469" spans="1:16" x14ac:dyDescent="0.25">
      <c r="A469" s="191"/>
      <c r="B469" s="192"/>
      <c r="C469" s="193"/>
      <c r="D469" s="193"/>
      <c r="E469" s="193"/>
      <c r="F469" s="193"/>
      <c r="G469" s="193"/>
      <c r="H469" s="193"/>
      <c r="I469" s="153"/>
      <c r="J469" s="153"/>
      <c r="K469" s="153"/>
      <c r="L469" s="153"/>
      <c r="M469" s="153"/>
      <c r="N469" s="153"/>
      <c r="O469" s="153"/>
      <c r="P469" s="153"/>
    </row>
    <row r="470" spans="1:16" x14ac:dyDescent="0.25">
      <c r="A470" s="191"/>
      <c r="B470" s="192"/>
      <c r="C470" s="193"/>
      <c r="D470" s="193"/>
      <c r="E470" s="193"/>
      <c r="F470" s="193"/>
      <c r="G470" s="193"/>
      <c r="H470" s="193"/>
      <c r="I470" s="153"/>
      <c r="J470" s="153"/>
      <c r="K470" s="153"/>
      <c r="L470" s="153"/>
      <c r="M470" s="153"/>
      <c r="N470" s="153"/>
      <c r="O470" s="153"/>
      <c r="P470" s="153"/>
    </row>
    <row r="471" spans="1:16" x14ac:dyDescent="0.25">
      <c r="A471" s="191"/>
      <c r="B471" s="192"/>
      <c r="C471" s="193"/>
      <c r="D471" s="193"/>
      <c r="E471" s="193"/>
      <c r="F471" s="193"/>
      <c r="G471" s="193"/>
      <c r="H471" s="193"/>
      <c r="I471" s="153"/>
      <c r="J471" s="153"/>
      <c r="K471" s="153"/>
      <c r="L471" s="153"/>
      <c r="M471" s="153"/>
      <c r="N471" s="153"/>
      <c r="O471" s="153"/>
      <c r="P471" s="153"/>
    </row>
    <row r="472" spans="1:16" x14ac:dyDescent="0.25">
      <c r="A472" s="191"/>
      <c r="B472" s="192"/>
      <c r="C472" s="193"/>
      <c r="D472" s="193"/>
      <c r="E472" s="193"/>
      <c r="F472" s="193"/>
      <c r="G472" s="193"/>
      <c r="H472" s="193"/>
      <c r="I472" s="153"/>
      <c r="J472" s="153"/>
      <c r="K472" s="153"/>
      <c r="L472" s="153"/>
      <c r="M472" s="153"/>
      <c r="N472" s="153"/>
      <c r="O472" s="153"/>
      <c r="P472" s="153"/>
    </row>
    <row r="473" spans="1:16" x14ac:dyDescent="0.25">
      <c r="A473" s="191"/>
      <c r="B473" s="192"/>
      <c r="C473" s="193"/>
      <c r="D473" s="193"/>
      <c r="E473" s="193"/>
      <c r="F473" s="193"/>
      <c r="G473" s="193"/>
      <c r="H473" s="193"/>
      <c r="I473" s="153"/>
      <c r="J473" s="153"/>
      <c r="K473" s="153"/>
      <c r="L473" s="153"/>
      <c r="M473" s="153"/>
      <c r="N473" s="153"/>
      <c r="O473" s="153"/>
      <c r="P473" s="153"/>
    </row>
    <row r="474" spans="1:16" x14ac:dyDescent="0.25">
      <c r="A474" s="191"/>
      <c r="B474" s="192"/>
      <c r="C474" s="193"/>
      <c r="D474" s="193"/>
      <c r="E474" s="193"/>
      <c r="F474" s="193"/>
      <c r="G474" s="193"/>
      <c r="H474" s="193"/>
      <c r="I474" s="153"/>
      <c r="J474" s="153"/>
      <c r="K474" s="153"/>
      <c r="L474" s="153"/>
      <c r="M474" s="153"/>
      <c r="N474" s="153"/>
      <c r="O474" s="153"/>
      <c r="P474" s="153"/>
    </row>
    <row r="475" spans="1:16" x14ac:dyDescent="0.25">
      <c r="A475" s="191"/>
      <c r="B475" s="192"/>
      <c r="C475" s="193"/>
      <c r="D475" s="193"/>
      <c r="E475" s="193"/>
      <c r="F475" s="193"/>
      <c r="G475" s="193"/>
      <c r="H475" s="193"/>
      <c r="I475" s="153"/>
      <c r="J475" s="153"/>
      <c r="K475" s="153"/>
      <c r="L475" s="153"/>
      <c r="M475" s="153"/>
      <c r="N475" s="153"/>
      <c r="O475" s="153"/>
      <c r="P475" s="153"/>
    </row>
    <row r="476" spans="1:16" x14ac:dyDescent="0.25">
      <c r="A476" s="191"/>
      <c r="B476" s="192"/>
      <c r="C476" s="193"/>
      <c r="D476" s="193"/>
      <c r="E476" s="193"/>
      <c r="F476" s="193"/>
      <c r="G476" s="193"/>
      <c r="H476" s="193"/>
      <c r="I476" s="153"/>
      <c r="J476" s="153"/>
      <c r="K476" s="153"/>
      <c r="L476" s="153"/>
      <c r="M476" s="153"/>
      <c r="N476" s="153"/>
      <c r="O476" s="153"/>
      <c r="P476" s="153"/>
    </row>
    <row r="477" spans="1:16" x14ac:dyDescent="0.25">
      <c r="A477" s="191"/>
      <c r="B477" s="192"/>
      <c r="C477" s="193"/>
      <c r="D477" s="193"/>
      <c r="E477" s="193"/>
      <c r="F477" s="193"/>
      <c r="G477" s="193"/>
      <c r="H477" s="193"/>
      <c r="I477" s="153"/>
      <c r="J477" s="153"/>
      <c r="K477" s="153"/>
      <c r="L477" s="153"/>
      <c r="M477" s="153"/>
      <c r="N477" s="153"/>
      <c r="O477" s="153"/>
      <c r="P477" s="153"/>
    </row>
    <row r="478" spans="1:16" x14ac:dyDescent="0.25">
      <c r="A478" s="191"/>
      <c r="B478" s="192"/>
      <c r="C478" s="193"/>
      <c r="D478" s="193"/>
      <c r="E478" s="193"/>
      <c r="F478" s="193"/>
      <c r="G478" s="193"/>
      <c r="H478" s="193"/>
      <c r="I478" s="153"/>
      <c r="J478" s="153"/>
      <c r="K478" s="153"/>
      <c r="L478" s="153"/>
      <c r="M478" s="153"/>
      <c r="N478" s="153"/>
      <c r="O478" s="153"/>
      <c r="P478" s="153"/>
    </row>
    <row r="479" spans="1:16" x14ac:dyDescent="0.25">
      <c r="A479" s="191"/>
      <c r="B479" s="192"/>
      <c r="C479" s="193"/>
      <c r="D479" s="193"/>
      <c r="E479" s="193"/>
      <c r="F479" s="193"/>
      <c r="G479" s="193"/>
      <c r="H479" s="193"/>
      <c r="I479" s="153"/>
      <c r="J479" s="153"/>
      <c r="K479" s="153"/>
      <c r="L479" s="153"/>
      <c r="M479" s="153"/>
      <c r="N479" s="153"/>
      <c r="O479" s="153"/>
      <c r="P479" s="153"/>
    </row>
    <row r="480" spans="1:16" x14ac:dyDescent="0.25">
      <c r="A480" s="191"/>
      <c r="B480" s="192"/>
      <c r="C480" s="193"/>
      <c r="D480" s="193"/>
      <c r="E480" s="193"/>
      <c r="F480" s="193"/>
      <c r="G480" s="193"/>
      <c r="H480" s="193"/>
      <c r="I480" s="153"/>
      <c r="J480" s="153"/>
      <c r="K480" s="153"/>
      <c r="L480" s="153"/>
      <c r="M480" s="153"/>
      <c r="N480" s="153"/>
      <c r="O480" s="153"/>
      <c r="P480" s="153"/>
    </row>
    <row r="481" spans="1:16" x14ac:dyDescent="0.25">
      <c r="A481" s="191"/>
      <c r="B481" s="192"/>
      <c r="C481" s="193"/>
      <c r="D481" s="193"/>
      <c r="E481" s="193"/>
      <c r="F481" s="193"/>
      <c r="G481" s="193"/>
      <c r="H481" s="193"/>
      <c r="I481" s="153"/>
      <c r="J481" s="153"/>
      <c r="K481" s="153"/>
      <c r="L481" s="153"/>
      <c r="M481" s="153"/>
      <c r="N481" s="153"/>
      <c r="O481" s="153"/>
      <c r="P481" s="153"/>
    </row>
    <row r="482" spans="1:16" x14ac:dyDescent="0.25">
      <c r="A482" s="191"/>
      <c r="B482" s="192"/>
      <c r="C482" s="193"/>
      <c r="D482" s="193"/>
      <c r="E482" s="193"/>
      <c r="F482" s="193"/>
      <c r="G482" s="193"/>
      <c r="H482" s="193"/>
      <c r="I482" s="153"/>
      <c r="J482" s="153"/>
      <c r="K482" s="153"/>
      <c r="L482" s="153"/>
      <c r="M482" s="153"/>
      <c r="N482" s="153"/>
      <c r="O482" s="153"/>
      <c r="P482" s="153"/>
    </row>
    <row r="483" spans="1:16" x14ac:dyDescent="0.25">
      <c r="A483" s="191"/>
      <c r="B483" s="192"/>
      <c r="C483" s="193"/>
      <c r="D483" s="193"/>
      <c r="E483" s="193"/>
      <c r="F483" s="193"/>
      <c r="G483" s="193"/>
      <c r="H483" s="193"/>
      <c r="I483" s="153"/>
      <c r="J483" s="153"/>
      <c r="K483" s="153"/>
      <c r="L483" s="153"/>
      <c r="M483" s="153"/>
      <c r="N483" s="153"/>
      <c r="O483" s="153"/>
      <c r="P483" s="153"/>
    </row>
    <row r="484" spans="1:16" x14ac:dyDescent="0.25">
      <c r="A484" s="191"/>
      <c r="B484" s="192"/>
      <c r="C484" s="193"/>
      <c r="D484" s="193"/>
      <c r="E484" s="193"/>
      <c r="F484" s="193"/>
      <c r="G484" s="193"/>
      <c r="H484" s="193"/>
      <c r="I484" s="153"/>
      <c r="J484" s="153"/>
      <c r="K484" s="153"/>
      <c r="L484" s="153"/>
      <c r="M484" s="153"/>
      <c r="N484" s="153"/>
      <c r="O484" s="153"/>
      <c r="P484" s="153"/>
    </row>
    <row r="485" spans="1:16" x14ac:dyDescent="0.25">
      <c r="A485" s="191"/>
      <c r="B485" s="192"/>
      <c r="C485" s="193"/>
      <c r="D485" s="193"/>
      <c r="E485" s="193"/>
      <c r="F485" s="193"/>
      <c r="G485" s="193"/>
      <c r="H485" s="193"/>
      <c r="I485" s="153"/>
      <c r="J485" s="153"/>
      <c r="K485" s="153"/>
      <c r="L485" s="153"/>
      <c r="M485" s="153"/>
      <c r="N485" s="153"/>
      <c r="O485" s="153"/>
      <c r="P485" s="153"/>
    </row>
    <row r="486" spans="1:16" x14ac:dyDescent="0.25">
      <c r="A486" s="191"/>
      <c r="B486" s="192"/>
      <c r="C486" s="193"/>
      <c r="D486" s="193"/>
      <c r="E486" s="193"/>
      <c r="F486" s="193"/>
      <c r="G486" s="193"/>
      <c r="H486" s="193"/>
      <c r="I486" s="153"/>
      <c r="J486" s="153"/>
      <c r="K486" s="153"/>
      <c r="L486" s="153"/>
      <c r="M486" s="153"/>
      <c r="N486" s="153"/>
      <c r="O486" s="153"/>
      <c r="P486" s="153"/>
    </row>
    <row r="487" spans="1:16" x14ac:dyDescent="0.25">
      <c r="A487" s="191"/>
      <c r="B487" s="192"/>
      <c r="C487" s="193"/>
      <c r="D487" s="193"/>
      <c r="E487" s="193"/>
      <c r="F487" s="193"/>
      <c r="G487" s="193"/>
      <c r="H487" s="193"/>
      <c r="I487" s="153"/>
      <c r="J487" s="153"/>
      <c r="K487" s="153"/>
      <c r="L487" s="153"/>
      <c r="M487" s="153"/>
      <c r="N487" s="153"/>
      <c r="O487" s="153"/>
      <c r="P487" s="153"/>
    </row>
    <row r="488" spans="1:16" x14ac:dyDescent="0.25">
      <c r="A488" s="191"/>
      <c r="B488" s="192"/>
      <c r="C488" s="193"/>
      <c r="D488" s="193"/>
      <c r="E488" s="193"/>
      <c r="F488" s="193"/>
      <c r="G488" s="193"/>
      <c r="H488" s="193"/>
      <c r="I488" s="153"/>
      <c r="J488" s="153"/>
      <c r="K488" s="153"/>
      <c r="L488" s="153"/>
      <c r="M488" s="153"/>
      <c r="N488" s="153"/>
      <c r="O488" s="153"/>
      <c r="P488" s="153"/>
    </row>
    <row r="489" spans="1:16" x14ac:dyDescent="0.25">
      <c r="A489" s="191"/>
      <c r="B489" s="192"/>
      <c r="C489" s="193"/>
      <c r="D489" s="193"/>
      <c r="E489" s="193"/>
      <c r="F489" s="193"/>
      <c r="G489" s="193"/>
      <c r="H489" s="193"/>
      <c r="I489" s="153"/>
      <c r="J489" s="153"/>
      <c r="K489" s="153"/>
      <c r="L489" s="153"/>
      <c r="M489" s="153"/>
      <c r="N489" s="153"/>
      <c r="O489" s="153"/>
      <c r="P489" s="153"/>
    </row>
    <row r="490" spans="1:16" x14ac:dyDescent="0.25">
      <c r="A490" s="191"/>
      <c r="B490" s="192"/>
      <c r="C490" s="193"/>
      <c r="D490" s="193"/>
      <c r="E490" s="193"/>
      <c r="F490" s="193"/>
      <c r="G490" s="193"/>
      <c r="H490" s="193"/>
      <c r="I490" s="153"/>
      <c r="J490" s="153"/>
      <c r="K490" s="153"/>
      <c r="L490" s="153"/>
      <c r="M490" s="153"/>
      <c r="N490" s="153"/>
      <c r="O490" s="153"/>
      <c r="P490" s="153"/>
    </row>
    <row r="491" spans="1:16" x14ac:dyDescent="0.25">
      <c r="A491" s="191"/>
      <c r="B491" s="192"/>
      <c r="C491" s="193"/>
      <c r="D491" s="193"/>
      <c r="E491" s="193"/>
      <c r="F491" s="193"/>
      <c r="G491" s="193"/>
      <c r="H491" s="193"/>
      <c r="I491" s="153"/>
      <c r="J491" s="153"/>
      <c r="K491" s="153"/>
      <c r="L491" s="153"/>
      <c r="M491" s="153"/>
      <c r="N491" s="153"/>
      <c r="O491" s="153"/>
      <c r="P491" s="153"/>
    </row>
    <row r="492" spans="1:16" x14ac:dyDescent="0.25">
      <c r="A492" s="191"/>
      <c r="B492" s="192"/>
      <c r="C492" s="193"/>
      <c r="D492" s="193"/>
      <c r="E492" s="193"/>
      <c r="F492" s="193"/>
      <c r="G492" s="193"/>
      <c r="H492" s="193"/>
      <c r="I492" s="153"/>
      <c r="J492" s="153"/>
      <c r="K492" s="153"/>
      <c r="L492" s="153"/>
      <c r="M492" s="153"/>
      <c r="N492" s="153"/>
      <c r="O492" s="153"/>
      <c r="P492" s="153"/>
    </row>
    <row r="493" spans="1:16" x14ac:dyDescent="0.25">
      <c r="A493" s="191"/>
      <c r="B493" s="192"/>
      <c r="C493" s="193"/>
      <c r="D493" s="193"/>
      <c r="E493" s="193"/>
      <c r="F493" s="193"/>
      <c r="G493" s="193"/>
      <c r="H493" s="193"/>
      <c r="I493" s="153"/>
      <c r="J493" s="153"/>
      <c r="K493" s="153"/>
      <c r="L493" s="153"/>
      <c r="M493" s="153"/>
      <c r="N493" s="153"/>
      <c r="O493" s="153"/>
      <c r="P493" s="153"/>
    </row>
    <row r="494" spans="1:16" x14ac:dyDescent="0.25">
      <c r="A494" s="191"/>
      <c r="B494" s="192"/>
      <c r="C494" s="193"/>
      <c r="D494" s="193"/>
      <c r="E494" s="193"/>
      <c r="F494" s="193"/>
      <c r="G494" s="193"/>
      <c r="H494" s="193"/>
      <c r="I494" s="153"/>
      <c r="J494" s="153"/>
      <c r="K494" s="153"/>
      <c r="L494" s="153"/>
      <c r="M494" s="153"/>
      <c r="N494" s="153"/>
      <c r="O494" s="153"/>
      <c r="P494" s="153"/>
    </row>
    <row r="495" spans="1:16" x14ac:dyDescent="0.25">
      <c r="A495" s="191"/>
      <c r="B495" s="192"/>
      <c r="C495" s="193"/>
      <c r="D495" s="193"/>
      <c r="E495" s="193"/>
      <c r="F495" s="193"/>
      <c r="G495" s="193"/>
      <c r="H495" s="193"/>
      <c r="I495" s="153"/>
      <c r="J495" s="153"/>
      <c r="K495" s="153"/>
      <c r="L495" s="153"/>
      <c r="M495" s="153"/>
      <c r="N495" s="153"/>
      <c r="O495" s="153"/>
      <c r="P495" s="153"/>
    </row>
    <row r="496" spans="1:16" x14ac:dyDescent="0.25">
      <c r="A496" s="191"/>
      <c r="B496" s="192"/>
      <c r="C496" s="193"/>
      <c r="D496" s="193"/>
      <c r="E496" s="193"/>
      <c r="F496" s="193"/>
      <c r="G496" s="193"/>
      <c r="H496" s="193"/>
      <c r="I496" s="153"/>
      <c r="J496" s="153"/>
      <c r="K496" s="153"/>
      <c r="L496" s="153"/>
      <c r="M496" s="153"/>
      <c r="N496" s="153"/>
      <c r="O496" s="153"/>
      <c r="P496" s="153"/>
    </row>
    <row r="497" spans="1:16" x14ac:dyDescent="0.25">
      <c r="A497" s="191"/>
      <c r="B497" s="192"/>
      <c r="C497" s="193"/>
      <c r="D497" s="193"/>
      <c r="E497" s="193"/>
      <c r="F497" s="193"/>
      <c r="G497" s="193"/>
      <c r="H497" s="193"/>
      <c r="I497" s="153"/>
      <c r="J497" s="153"/>
      <c r="K497" s="153"/>
      <c r="L497" s="153"/>
      <c r="M497" s="153"/>
      <c r="N497" s="153"/>
      <c r="O497" s="153"/>
      <c r="P497" s="153"/>
    </row>
    <row r="498" spans="1:16" x14ac:dyDescent="0.25">
      <c r="A498" s="191"/>
      <c r="B498" s="192"/>
      <c r="C498" s="193"/>
      <c r="D498" s="193"/>
      <c r="E498" s="193"/>
      <c r="F498" s="193"/>
      <c r="G498" s="193"/>
      <c r="H498" s="193"/>
      <c r="I498" s="153"/>
      <c r="J498" s="153"/>
      <c r="K498" s="153"/>
      <c r="L498" s="153"/>
      <c r="M498" s="153"/>
      <c r="N498" s="153"/>
      <c r="O498" s="153"/>
      <c r="P498" s="153"/>
    </row>
    <row r="499" spans="1:16" x14ac:dyDescent="0.25">
      <c r="A499" s="191"/>
      <c r="B499" s="192"/>
      <c r="C499" s="193"/>
      <c r="D499" s="193"/>
      <c r="E499" s="193"/>
      <c r="F499" s="193"/>
      <c r="G499" s="193"/>
      <c r="H499" s="193"/>
      <c r="I499" s="153"/>
      <c r="J499" s="153"/>
      <c r="K499" s="153"/>
      <c r="L499" s="153"/>
      <c r="M499" s="153"/>
      <c r="N499" s="153"/>
      <c r="O499" s="153"/>
      <c r="P499" s="153"/>
    </row>
    <row r="500" spans="1:16" x14ac:dyDescent="0.25">
      <c r="A500" s="191"/>
      <c r="B500" s="192"/>
      <c r="C500" s="193"/>
      <c r="D500" s="193"/>
      <c r="E500" s="193"/>
      <c r="F500" s="193"/>
      <c r="G500" s="193"/>
      <c r="H500" s="193"/>
      <c r="I500" s="153"/>
      <c r="J500" s="153"/>
      <c r="K500" s="153"/>
      <c r="L500" s="153"/>
      <c r="M500" s="153"/>
      <c r="N500" s="153"/>
      <c r="O500" s="153"/>
      <c r="P500" s="153"/>
    </row>
    <row r="501" spans="1:16" x14ac:dyDescent="0.25">
      <c r="A501" s="74"/>
      <c r="B501" s="75"/>
      <c r="C501" s="76"/>
      <c r="D501" s="76"/>
      <c r="E501" s="76"/>
      <c r="F501" s="76"/>
      <c r="G501" s="76"/>
      <c r="H501" s="76"/>
    </row>
    <row r="502" spans="1:16" x14ac:dyDescent="0.25">
      <c r="A502" s="74"/>
      <c r="B502" s="75"/>
      <c r="C502" s="76"/>
      <c r="D502" s="76"/>
      <c r="E502" s="76"/>
      <c r="F502" s="76"/>
      <c r="G502" s="76"/>
      <c r="H502" s="76"/>
    </row>
  </sheetData>
  <mergeCells count="1">
    <mergeCell ref="A6:H6"/>
  </mergeCells>
  <pageMargins left="0.70866141732283472" right="0.43307086614173229" top="0.47244094488188981" bottom="0.43307086614173229" header="0.31496062992125984" footer="0.31496062992125984"/>
  <pageSetup paperSize="9" scale="72" fitToHeight="20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"/>
  <sheetViews>
    <sheetView showZeros="0" topLeftCell="A288" zoomScale="80" zoomScaleNormal="80" workbookViewId="0">
      <selection activeCell="L79" sqref="L79"/>
    </sheetView>
  </sheetViews>
  <sheetFormatPr defaultRowHeight="15" x14ac:dyDescent="0.25"/>
  <cols>
    <col min="1" max="1" width="90" style="16" customWidth="1"/>
    <col min="2" max="2" width="16.140625" style="90" customWidth="1"/>
    <col min="3" max="3" width="4.42578125" style="90" customWidth="1"/>
    <col min="4" max="4" width="3.42578125" style="90" bestFit="1" customWidth="1"/>
    <col min="5" max="5" width="3.85546875" style="90" bestFit="1" customWidth="1"/>
    <col min="6" max="6" width="17.140625" style="90" customWidth="1"/>
    <col min="7" max="7" width="14.7109375" style="45" customWidth="1"/>
    <col min="8" max="8" width="14.42578125" style="45" hidden="1" customWidth="1"/>
    <col min="9" max="9" width="15.85546875" style="45" hidden="1" customWidth="1"/>
    <col min="10" max="10" width="17.28515625" style="45" hidden="1" customWidth="1"/>
    <col min="11" max="11" width="9.140625" style="16"/>
    <col min="12" max="12" width="10.5703125" style="16" bestFit="1" customWidth="1"/>
    <col min="13" max="13" width="9.140625" style="16"/>
    <col min="258" max="258" width="90" customWidth="1"/>
    <col min="259" max="259" width="16.140625" customWidth="1"/>
    <col min="260" max="260" width="4.42578125" customWidth="1"/>
    <col min="261" max="261" width="3.42578125" bestFit="1" customWidth="1"/>
    <col min="262" max="262" width="3.85546875" bestFit="1" customWidth="1"/>
    <col min="263" max="263" width="14.7109375" customWidth="1"/>
    <col min="264" max="264" width="14.42578125" customWidth="1"/>
    <col min="265" max="265" width="15.85546875" customWidth="1"/>
    <col min="266" max="266" width="17.28515625" customWidth="1"/>
    <col min="268" max="268" width="9.42578125" bestFit="1" customWidth="1"/>
    <col min="514" max="514" width="90" customWidth="1"/>
    <col min="515" max="515" width="16.140625" customWidth="1"/>
    <col min="516" max="516" width="4.42578125" customWidth="1"/>
    <col min="517" max="517" width="3.42578125" bestFit="1" customWidth="1"/>
    <col min="518" max="518" width="3.85546875" bestFit="1" customWidth="1"/>
    <col min="519" max="519" width="14.7109375" customWidth="1"/>
    <col min="520" max="520" width="14.42578125" customWidth="1"/>
    <col min="521" max="521" width="15.85546875" customWidth="1"/>
    <col min="522" max="522" width="17.28515625" customWidth="1"/>
    <col min="524" max="524" width="9.42578125" bestFit="1" customWidth="1"/>
    <col min="770" max="770" width="90" customWidth="1"/>
    <col min="771" max="771" width="16.140625" customWidth="1"/>
    <col min="772" max="772" width="4.42578125" customWidth="1"/>
    <col min="773" max="773" width="3.42578125" bestFit="1" customWidth="1"/>
    <col min="774" max="774" width="3.85546875" bestFit="1" customWidth="1"/>
    <col min="775" max="775" width="14.7109375" customWidth="1"/>
    <col min="776" max="776" width="14.42578125" customWidth="1"/>
    <col min="777" max="777" width="15.85546875" customWidth="1"/>
    <col min="778" max="778" width="17.28515625" customWidth="1"/>
    <col min="780" max="780" width="9.42578125" bestFit="1" customWidth="1"/>
    <col min="1026" max="1026" width="90" customWidth="1"/>
    <col min="1027" max="1027" width="16.140625" customWidth="1"/>
    <col min="1028" max="1028" width="4.42578125" customWidth="1"/>
    <col min="1029" max="1029" width="3.42578125" bestFit="1" customWidth="1"/>
    <col min="1030" max="1030" width="3.85546875" bestFit="1" customWidth="1"/>
    <col min="1031" max="1031" width="14.7109375" customWidth="1"/>
    <col min="1032" max="1032" width="14.42578125" customWidth="1"/>
    <col min="1033" max="1033" width="15.85546875" customWidth="1"/>
    <col min="1034" max="1034" width="17.28515625" customWidth="1"/>
    <col min="1036" max="1036" width="9.42578125" bestFit="1" customWidth="1"/>
    <col min="1282" max="1282" width="90" customWidth="1"/>
    <col min="1283" max="1283" width="16.140625" customWidth="1"/>
    <col min="1284" max="1284" width="4.42578125" customWidth="1"/>
    <col min="1285" max="1285" width="3.42578125" bestFit="1" customWidth="1"/>
    <col min="1286" max="1286" width="3.85546875" bestFit="1" customWidth="1"/>
    <col min="1287" max="1287" width="14.7109375" customWidth="1"/>
    <col min="1288" max="1288" width="14.42578125" customWidth="1"/>
    <col min="1289" max="1289" width="15.85546875" customWidth="1"/>
    <col min="1290" max="1290" width="17.28515625" customWidth="1"/>
    <col min="1292" max="1292" width="9.42578125" bestFit="1" customWidth="1"/>
    <col min="1538" max="1538" width="90" customWidth="1"/>
    <col min="1539" max="1539" width="16.140625" customWidth="1"/>
    <col min="1540" max="1540" width="4.42578125" customWidth="1"/>
    <col min="1541" max="1541" width="3.42578125" bestFit="1" customWidth="1"/>
    <col min="1542" max="1542" width="3.85546875" bestFit="1" customWidth="1"/>
    <col min="1543" max="1543" width="14.7109375" customWidth="1"/>
    <col min="1544" max="1544" width="14.42578125" customWidth="1"/>
    <col min="1545" max="1545" width="15.85546875" customWidth="1"/>
    <col min="1546" max="1546" width="17.28515625" customWidth="1"/>
    <col min="1548" max="1548" width="9.42578125" bestFit="1" customWidth="1"/>
    <col min="1794" max="1794" width="90" customWidth="1"/>
    <col min="1795" max="1795" width="16.140625" customWidth="1"/>
    <col min="1796" max="1796" width="4.42578125" customWidth="1"/>
    <col min="1797" max="1797" width="3.42578125" bestFit="1" customWidth="1"/>
    <col min="1798" max="1798" width="3.85546875" bestFit="1" customWidth="1"/>
    <col min="1799" max="1799" width="14.7109375" customWidth="1"/>
    <col min="1800" max="1800" width="14.42578125" customWidth="1"/>
    <col min="1801" max="1801" width="15.85546875" customWidth="1"/>
    <col min="1802" max="1802" width="17.28515625" customWidth="1"/>
    <col min="1804" max="1804" width="9.42578125" bestFit="1" customWidth="1"/>
    <col min="2050" max="2050" width="90" customWidth="1"/>
    <col min="2051" max="2051" width="16.140625" customWidth="1"/>
    <col min="2052" max="2052" width="4.42578125" customWidth="1"/>
    <col min="2053" max="2053" width="3.42578125" bestFit="1" customWidth="1"/>
    <col min="2054" max="2054" width="3.85546875" bestFit="1" customWidth="1"/>
    <col min="2055" max="2055" width="14.7109375" customWidth="1"/>
    <col min="2056" max="2056" width="14.42578125" customWidth="1"/>
    <col min="2057" max="2057" width="15.85546875" customWidth="1"/>
    <col min="2058" max="2058" width="17.28515625" customWidth="1"/>
    <col min="2060" max="2060" width="9.42578125" bestFit="1" customWidth="1"/>
    <col min="2306" max="2306" width="90" customWidth="1"/>
    <col min="2307" max="2307" width="16.140625" customWidth="1"/>
    <col min="2308" max="2308" width="4.42578125" customWidth="1"/>
    <col min="2309" max="2309" width="3.42578125" bestFit="1" customWidth="1"/>
    <col min="2310" max="2310" width="3.85546875" bestFit="1" customWidth="1"/>
    <col min="2311" max="2311" width="14.7109375" customWidth="1"/>
    <col min="2312" max="2312" width="14.42578125" customWidth="1"/>
    <col min="2313" max="2313" width="15.85546875" customWidth="1"/>
    <col min="2314" max="2314" width="17.28515625" customWidth="1"/>
    <col min="2316" max="2316" width="9.42578125" bestFit="1" customWidth="1"/>
    <col min="2562" max="2562" width="90" customWidth="1"/>
    <col min="2563" max="2563" width="16.140625" customWidth="1"/>
    <col min="2564" max="2564" width="4.42578125" customWidth="1"/>
    <col min="2565" max="2565" width="3.42578125" bestFit="1" customWidth="1"/>
    <col min="2566" max="2566" width="3.85546875" bestFit="1" customWidth="1"/>
    <col min="2567" max="2567" width="14.7109375" customWidth="1"/>
    <col min="2568" max="2568" width="14.42578125" customWidth="1"/>
    <col min="2569" max="2569" width="15.85546875" customWidth="1"/>
    <col min="2570" max="2570" width="17.28515625" customWidth="1"/>
    <col min="2572" max="2572" width="9.42578125" bestFit="1" customWidth="1"/>
    <col min="2818" max="2818" width="90" customWidth="1"/>
    <col min="2819" max="2819" width="16.140625" customWidth="1"/>
    <col min="2820" max="2820" width="4.42578125" customWidth="1"/>
    <col min="2821" max="2821" width="3.42578125" bestFit="1" customWidth="1"/>
    <col min="2822" max="2822" width="3.85546875" bestFit="1" customWidth="1"/>
    <col min="2823" max="2823" width="14.7109375" customWidth="1"/>
    <col min="2824" max="2824" width="14.42578125" customWidth="1"/>
    <col min="2825" max="2825" width="15.85546875" customWidth="1"/>
    <col min="2826" max="2826" width="17.28515625" customWidth="1"/>
    <col min="2828" max="2828" width="9.42578125" bestFit="1" customWidth="1"/>
    <col min="3074" max="3074" width="90" customWidth="1"/>
    <col min="3075" max="3075" width="16.140625" customWidth="1"/>
    <col min="3076" max="3076" width="4.42578125" customWidth="1"/>
    <col min="3077" max="3077" width="3.42578125" bestFit="1" customWidth="1"/>
    <col min="3078" max="3078" width="3.85546875" bestFit="1" customWidth="1"/>
    <col min="3079" max="3079" width="14.7109375" customWidth="1"/>
    <col min="3080" max="3080" width="14.42578125" customWidth="1"/>
    <col min="3081" max="3081" width="15.85546875" customWidth="1"/>
    <col min="3082" max="3082" width="17.28515625" customWidth="1"/>
    <col min="3084" max="3084" width="9.42578125" bestFit="1" customWidth="1"/>
    <col min="3330" max="3330" width="90" customWidth="1"/>
    <col min="3331" max="3331" width="16.140625" customWidth="1"/>
    <col min="3332" max="3332" width="4.42578125" customWidth="1"/>
    <col min="3333" max="3333" width="3.42578125" bestFit="1" customWidth="1"/>
    <col min="3334" max="3334" width="3.85546875" bestFit="1" customWidth="1"/>
    <col min="3335" max="3335" width="14.7109375" customWidth="1"/>
    <col min="3336" max="3336" width="14.42578125" customWidth="1"/>
    <col min="3337" max="3337" width="15.85546875" customWidth="1"/>
    <col min="3338" max="3338" width="17.28515625" customWidth="1"/>
    <col min="3340" max="3340" width="9.42578125" bestFit="1" customWidth="1"/>
    <col min="3586" max="3586" width="90" customWidth="1"/>
    <col min="3587" max="3587" width="16.140625" customWidth="1"/>
    <col min="3588" max="3588" width="4.42578125" customWidth="1"/>
    <col min="3589" max="3589" width="3.42578125" bestFit="1" customWidth="1"/>
    <col min="3590" max="3590" width="3.85546875" bestFit="1" customWidth="1"/>
    <col min="3591" max="3591" width="14.7109375" customWidth="1"/>
    <col min="3592" max="3592" width="14.42578125" customWidth="1"/>
    <col min="3593" max="3593" width="15.85546875" customWidth="1"/>
    <col min="3594" max="3594" width="17.28515625" customWidth="1"/>
    <col min="3596" max="3596" width="9.42578125" bestFit="1" customWidth="1"/>
    <col min="3842" max="3842" width="90" customWidth="1"/>
    <col min="3843" max="3843" width="16.140625" customWidth="1"/>
    <col min="3844" max="3844" width="4.42578125" customWidth="1"/>
    <col min="3845" max="3845" width="3.42578125" bestFit="1" customWidth="1"/>
    <col min="3846" max="3846" width="3.85546875" bestFit="1" customWidth="1"/>
    <col min="3847" max="3847" width="14.7109375" customWidth="1"/>
    <col min="3848" max="3848" width="14.42578125" customWidth="1"/>
    <col min="3849" max="3849" width="15.85546875" customWidth="1"/>
    <col min="3850" max="3850" width="17.28515625" customWidth="1"/>
    <col min="3852" max="3852" width="9.42578125" bestFit="1" customWidth="1"/>
    <col min="4098" max="4098" width="90" customWidth="1"/>
    <col min="4099" max="4099" width="16.140625" customWidth="1"/>
    <col min="4100" max="4100" width="4.42578125" customWidth="1"/>
    <col min="4101" max="4101" width="3.42578125" bestFit="1" customWidth="1"/>
    <col min="4102" max="4102" width="3.85546875" bestFit="1" customWidth="1"/>
    <col min="4103" max="4103" width="14.7109375" customWidth="1"/>
    <col min="4104" max="4104" width="14.42578125" customWidth="1"/>
    <col min="4105" max="4105" width="15.85546875" customWidth="1"/>
    <col min="4106" max="4106" width="17.28515625" customWidth="1"/>
    <col min="4108" max="4108" width="9.42578125" bestFit="1" customWidth="1"/>
    <col min="4354" max="4354" width="90" customWidth="1"/>
    <col min="4355" max="4355" width="16.140625" customWidth="1"/>
    <col min="4356" max="4356" width="4.42578125" customWidth="1"/>
    <col min="4357" max="4357" width="3.42578125" bestFit="1" customWidth="1"/>
    <col min="4358" max="4358" width="3.85546875" bestFit="1" customWidth="1"/>
    <col min="4359" max="4359" width="14.7109375" customWidth="1"/>
    <col min="4360" max="4360" width="14.42578125" customWidth="1"/>
    <col min="4361" max="4361" width="15.85546875" customWidth="1"/>
    <col min="4362" max="4362" width="17.28515625" customWidth="1"/>
    <col min="4364" max="4364" width="9.42578125" bestFit="1" customWidth="1"/>
    <col min="4610" max="4610" width="90" customWidth="1"/>
    <col min="4611" max="4611" width="16.140625" customWidth="1"/>
    <col min="4612" max="4612" width="4.42578125" customWidth="1"/>
    <col min="4613" max="4613" width="3.42578125" bestFit="1" customWidth="1"/>
    <col min="4614" max="4614" width="3.85546875" bestFit="1" customWidth="1"/>
    <col min="4615" max="4615" width="14.7109375" customWidth="1"/>
    <col min="4616" max="4616" width="14.42578125" customWidth="1"/>
    <col min="4617" max="4617" width="15.85546875" customWidth="1"/>
    <col min="4618" max="4618" width="17.28515625" customWidth="1"/>
    <col min="4620" max="4620" width="9.42578125" bestFit="1" customWidth="1"/>
    <col min="4866" max="4866" width="90" customWidth="1"/>
    <col min="4867" max="4867" width="16.140625" customWidth="1"/>
    <col min="4868" max="4868" width="4.42578125" customWidth="1"/>
    <col min="4869" max="4869" width="3.42578125" bestFit="1" customWidth="1"/>
    <col min="4870" max="4870" width="3.85546875" bestFit="1" customWidth="1"/>
    <col min="4871" max="4871" width="14.7109375" customWidth="1"/>
    <col min="4872" max="4872" width="14.42578125" customWidth="1"/>
    <col min="4873" max="4873" width="15.85546875" customWidth="1"/>
    <col min="4874" max="4874" width="17.28515625" customWidth="1"/>
    <col min="4876" max="4876" width="9.42578125" bestFit="1" customWidth="1"/>
    <col min="5122" max="5122" width="90" customWidth="1"/>
    <col min="5123" max="5123" width="16.140625" customWidth="1"/>
    <col min="5124" max="5124" width="4.42578125" customWidth="1"/>
    <col min="5125" max="5125" width="3.42578125" bestFit="1" customWidth="1"/>
    <col min="5126" max="5126" width="3.85546875" bestFit="1" customWidth="1"/>
    <col min="5127" max="5127" width="14.7109375" customWidth="1"/>
    <col min="5128" max="5128" width="14.42578125" customWidth="1"/>
    <col min="5129" max="5129" width="15.85546875" customWidth="1"/>
    <col min="5130" max="5130" width="17.28515625" customWidth="1"/>
    <col min="5132" max="5132" width="9.42578125" bestFit="1" customWidth="1"/>
    <col min="5378" max="5378" width="90" customWidth="1"/>
    <col min="5379" max="5379" width="16.140625" customWidth="1"/>
    <col min="5380" max="5380" width="4.42578125" customWidth="1"/>
    <col min="5381" max="5381" width="3.42578125" bestFit="1" customWidth="1"/>
    <col min="5382" max="5382" width="3.85546875" bestFit="1" customWidth="1"/>
    <col min="5383" max="5383" width="14.7109375" customWidth="1"/>
    <col min="5384" max="5384" width="14.42578125" customWidth="1"/>
    <col min="5385" max="5385" width="15.85546875" customWidth="1"/>
    <col min="5386" max="5386" width="17.28515625" customWidth="1"/>
    <col min="5388" max="5388" width="9.42578125" bestFit="1" customWidth="1"/>
    <col min="5634" max="5634" width="90" customWidth="1"/>
    <col min="5635" max="5635" width="16.140625" customWidth="1"/>
    <col min="5636" max="5636" width="4.42578125" customWidth="1"/>
    <col min="5637" max="5637" width="3.42578125" bestFit="1" customWidth="1"/>
    <col min="5638" max="5638" width="3.85546875" bestFit="1" customWidth="1"/>
    <col min="5639" max="5639" width="14.7109375" customWidth="1"/>
    <col min="5640" max="5640" width="14.42578125" customWidth="1"/>
    <col min="5641" max="5641" width="15.85546875" customWidth="1"/>
    <col min="5642" max="5642" width="17.28515625" customWidth="1"/>
    <col min="5644" max="5644" width="9.42578125" bestFit="1" customWidth="1"/>
    <col min="5890" max="5890" width="90" customWidth="1"/>
    <col min="5891" max="5891" width="16.140625" customWidth="1"/>
    <col min="5892" max="5892" width="4.42578125" customWidth="1"/>
    <col min="5893" max="5893" width="3.42578125" bestFit="1" customWidth="1"/>
    <col min="5894" max="5894" width="3.85546875" bestFit="1" customWidth="1"/>
    <col min="5895" max="5895" width="14.7109375" customWidth="1"/>
    <col min="5896" max="5896" width="14.42578125" customWidth="1"/>
    <col min="5897" max="5897" width="15.85546875" customWidth="1"/>
    <col min="5898" max="5898" width="17.28515625" customWidth="1"/>
    <col min="5900" max="5900" width="9.42578125" bestFit="1" customWidth="1"/>
    <col min="6146" max="6146" width="90" customWidth="1"/>
    <col min="6147" max="6147" width="16.140625" customWidth="1"/>
    <col min="6148" max="6148" width="4.42578125" customWidth="1"/>
    <col min="6149" max="6149" width="3.42578125" bestFit="1" customWidth="1"/>
    <col min="6150" max="6150" width="3.85546875" bestFit="1" customWidth="1"/>
    <col min="6151" max="6151" width="14.7109375" customWidth="1"/>
    <col min="6152" max="6152" width="14.42578125" customWidth="1"/>
    <col min="6153" max="6153" width="15.85546875" customWidth="1"/>
    <col min="6154" max="6154" width="17.28515625" customWidth="1"/>
    <col min="6156" max="6156" width="9.42578125" bestFit="1" customWidth="1"/>
    <col min="6402" max="6402" width="90" customWidth="1"/>
    <col min="6403" max="6403" width="16.140625" customWidth="1"/>
    <col min="6404" max="6404" width="4.42578125" customWidth="1"/>
    <col min="6405" max="6405" width="3.42578125" bestFit="1" customWidth="1"/>
    <col min="6406" max="6406" width="3.85546875" bestFit="1" customWidth="1"/>
    <col min="6407" max="6407" width="14.7109375" customWidth="1"/>
    <col min="6408" max="6408" width="14.42578125" customWidth="1"/>
    <col min="6409" max="6409" width="15.85546875" customWidth="1"/>
    <col min="6410" max="6410" width="17.28515625" customWidth="1"/>
    <col min="6412" max="6412" width="9.42578125" bestFit="1" customWidth="1"/>
    <col min="6658" max="6658" width="90" customWidth="1"/>
    <col min="6659" max="6659" width="16.140625" customWidth="1"/>
    <col min="6660" max="6660" width="4.42578125" customWidth="1"/>
    <col min="6661" max="6661" width="3.42578125" bestFit="1" customWidth="1"/>
    <col min="6662" max="6662" width="3.85546875" bestFit="1" customWidth="1"/>
    <col min="6663" max="6663" width="14.7109375" customWidth="1"/>
    <col min="6664" max="6664" width="14.42578125" customWidth="1"/>
    <col min="6665" max="6665" width="15.85546875" customWidth="1"/>
    <col min="6666" max="6666" width="17.28515625" customWidth="1"/>
    <col min="6668" max="6668" width="9.42578125" bestFit="1" customWidth="1"/>
    <col min="6914" max="6914" width="90" customWidth="1"/>
    <col min="6915" max="6915" width="16.140625" customWidth="1"/>
    <col min="6916" max="6916" width="4.42578125" customWidth="1"/>
    <col min="6917" max="6917" width="3.42578125" bestFit="1" customWidth="1"/>
    <col min="6918" max="6918" width="3.85546875" bestFit="1" customWidth="1"/>
    <col min="6919" max="6919" width="14.7109375" customWidth="1"/>
    <col min="6920" max="6920" width="14.42578125" customWidth="1"/>
    <col min="6921" max="6921" width="15.85546875" customWidth="1"/>
    <col min="6922" max="6922" width="17.28515625" customWidth="1"/>
    <col min="6924" max="6924" width="9.42578125" bestFit="1" customWidth="1"/>
    <col min="7170" max="7170" width="90" customWidth="1"/>
    <col min="7171" max="7171" width="16.140625" customWidth="1"/>
    <col min="7172" max="7172" width="4.42578125" customWidth="1"/>
    <col min="7173" max="7173" width="3.42578125" bestFit="1" customWidth="1"/>
    <col min="7174" max="7174" width="3.85546875" bestFit="1" customWidth="1"/>
    <col min="7175" max="7175" width="14.7109375" customWidth="1"/>
    <col min="7176" max="7176" width="14.42578125" customWidth="1"/>
    <col min="7177" max="7177" width="15.85546875" customWidth="1"/>
    <col min="7178" max="7178" width="17.28515625" customWidth="1"/>
    <col min="7180" max="7180" width="9.42578125" bestFit="1" customWidth="1"/>
    <col min="7426" max="7426" width="90" customWidth="1"/>
    <col min="7427" max="7427" width="16.140625" customWidth="1"/>
    <col min="7428" max="7428" width="4.42578125" customWidth="1"/>
    <col min="7429" max="7429" width="3.42578125" bestFit="1" customWidth="1"/>
    <col min="7430" max="7430" width="3.85546875" bestFit="1" customWidth="1"/>
    <col min="7431" max="7431" width="14.7109375" customWidth="1"/>
    <col min="7432" max="7432" width="14.42578125" customWidth="1"/>
    <col min="7433" max="7433" width="15.85546875" customWidth="1"/>
    <col min="7434" max="7434" width="17.28515625" customWidth="1"/>
    <col min="7436" max="7436" width="9.42578125" bestFit="1" customWidth="1"/>
    <col min="7682" max="7682" width="90" customWidth="1"/>
    <col min="7683" max="7683" width="16.140625" customWidth="1"/>
    <col min="7684" max="7684" width="4.42578125" customWidth="1"/>
    <col min="7685" max="7685" width="3.42578125" bestFit="1" customWidth="1"/>
    <col min="7686" max="7686" width="3.85546875" bestFit="1" customWidth="1"/>
    <col min="7687" max="7687" width="14.7109375" customWidth="1"/>
    <col min="7688" max="7688" width="14.42578125" customWidth="1"/>
    <col min="7689" max="7689" width="15.85546875" customWidth="1"/>
    <col min="7690" max="7690" width="17.28515625" customWidth="1"/>
    <col min="7692" max="7692" width="9.42578125" bestFit="1" customWidth="1"/>
    <col min="7938" max="7938" width="90" customWidth="1"/>
    <col min="7939" max="7939" width="16.140625" customWidth="1"/>
    <col min="7940" max="7940" width="4.42578125" customWidth="1"/>
    <col min="7941" max="7941" width="3.42578125" bestFit="1" customWidth="1"/>
    <col min="7942" max="7942" width="3.85546875" bestFit="1" customWidth="1"/>
    <col min="7943" max="7943" width="14.7109375" customWidth="1"/>
    <col min="7944" max="7944" width="14.42578125" customWidth="1"/>
    <col min="7945" max="7945" width="15.85546875" customWidth="1"/>
    <col min="7946" max="7946" width="17.28515625" customWidth="1"/>
    <col min="7948" max="7948" width="9.42578125" bestFit="1" customWidth="1"/>
    <col min="8194" max="8194" width="90" customWidth="1"/>
    <col min="8195" max="8195" width="16.140625" customWidth="1"/>
    <col min="8196" max="8196" width="4.42578125" customWidth="1"/>
    <col min="8197" max="8197" width="3.42578125" bestFit="1" customWidth="1"/>
    <col min="8198" max="8198" width="3.85546875" bestFit="1" customWidth="1"/>
    <col min="8199" max="8199" width="14.7109375" customWidth="1"/>
    <col min="8200" max="8200" width="14.42578125" customWidth="1"/>
    <col min="8201" max="8201" width="15.85546875" customWidth="1"/>
    <col min="8202" max="8202" width="17.28515625" customWidth="1"/>
    <col min="8204" max="8204" width="9.42578125" bestFit="1" customWidth="1"/>
    <col min="8450" max="8450" width="90" customWidth="1"/>
    <col min="8451" max="8451" width="16.140625" customWidth="1"/>
    <col min="8452" max="8452" width="4.42578125" customWidth="1"/>
    <col min="8453" max="8453" width="3.42578125" bestFit="1" customWidth="1"/>
    <col min="8454" max="8454" width="3.85546875" bestFit="1" customWidth="1"/>
    <col min="8455" max="8455" width="14.7109375" customWidth="1"/>
    <col min="8456" max="8456" width="14.42578125" customWidth="1"/>
    <col min="8457" max="8457" width="15.85546875" customWidth="1"/>
    <col min="8458" max="8458" width="17.28515625" customWidth="1"/>
    <col min="8460" max="8460" width="9.42578125" bestFit="1" customWidth="1"/>
    <col min="8706" max="8706" width="90" customWidth="1"/>
    <col min="8707" max="8707" width="16.140625" customWidth="1"/>
    <col min="8708" max="8708" width="4.42578125" customWidth="1"/>
    <col min="8709" max="8709" width="3.42578125" bestFit="1" customWidth="1"/>
    <col min="8710" max="8710" width="3.85546875" bestFit="1" customWidth="1"/>
    <col min="8711" max="8711" width="14.7109375" customWidth="1"/>
    <col min="8712" max="8712" width="14.42578125" customWidth="1"/>
    <col min="8713" max="8713" width="15.85546875" customWidth="1"/>
    <col min="8714" max="8714" width="17.28515625" customWidth="1"/>
    <col min="8716" max="8716" width="9.42578125" bestFit="1" customWidth="1"/>
    <col min="8962" max="8962" width="90" customWidth="1"/>
    <col min="8963" max="8963" width="16.140625" customWidth="1"/>
    <col min="8964" max="8964" width="4.42578125" customWidth="1"/>
    <col min="8965" max="8965" width="3.42578125" bestFit="1" customWidth="1"/>
    <col min="8966" max="8966" width="3.85546875" bestFit="1" customWidth="1"/>
    <col min="8967" max="8967" width="14.7109375" customWidth="1"/>
    <col min="8968" max="8968" width="14.42578125" customWidth="1"/>
    <col min="8969" max="8969" width="15.85546875" customWidth="1"/>
    <col min="8970" max="8970" width="17.28515625" customWidth="1"/>
    <col min="8972" max="8972" width="9.42578125" bestFit="1" customWidth="1"/>
    <col min="9218" max="9218" width="90" customWidth="1"/>
    <col min="9219" max="9219" width="16.140625" customWidth="1"/>
    <col min="9220" max="9220" width="4.42578125" customWidth="1"/>
    <col min="9221" max="9221" width="3.42578125" bestFit="1" customWidth="1"/>
    <col min="9222" max="9222" width="3.85546875" bestFit="1" customWidth="1"/>
    <col min="9223" max="9223" width="14.7109375" customWidth="1"/>
    <col min="9224" max="9224" width="14.42578125" customWidth="1"/>
    <col min="9225" max="9225" width="15.85546875" customWidth="1"/>
    <col min="9226" max="9226" width="17.28515625" customWidth="1"/>
    <col min="9228" max="9228" width="9.42578125" bestFit="1" customWidth="1"/>
    <col min="9474" max="9474" width="90" customWidth="1"/>
    <col min="9475" max="9475" width="16.140625" customWidth="1"/>
    <col min="9476" max="9476" width="4.42578125" customWidth="1"/>
    <col min="9477" max="9477" width="3.42578125" bestFit="1" customWidth="1"/>
    <col min="9478" max="9478" width="3.85546875" bestFit="1" customWidth="1"/>
    <col min="9479" max="9479" width="14.7109375" customWidth="1"/>
    <col min="9480" max="9480" width="14.42578125" customWidth="1"/>
    <col min="9481" max="9481" width="15.85546875" customWidth="1"/>
    <col min="9482" max="9482" width="17.28515625" customWidth="1"/>
    <col min="9484" max="9484" width="9.42578125" bestFit="1" customWidth="1"/>
    <col min="9730" max="9730" width="90" customWidth="1"/>
    <col min="9731" max="9731" width="16.140625" customWidth="1"/>
    <col min="9732" max="9732" width="4.42578125" customWidth="1"/>
    <col min="9733" max="9733" width="3.42578125" bestFit="1" customWidth="1"/>
    <col min="9734" max="9734" width="3.85546875" bestFit="1" customWidth="1"/>
    <col min="9735" max="9735" width="14.7109375" customWidth="1"/>
    <col min="9736" max="9736" width="14.42578125" customWidth="1"/>
    <col min="9737" max="9737" width="15.85546875" customWidth="1"/>
    <col min="9738" max="9738" width="17.28515625" customWidth="1"/>
    <col min="9740" max="9740" width="9.42578125" bestFit="1" customWidth="1"/>
    <col min="9986" max="9986" width="90" customWidth="1"/>
    <col min="9987" max="9987" width="16.140625" customWidth="1"/>
    <col min="9988" max="9988" width="4.42578125" customWidth="1"/>
    <col min="9989" max="9989" width="3.42578125" bestFit="1" customWidth="1"/>
    <col min="9990" max="9990" width="3.85546875" bestFit="1" customWidth="1"/>
    <col min="9991" max="9991" width="14.7109375" customWidth="1"/>
    <col min="9992" max="9992" width="14.42578125" customWidth="1"/>
    <col min="9993" max="9993" width="15.85546875" customWidth="1"/>
    <col min="9994" max="9994" width="17.28515625" customWidth="1"/>
    <col min="9996" max="9996" width="9.42578125" bestFit="1" customWidth="1"/>
    <col min="10242" max="10242" width="90" customWidth="1"/>
    <col min="10243" max="10243" width="16.140625" customWidth="1"/>
    <col min="10244" max="10244" width="4.42578125" customWidth="1"/>
    <col min="10245" max="10245" width="3.42578125" bestFit="1" customWidth="1"/>
    <col min="10246" max="10246" width="3.85546875" bestFit="1" customWidth="1"/>
    <col min="10247" max="10247" width="14.7109375" customWidth="1"/>
    <col min="10248" max="10248" width="14.42578125" customWidth="1"/>
    <col min="10249" max="10249" width="15.85546875" customWidth="1"/>
    <col min="10250" max="10250" width="17.28515625" customWidth="1"/>
    <col min="10252" max="10252" width="9.42578125" bestFit="1" customWidth="1"/>
    <col min="10498" max="10498" width="90" customWidth="1"/>
    <col min="10499" max="10499" width="16.140625" customWidth="1"/>
    <col min="10500" max="10500" width="4.42578125" customWidth="1"/>
    <col min="10501" max="10501" width="3.42578125" bestFit="1" customWidth="1"/>
    <col min="10502" max="10502" width="3.85546875" bestFit="1" customWidth="1"/>
    <col min="10503" max="10503" width="14.7109375" customWidth="1"/>
    <col min="10504" max="10504" width="14.42578125" customWidth="1"/>
    <col min="10505" max="10505" width="15.85546875" customWidth="1"/>
    <col min="10506" max="10506" width="17.28515625" customWidth="1"/>
    <col min="10508" max="10508" width="9.42578125" bestFit="1" customWidth="1"/>
    <col min="10754" max="10754" width="90" customWidth="1"/>
    <col min="10755" max="10755" width="16.140625" customWidth="1"/>
    <col min="10756" max="10756" width="4.42578125" customWidth="1"/>
    <col min="10757" max="10757" width="3.42578125" bestFit="1" customWidth="1"/>
    <col min="10758" max="10758" width="3.85546875" bestFit="1" customWidth="1"/>
    <col min="10759" max="10759" width="14.7109375" customWidth="1"/>
    <col min="10760" max="10760" width="14.42578125" customWidth="1"/>
    <col min="10761" max="10761" width="15.85546875" customWidth="1"/>
    <col min="10762" max="10762" width="17.28515625" customWidth="1"/>
    <col min="10764" max="10764" width="9.42578125" bestFit="1" customWidth="1"/>
    <col min="11010" max="11010" width="90" customWidth="1"/>
    <col min="11011" max="11011" width="16.140625" customWidth="1"/>
    <col min="11012" max="11012" width="4.42578125" customWidth="1"/>
    <col min="11013" max="11013" width="3.42578125" bestFit="1" customWidth="1"/>
    <col min="11014" max="11014" width="3.85546875" bestFit="1" customWidth="1"/>
    <col min="11015" max="11015" width="14.7109375" customWidth="1"/>
    <col min="11016" max="11016" width="14.42578125" customWidth="1"/>
    <col min="11017" max="11017" width="15.85546875" customWidth="1"/>
    <col min="11018" max="11018" width="17.28515625" customWidth="1"/>
    <col min="11020" max="11020" width="9.42578125" bestFit="1" customWidth="1"/>
    <col min="11266" max="11266" width="90" customWidth="1"/>
    <col min="11267" max="11267" width="16.140625" customWidth="1"/>
    <col min="11268" max="11268" width="4.42578125" customWidth="1"/>
    <col min="11269" max="11269" width="3.42578125" bestFit="1" customWidth="1"/>
    <col min="11270" max="11270" width="3.85546875" bestFit="1" customWidth="1"/>
    <col min="11271" max="11271" width="14.7109375" customWidth="1"/>
    <col min="11272" max="11272" width="14.42578125" customWidth="1"/>
    <col min="11273" max="11273" width="15.85546875" customWidth="1"/>
    <col min="11274" max="11274" width="17.28515625" customWidth="1"/>
    <col min="11276" max="11276" width="9.42578125" bestFit="1" customWidth="1"/>
    <col min="11522" max="11522" width="90" customWidth="1"/>
    <col min="11523" max="11523" width="16.140625" customWidth="1"/>
    <col min="11524" max="11524" width="4.42578125" customWidth="1"/>
    <col min="11525" max="11525" width="3.42578125" bestFit="1" customWidth="1"/>
    <col min="11526" max="11526" width="3.85546875" bestFit="1" customWidth="1"/>
    <col min="11527" max="11527" width="14.7109375" customWidth="1"/>
    <col min="11528" max="11528" width="14.42578125" customWidth="1"/>
    <col min="11529" max="11529" width="15.85546875" customWidth="1"/>
    <col min="11530" max="11530" width="17.28515625" customWidth="1"/>
    <col min="11532" max="11532" width="9.42578125" bestFit="1" customWidth="1"/>
    <col min="11778" max="11778" width="90" customWidth="1"/>
    <col min="11779" max="11779" width="16.140625" customWidth="1"/>
    <col min="11780" max="11780" width="4.42578125" customWidth="1"/>
    <col min="11781" max="11781" width="3.42578125" bestFit="1" customWidth="1"/>
    <col min="11782" max="11782" width="3.85546875" bestFit="1" customWidth="1"/>
    <col min="11783" max="11783" width="14.7109375" customWidth="1"/>
    <col min="11784" max="11784" width="14.42578125" customWidth="1"/>
    <col min="11785" max="11785" width="15.85546875" customWidth="1"/>
    <col min="11786" max="11786" width="17.28515625" customWidth="1"/>
    <col min="11788" max="11788" width="9.42578125" bestFit="1" customWidth="1"/>
    <col min="12034" max="12034" width="90" customWidth="1"/>
    <col min="12035" max="12035" width="16.140625" customWidth="1"/>
    <col min="12036" max="12036" width="4.42578125" customWidth="1"/>
    <col min="12037" max="12037" width="3.42578125" bestFit="1" customWidth="1"/>
    <col min="12038" max="12038" width="3.85546875" bestFit="1" customWidth="1"/>
    <col min="12039" max="12039" width="14.7109375" customWidth="1"/>
    <col min="12040" max="12040" width="14.42578125" customWidth="1"/>
    <col min="12041" max="12041" width="15.85546875" customWidth="1"/>
    <col min="12042" max="12042" width="17.28515625" customWidth="1"/>
    <col min="12044" max="12044" width="9.42578125" bestFit="1" customWidth="1"/>
    <col min="12290" max="12290" width="90" customWidth="1"/>
    <col min="12291" max="12291" width="16.140625" customWidth="1"/>
    <col min="12292" max="12292" width="4.42578125" customWidth="1"/>
    <col min="12293" max="12293" width="3.42578125" bestFit="1" customWidth="1"/>
    <col min="12294" max="12294" width="3.85546875" bestFit="1" customWidth="1"/>
    <col min="12295" max="12295" width="14.7109375" customWidth="1"/>
    <col min="12296" max="12296" width="14.42578125" customWidth="1"/>
    <col min="12297" max="12297" width="15.85546875" customWidth="1"/>
    <col min="12298" max="12298" width="17.28515625" customWidth="1"/>
    <col min="12300" max="12300" width="9.42578125" bestFit="1" customWidth="1"/>
    <col min="12546" max="12546" width="90" customWidth="1"/>
    <col min="12547" max="12547" width="16.140625" customWidth="1"/>
    <col min="12548" max="12548" width="4.42578125" customWidth="1"/>
    <col min="12549" max="12549" width="3.42578125" bestFit="1" customWidth="1"/>
    <col min="12550" max="12550" width="3.85546875" bestFit="1" customWidth="1"/>
    <col min="12551" max="12551" width="14.7109375" customWidth="1"/>
    <col min="12552" max="12552" width="14.42578125" customWidth="1"/>
    <col min="12553" max="12553" width="15.85546875" customWidth="1"/>
    <col min="12554" max="12554" width="17.28515625" customWidth="1"/>
    <col min="12556" max="12556" width="9.42578125" bestFit="1" customWidth="1"/>
    <col min="12802" max="12802" width="90" customWidth="1"/>
    <col min="12803" max="12803" width="16.140625" customWidth="1"/>
    <col min="12804" max="12804" width="4.42578125" customWidth="1"/>
    <col min="12805" max="12805" width="3.42578125" bestFit="1" customWidth="1"/>
    <col min="12806" max="12806" width="3.85546875" bestFit="1" customWidth="1"/>
    <col min="12807" max="12807" width="14.7109375" customWidth="1"/>
    <col min="12808" max="12808" width="14.42578125" customWidth="1"/>
    <col min="12809" max="12809" width="15.85546875" customWidth="1"/>
    <col min="12810" max="12810" width="17.28515625" customWidth="1"/>
    <col min="12812" max="12812" width="9.42578125" bestFit="1" customWidth="1"/>
    <col min="13058" max="13058" width="90" customWidth="1"/>
    <col min="13059" max="13059" width="16.140625" customWidth="1"/>
    <col min="13060" max="13060" width="4.42578125" customWidth="1"/>
    <col min="13061" max="13061" width="3.42578125" bestFit="1" customWidth="1"/>
    <col min="13062" max="13062" width="3.85546875" bestFit="1" customWidth="1"/>
    <col min="13063" max="13063" width="14.7109375" customWidth="1"/>
    <col min="13064" max="13064" width="14.42578125" customWidth="1"/>
    <col min="13065" max="13065" width="15.85546875" customWidth="1"/>
    <col min="13066" max="13066" width="17.28515625" customWidth="1"/>
    <col min="13068" max="13068" width="9.42578125" bestFit="1" customWidth="1"/>
    <col min="13314" max="13314" width="90" customWidth="1"/>
    <col min="13315" max="13315" width="16.140625" customWidth="1"/>
    <col min="13316" max="13316" width="4.42578125" customWidth="1"/>
    <col min="13317" max="13317" width="3.42578125" bestFit="1" customWidth="1"/>
    <col min="13318" max="13318" width="3.85546875" bestFit="1" customWidth="1"/>
    <col min="13319" max="13319" width="14.7109375" customWidth="1"/>
    <col min="13320" max="13320" width="14.42578125" customWidth="1"/>
    <col min="13321" max="13321" width="15.85546875" customWidth="1"/>
    <col min="13322" max="13322" width="17.28515625" customWidth="1"/>
    <col min="13324" max="13324" width="9.42578125" bestFit="1" customWidth="1"/>
    <col min="13570" max="13570" width="90" customWidth="1"/>
    <col min="13571" max="13571" width="16.140625" customWidth="1"/>
    <col min="13572" max="13572" width="4.42578125" customWidth="1"/>
    <col min="13573" max="13573" width="3.42578125" bestFit="1" customWidth="1"/>
    <col min="13574" max="13574" width="3.85546875" bestFit="1" customWidth="1"/>
    <col min="13575" max="13575" width="14.7109375" customWidth="1"/>
    <col min="13576" max="13576" width="14.42578125" customWidth="1"/>
    <col min="13577" max="13577" width="15.85546875" customWidth="1"/>
    <col min="13578" max="13578" width="17.28515625" customWidth="1"/>
    <col min="13580" max="13580" width="9.42578125" bestFit="1" customWidth="1"/>
    <col min="13826" max="13826" width="90" customWidth="1"/>
    <col min="13827" max="13827" width="16.140625" customWidth="1"/>
    <col min="13828" max="13828" width="4.42578125" customWidth="1"/>
    <col min="13829" max="13829" width="3.42578125" bestFit="1" customWidth="1"/>
    <col min="13830" max="13830" width="3.85546875" bestFit="1" customWidth="1"/>
    <col min="13831" max="13831" width="14.7109375" customWidth="1"/>
    <col min="13832" max="13832" width="14.42578125" customWidth="1"/>
    <col min="13833" max="13833" width="15.85546875" customWidth="1"/>
    <col min="13834" max="13834" width="17.28515625" customWidth="1"/>
    <col min="13836" max="13836" width="9.42578125" bestFit="1" customWidth="1"/>
    <col min="14082" max="14082" width="90" customWidth="1"/>
    <col min="14083" max="14083" width="16.140625" customWidth="1"/>
    <col min="14084" max="14084" width="4.42578125" customWidth="1"/>
    <col min="14085" max="14085" width="3.42578125" bestFit="1" customWidth="1"/>
    <col min="14086" max="14086" width="3.85546875" bestFit="1" customWidth="1"/>
    <col min="14087" max="14087" width="14.7109375" customWidth="1"/>
    <col min="14088" max="14088" width="14.42578125" customWidth="1"/>
    <col min="14089" max="14089" width="15.85546875" customWidth="1"/>
    <col min="14090" max="14090" width="17.28515625" customWidth="1"/>
    <col min="14092" max="14092" width="9.42578125" bestFit="1" customWidth="1"/>
    <col min="14338" max="14338" width="90" customWidth="1"/>
    <col min="14339" max="14339" width="16.140625" customWidth="1"/>
    <col min="14340" max="14340" width="4.42578125" customWidth="1"/>
    <col min="14341" max="14341" width="3.42578125" bestFit="1" customWidth="1"/>
    <col min="14342" max="14342" width="3.85546875" bestFit="1" customWidth="1"/>
    <col min="14343" max="14343" width="14.7109375" customWidth="1"/>
    <col min="14344" max="14344" width="14.42578125" customWidth="1"/>
    <col min="14345" max="14345" width="15.85546875" customWidth="1"/>
    <col min="14346" max="14346" width="17.28515625" customWidth="1"/>
    <col min="14348" max="14348" width="9.42578125" bestFit="1" customWidth="1"/>
    <col min="14594" max="14594" width="90" customWidth="1"/>
    <col min="14595" max="14595" width="16.140625" customWidth="1"/>
    <col min="14596" max="14596" width="4.42578125" customWidth="1"/>
    <col min="14597" max="14597" width="3.42578125" bestFit="1" customWidth="1"/>
    <col min="14598" max="14598" width="3.85546875" bestFit="1" customWidth="1"/>
    <col min="14599" max="14599" width="14.7109375" customWidth="1"/>
    <col min="14600" max="14600" width="14.42578125" customWidth="1"/>
    <col min="14601" max="14601" width="15.85546875" customWidth="1"/>
    <col min="14602" max="14602" width="17.28515625" customWidth="1"/>
    <col min="14604" max="14604" width="9.42578125" bestFit="1" customWidth="1"/>
    <col min="14850" max="14850" width="90" customWidth="1"/>
    <col min="14851" max="14851" width="16.140625" customWidth="1"/>
    <col min="14852" max="14852" width="4.42578125" customWidth="1"/>
    <col min="14853" max="14853" width="3.42578125" bestFit="1" customWidth="1"/>
    <col min="14854" max="14854" width="3.85546875" bestFit="1" customWidth="1"/>
    <col min="14855" max="14855" width="14.7109375" customWidth="1"/>
    <col min="14856" max="14856" width="14.42578125" customWidth="1"/>
    <col min="14857" max="14857" width="15.85546875" customWidth="1"/>
    <col min="14858" max="14858" width="17.28515625" customWidth="1"/>
    <col min="14860" max="14860" width="9.42578125" bestFit="1" customWidth="1"/>
    <col min="15106" max="15106" width="90" customWidth="1"/>
    <col min="15107" max="15107" width="16.140625" customWidth="1"/>
    <col min="15108" max="15108" width="4.42578125" customWidth="1"/>
    <col min="15109" max="15109" width="3.42578125" bestFit="1" customWidth="1"/>
    <col min="15110" max="15110" width="3.85546875" bestFit="1" customWidth="1"/>
    <col min="15111" max="15111" width="14.7109375" customWidth="1"/>
    <col min="15112" max="15112" width="14.42578125" customWidth="1"/>
    <col min="15113" max="15113" width="15.85546875" customWidth="1"/>
    <col min="15114" max="15114" width="17.28515625" customWidth="1"/>
    <col min="15116" max="15116" width="9.42578125" bestFit="1" customWidth="1"/>
    <col min="15362" max="15362" width="90" customWidth="1"/>
    <col min="15363" max="15363" width="16.140625" customWidth="1"/>
    <col min="15364" max="15364" width="4.42578125" customWidth="1"/>
    <col min="15365" max="15365" width="3.42578125" bestFit="1" customWidth="1"/>
    <col min="15366" max="15366" width="3.85546875" bestFit="1" customWidth="1"/>
    <col min="15367" max="15367" width="14.7109375" customWidth="1"/>
    <col min="15368" max="15368" width="14.42578125" customWidth="1"/>
    <col min="15369" max="15369" width="15.85546875" customWidth="1"/>
    <col min="15370" max="15370" width="17.28515625" customWidth="1"/>
    <col min="15372" max="15372" width="9.42578125" bestFit="1" customWidth="1"/>
    <col min="15618" max="15618" width="90" customWidth="1"/>
    <col min="15619" max="15619" width="16.140625" customWidth="1"/>
    <col min="15620" max="15620" width="4.42578125" customWidth="1"/>
    <col min="15621" max="15621" width="3.42578125" bestFit="1" customWidth="1"/>
    <col min="15622" max="15622" width="3.85546875" bestFit="1" customWidth="1"/>
    <col min="15623" max="15623" width="14.7109375" customWidth="1"/>
    <col min="15624" max="15624" width="14.42578125" customWidth="1"/>
    <col min="15625" max="15625" width="15.85546875" customWidth="1"/>
    <col min="15626" max="15626" width="17.28515625" customWidth="1"/>
    <col min="15628" max="15628" width="9.42578125" bestFit="1" customWidth="1"/>
    <col min="15874" max="15874" width="90" customWidth="1"/>
    <col min="15875" max="15875" width="16.140625" customWidth="1"/>
    <col min="15876" max="15876" width="4.42578125" customWidth="1"/>
    <col min="15877" max="15877" width="3.42578125" bestFit="1" customWidth="1"/>
    <col min="15878" max="15878" width="3.85546875" bestFit="1" customWidth="1"/>
    <col min="15879" max="15879" width="14.7109375" customWidth="1"/>
    <col min="15880" max="15880" width="14.42578125" customWidth="1"/>
    <col min="15881" max="15881" width="15.85546875" customWidth="1"/>
    <col min="15882" max="15882" width="17.28515625" customWidth="1"/>
    <col min="15884" max="15884" width="9.42578125" bestFit="1" customWidth="1"/>
    <col min="16130" max="16130" width="90" customWidth="1"/>
    <col min="16131" max="16131" width="16.140625" customWidth="1"/>
    <col min="16132" max="16132" width="4.42578125" customWidth="1"/>
    <col min="16133" max="16133" width="3.42578125" bestFit="1" customWidth="1"/>
    <col min="16134" max="16134" width="3.85546875" bestFit="1" customWidth="1"/>
    <col min="16135" max="16135" width="14.7109375" customWidth="1"/>
    <col min="16136" max="16136" width="14.42578125" customWidth="1"/>
    <col min="16137" max="16137" width="15.85546875" customWidth="1"/>
    <col min="16138" max="16138" width="17.28515625" customWidth="1"/>
    <col min="16140" max="16140" width="9.42578125" bestFit="1" customWidth="1"/>
  </cols>
  <sheetData>
    <row r="1" spans="1:12" ht="15.75" x14ac:dyDescent="0.25">
      <c r="G1" s="135" t="s">
        <v>988</v>
      </c>
      <c r="J1" s="135" t="s">
        <v>988</v>
      </c>
    </row>
    <row r="2" spans="1:12" ht="15.75" x14ac:dyDescent="0.25">
      <c r="G2" s="136" t="s">
        <v>5</v>
      </c>
      <c r="J2" s="136" t="s">
        <v>5</v>
      </c>
    </row>
    <row r="3" spans="1:12" ht="15.75" x14ac:dyDescent="0.25">
      <c r="G3" s="136" t="s">
        <v>435</v>
      </c>
      <c r="J3" s="136" t="s">
        <v>435</v>
      </c>
    </row>
    <row r="4" spans="1:12" ht="15.75" x14ac:dyDescent="0.25">
      <c r="G4" s="135" t="s">
        <v>987</v>
      </c>
      <c r="J4" s="135" t="s">
        <v>987</v>
      </c>
    </row>
    <row r="6" spans="1:12" s="16" customFormat="1" ht="54" customHeight="1" x14ac:dyDescent="0.25">
      <c r="A6" s="241" t="s">
        <v>999</v>
      </c>
      <c r="B6" s="241"/>
      <c r="C6" s="241"/>
      <c r="D6" s="241"/>
      <c r="E6" s="241"/>
      <c r="F6" s="241"/>
      <c r="G6" s="241"/>
      <c r="H6" s="241"/>
      <c r="I6" s="241"/>
      <c r="J6" s="241"/>
    </row>
    <row r="7" spans="1:12" s="16" customFormat="1" x14ac:dyDescent="0.25">
      <c r="B7" s="90"/>
      <c r="C7" s="90"/>
      <c r="D7" s="90"/>
      <c r="E7" s="90"/>
      <c r="F7" s="90"/>
      <c r="G7" s="45"/>
      <c r="H7" s="45"/>
      <c r="I7" s="45"/>
      <c r="J7" s="45"/>
    </row>
    <row r="8" spans="1:12" s="16" customFormat="1" x14ac:dyDescent="0.25">
      <c r="B8" s="90"/>
      <c r="C8" s="90"/>
      <c r="D8" s="90"/>
      <c r="E8" s="90"/>
      <c r="F8" s="90"/>
      <c r="G8" s="46" t="s">
        <v>0</v>
      </c>
      <c r="H8" s="45"/>
      <c r="I8" s="45"/>
      <c r="J8" s="46" t="s">
        <v>0</v>
      </c>
    </row>
    <row r="9" spans="1:12" s="16" customFormat="1" ht="78.75" x14ac:dyDescent="0.25">
      <c r="A9" s="1" t="s">
        <v>66</v>
      </c>
      <c r="B9" s="91" t="s">
        <v>68</v>
      </c>
      <c r="C9" s="1" t="s">
        <v>69</v>
      </c>
      <c r="D9" s="91" t="s">
        <v>108</v>
      </c>
      <c r="E9" s="91" t="s">
        <v>67</v>
      </c>
      <c r="F9" s="1" t="s">
        <v>991</v>
      </c>
      <c r="G9" s="1" t="s">
        <v>992</v>
      </c>
      <c r="H9" s="1" t="s">
        <v>403</v>
      </c>
      <c r="I9" s="1" t="s">
        <v>121</v>
      </c>
      <c r="J9" s="1" t="s">
        <v>316</v>
      </c>
    </row>
    <row r="10" spans="1:12" s="16" customFormat="1" ht="15.75" x14ac:dyDescent="0.25">
      <c r="A10" s="5">
        <v>1</v>
      </c>
      <c r="B10" s="5">
        <v>2</v>
      </c>
      <c r="C10" s="5">
        <v>3</v>
      </c>
      <c r="D10" s="11" t="s">
        <v>536</v>
      </c>
      <c r="E10" s="11" t="s">
        <v>537</v>
      </c>
      <c r="F10" s="5">
        <v>6</v>
      </c>
      <c r="G10" s="5">
        <v>7</v>
      </c>
      <c r="H10" s="5">
        <v>7</v>
      </c>
      <c r="I10" s="5">
        <v>8</v>
      </c>
      <c r="J10" s="5">
        <v>9</v>
      </c>
    </row>
    <row r="11" spans="1:12" s="16" customFormat="1" ht="15.75" x14ac:dyDescent="0.25">
      <c r="A11" s="47" t="s">
        <v>402</v>
      </c>
      <c r="B11" s="5"/>
      <c r="C11" s="6"/>
      <c r="D11" s="11"/>
      <c r="E11" s="11"/>
      <c r="F11" s="21">
        <v>1398602.4</v>
      </c>
      <c r="G11" s="21">
        <f t="shared" ref="G11:G42" si="0">H11+I11+J11</f>
        <v>1384140.4</v>
      </c>
      <c r="H11" s="21">
        <f>H12+H200</f>
        <v>13059</v>
      </c>
      <c r="I11" s="21">
        <f>I12+I200</f>
        <v>592636.1</v>
      </c>
      <c r="J11" s="21">
        <f>J12+J200</f>
        <v>778445.29999999993</v>
      </c>
      <c r="L11" s="94"/>
    </row>
    <row r="12" spans="1:12" s="16" customFormat="1" ht="15.75" x14ac:dyDescent="0.25">
      <c r="A12" s="47" t="s">
        <v>401</v>
      </c>
      <c r="B12" s="11"/>
      <c r="C12" s="5"/>
      <c r="D12" s="11"/>
      <c r="E12" s="11"/>
      <c r="F12" s="21">
        <v>1117434.1000000001</v>
      </c>
      <c r="G12" s="21">
        <f t="shared" si="0"/>
        <v>1107125.8999999999</v>
      </c>
      <c r="H12" s="21">
        <f>H13+H15+H86+H90+H103+H122+H134+H170+H183+H196</f>
        <v>7487</v>
      </c>
      <c r="I12" s="21">
        <f>I13+I15+I86+I90+I103+I122+I134+I170+I183+I196</f>
        <v>578500.79999999993</v>
      </c>
      <c r="J12" s="21">
        <f>J13+J15+J86+J90+J103+J122+J134+J170+J183+J196</f>
        <v>521138.1</v>
      </c>
    </row>
    <row r="13" spans="1:12" s="16" customFormat="1" ht="47.25" x14ac:dyDescent="0.25">
      <c r="A13" s="47" t="s">
        <v>635</v>
      </c>
      <c r="B13" s="20" t="s">
        <v>110</v>
      </c>
      <c r="C13" s="6"/>
      <c r="D13" s="7"/>
      <c r="E13" s="7"/>
      <c r="F13" s="21">
        <v>10</v>
      </c>
      <c r="G13" s="21">
        <f t="shared" si="0"/>
        <v>10</v>
      </c>
      <c r="H13" s="21"/>
      <c r="I13" s="21">
        <f>SUBTOTAL(9,I14)</f>
        <v>0</v>
      </c>
      <c r="J13" s="21">
        <f>SUBTOTAL(9,J14)</f>
        <v>10</v>
      </c>
    </row>
    <row r="14" spans="1:12" s="16" customFormat="1" ht="63" x14ac:dyDescent="0.25">
      <c r="A14" s="48" t="s">
        <v>672</v>
      </c>
      <c r="B14" s="19" t="s">
        <v>193</v>
      </c>
      <c r="C14" s="6">
        <v>200</v>
      </c>
      <c r="D14" s="7" t="s">
        <v>112</v>
      </c>
      <c r="E14" s="7">
        <v>14</v>
      </c>
      <c r="F14" s="2">
        <v>10</v>
      </c>
      <c r="G14" s="2">
        <f t="shared" si="0"/>
        <v>10</v>
      </c>
      <c r="H14" s="2"/>
      <c r="I14" s="2">
        <v>0</v>
      </c>
      <c r="J14" s="2">
        <v>10</v>
      </c>
    </row>
    <row r="15" spans="1:12" s="16" customFormat="1" ht="31.5" x14ac:dyDescent="0.25">
      <c r="A15" s="47" t="s">
        <v>668</v>
      </c>
      <c r="B15" s="20" t="s">
        <v>111</v>
      </c>
      <c r="C15" s="6"/>
      <c r="D15" s="7"/>
      <c r="E15" s="7"/>
      <c r="F15" s="21">
        <v>815412.1</v>
      </c>
      <c r="G15" s="21">
        <f t="shared" si="0"/>
        <v>807858.89999999991</v>
      </c>
      <c r="H15" s="21">
        <f>SUBTOTAL(9,H16)</f>
        <v>6894.3</v>
      </c>
      <c r="I15" s="21">
        <f>SUM(I16,I78)</f>
        <v>524922.39999999991</v>
      </c>
      <c r="J15" s="21">
        <f>SUM(J16,J78)</f>
        <v>276042.19999999995</v>
      </c>
    </row>
    <row r="16" spans="1:12" s="16" customFormat="1" ht="31.5" x14ac:dyDescent="0.25">
      <c r="A16" s="47" t="s">
        <v>120</v>
      </c>
      <c r="B16" s="20" t="s">
        <v>324</v>
      </c>
      <c r="C16" s="26"/>
      <c r="D16" s="30"/>
      <c r="E16" s="30"/>
      <c r="F16" s="21">
        <v>572725.79999999993</v>
      </c>
      <c r="G16" s="21">
        <f>H16+I16+J16</f>
        <v>570265.29999999993</v>
      </c>
      <c r="H16" s="21">
        <f>SUM(H17,H22,H27,H30,H32,H34,H36,H38,H40,H42,H45,H74,H50,H55,H58,H60,H63,H66,H71,H76)</f>
        <v>6894.3</v>
      </c>
      <c r="I16" s="21">
        <f t="shared" ref="I16:J16" si="1">SUM(I17,I22,I27,I30,I32,I34,I36,I38,I40,I42,I45,I74,I50,I55,I58,I60,I63,I66,I71,I76)</f>
        <v>524922.39999999991</v>
      </c>
      <c r="J16" s="21">
        <f t="shared" si="1"/>
        <v>38448.599999999991</v>
      </c>
    </row>
    <row r="17" spans="1:10" s="37" customFormat="1" ht="94.5" x14ac:dyDescent="0.25">
      <c r="A17" s="9" t="s">
        <v>263</v>
      </c>
      <c r="B17" s="49" t="s">
        <v>325</v>
      </c>
      <c r="C17" s="5"/>
      <c r="D17" s="11"/>
      <c r="E17" s="11"/>
      <c r="F17" s="2">
        <v>496273.1</v>
      </c>
      <c r="G17" s="2">
        <f t="shared" si="0"/>
        <v>496273.1</v>
      </c>
      <c r="H17" s="2"/>
      <c r="I17" s="2">
        <f>SUBTOTAL(9,I18:I21)</f>
        <v>496273.1</v>
      </c>
      <c r="J17" s="2">
        <f>SUBTOTAL(9,J18:J21)</f>
        <v>0</v>
      </c>
    </row>
    <row r="18" spans="1:10" s="16" customFormat="1" ht="47.25" customHeight="1" x14ac:dyDescent="0.25">
      <c r="A18" s="48" t="s">
        <v>476</v>
      </c>
      <c r="B18" s="19" t="s">
        <v>463</v>
      </c>
      <c r="C18" s="6">
        <v>600</v>
      </c>
      <c r="D18" s="7" t="s">
        <v>115</v>
      </c>
      <c r="E18" s="7" t="s">
        <v>110</v>
      </c>
      <c r="F18" s="2">
        <v>53564.4</v>
      </c>
      <c r="G18" s="2">
        <f t="shared" si="0"/>
        <v>53564.4</v>
      </c>
      <c r="H18" s="2"/>
      <c r="I18" s="2">
        <v>53564.4</v>
      </c>
      <c r="J18" s="2">
        <v>0</v>
      </c>
    </row>
    <row r="19" spans="1:10" s="16" customFormat="1" ht="63" x14ac:dyDescent="0.25">
      <c r="A19" s="48" t="s">
        <v>477</v>
      </c>
      <c r="B19" s="19" t="s">
        <v>465</v>
      </c>
      <c r="C19" s="6">
        <v>600</v>
      </c>
      <c r="D19" s="7" t="s">
        <v>115</v>
      </c>
      <c r="E19" s="7" t="s">
        <v>111</v>
      </c>
      <c r="F19" s="2">
        <v>328461.8</v>
      </c>
      <c r="G19" s="2">
        <f t="shared" si="0"/>
        <v>328461.8</v>
      </c>
      <c r="H19" s="2"/>
      <c r="I19" s="2">
        <v>328461.8</v>
      </c>
      <c r="J19" s="50"/>
    </row>
    <row r="20" spans="1:10" s="16" customFormat="1" ht="46.5" customHeight="1" x14ac:dyDescent="0.25">
      <c r="A20" s="48" t="s">
        <v>478</v>
      </c>
      <c r="B20" s="19" t="s">
        <v>469</v>
      </c>
      <c r="C20" s="6">
        <v>600</v>
      </c>
      <c r="D20" s="7" t="s">
        <v>115</v>
      </c>
      <c r="E20" s="7" t="s">
        <v>112</v>
      </c>
      <c r="F20" s="2">
        <v>69183.3</v>
      </c>
      <c r="G20" s="2">
        <f t="shared" si="0"/>
        <v>69183.3</v>
      </c>
      <c r="H20" s="2"/>
      <c r="I20" s="2">
        <v>69183.3</v>
      </c>
      <c r="J20" s="50"/>
    </row>
    <row r="21" spans="1:10" s="16" customFormat="1" ht="63" customHeight="1" x14ac:dyDescent="0.25">
      <c r="A21" s="48" t="s">
        <v>479</v>
      </c>
      <c r="B21" s="19" t="s">
        <v>466</v>
      </c>
      <c r="C21" s="6">
        <v>600</v>
      </c>
      <c r="D21" s="7" t="s">
        <v>115</v>
      </c>
      <c r="E21" s="7" t="s">
        <v>111</v>
      </c>
      <c r="F21" s="2">
        <v>45063.6</v>
      </c>
      <c r="G21" s="2">
        <f t="shared" si="0"/>
        <v>45063.6</v>
      </c>
      <c r="H21" s="2"/>
      <c r="I21" s="2">
        <v>45063.6</v>
      </c>
      <c r="J21" s="50"/>
    </row>
    <row r="22" spans="1:10" s="16" customFormat="1" ht="15.75" x14ac:dyDescent="0.25">
      <c r="A22" s="48" t="s">
        <v>268</v>
      </c>
      <c r="B22" s="49" t="s">
        <v>326</v>
      </c>
      <c r="C22" s="6"/>
      <c r="D22" s="7"/>
      <c r="E22" s="7"/>
      <c r="F22" s="2">
        <v>10909.6</v>
      </c>
      <c r="G22" s="2">
        <f t="shared" si="0"/>
        <v>10876</v>
      </c>
      <c r="H22" s="2">
        <f>SUBTOTAL(9,H23:H26)</f>
        <v>0</v>
      </c>
      <c r="I22" s="2">
        <f>SUBTOTAL(9,I23:I26)</f>
        <v>0</v>
      </c>
      <c r="J22" s="2">
        <f>SUBTOTAL(9,J23:J26)</f>
        <v>10876</v>
      </c>
    </row>
    <row r="23" spans="1:10" s="16" customFormat="1" ht="63" x14ac:dyDescent="0.25">
      <c r="A23" s="48" t="s">
        <v>924</v>
      </c>
      <c r="B23" s="49" t="s">
        <v>269</v>
      </c>
      <c r="C23" s="6">
        <v>100</v>
      </c>
      <c r="D23" s="7" t="s">
        <v>115</v>
      </c>
      <c r="E23" s="7" t="s">
        <v>115</v>
      </c>
      <c r="F23" s="2">
        <v>48</v>
      </c>
      <c r="G23" s="2">
        <f t="shared" si="0"/>
        <v>48</v>
      </c>
      <c r="H23" s="2"/>
      <c r="I23" s="2"/>
      <c r="J23" s="2">
        <v>48</v>
      </c>
    </row>
    <row r="24" spans="1:10" s="16" customFormat="1" ht="47.25" x14ac:dyDescent="0.25">
      <c r="A24" s="48" t="s">
        <v>556</v>
      </c>
      <c r="B24" s="49" t="s">
        <v>269</v>
      </c>
      <c r="C24" s="6">
        <v>200</v>
      </c>
      <c r="D24" s="7" t="s">
        <v>115</v>
      </c>
      <c r="E24" s="7" t="s">
        <v>115</v>
      </c>
      <c r="F24" s="2">
        <v>28</v>
      </c>
      <c r="G24" s="2">
        <f t="shared" si="0"/>
        <v>28</v>
      </c>
      <c r="H24" s="2"/>
      <c r="I24" s="2"/>
      <c r="J24" s="2">
        <v>28</v>
      </c>
    </row>
    <row r="25" spans="1:10" s="16" customFormat="1" ht="31.5" x14ac:dyDescent="0.25">
      <c r="A25" s="9" t="s">
        <v>791</v>
      </c>
      <c r="B25" s="49" t="s">
        <v>269</v>
      </c>
      <c r="C25" s="6">
        <v>300</v>
      </c>
      <c r="D25" s="7" t="s">
        <v>115</v>
      </c>
      <c r="E25" s="7" t="s">
        <v>115</v>
      </c>
      <c r="F25" s="2">
        <v>50</v>
      </c>
      <c r="G25" s="2">
        <f t="shared" si="0"/>
        <v>50</v>
      </c>
      <c r="H25" s="2"/>
      <c r="I25" s="2"/>
      <c r="J25" s="2">
        <v>50</v>
      </c>
    </row>
    <row r="26" spans="1:10" s="16" customFormat="1" ht="47.25" x14ac:dyDescent="0.25">
      <c r="A26" s="48" t="s">
        <v>327</v>
      </c>
      <c r="B26" s="49" t="s">
        <v>269</v>
      </c>
      <c r="C26" s="6">
        <v>600</v>
      </c>
      <c r="D26" s="7" t="s">
        <v>115</v>
      </c>
      <c r="E26" s="7" t="s">
        <v>115</v>
      </c>
      <c r="F26" s="2">
        <v>10783.6</v>
      </c>
      <c r="G26" s="2">
        <f t="shared" si="0"/>
        <v>10750</v>
      </c>
      <c r="H26" s="2"/>
      <c r="I26" s="2">
        <v>0</v>
      </c>
      <c r="J26" s="2">
        <v>10750</v>
      </c>
    </row>
    <row r="27" spans="1:10" s="16" customFormat="1" ht="31.5" x14ac:dyDescent="0.25">
      <c r="A27" s="9" t="s">
        <v>271</v>
      </c>
      <c r="B27" s="49" t="s">
        <v>328</v>
      </c>
      <c r="C27" s="6"/>
      <c r="D27" s="7"/>
      <c r="E27" s="7"/>
      <c r="F27" s="2">
        <v>4550.2</v>
      </c>
      <c r="G27" s="2">
        <f t="shared" si="0"/>
        <v>4550.1000000000004</v>
      </c>
      <c r="H27" s="2"/>
      <c r="I27" s="2">
        <f>SUBTOTAL(9,I28:I29)</f>
        <v>4504.5</v>
      </c>
      <c r="J27" s="2">
        <f>SUBTOTAL(9,J28:J29)</f>
        <v>45.6</v>
      </c>
    </row>
    <row r="28" spans="1:10" s="16" customFormat="1" ht="47.25" x14ac:dyDescent="0.25">
      <c r="A28" s="48" t="s">
        <v>480</v>
      </c>
      <c r="B28" s="49" t="s">
        <v>471</v>
      </c>
      <c r="C28" s="6">
        <v>600</v>
      </c>
      <c r="D28" s="7" t="s">
        <v>115</v>
      </c>
      <c r="E28" s="7" t="s">
        <v>115</v>
      </c>
      <c r="F28" s="2">
        <v>4504.5</v>
      </c>
      <c r="G28" s="2">
        <f t="shared" si="0"/>
        <v>4504.5</v>
      </c>
      <c r="H28" s="2"/>
      <c r="I28" s="2">
        <v>4504.5</v>
      </c>
      <c r="J28" s="50">
        <v>0</v>
      </c>
    </row>
    <row r="29" spans="1:10" s="16" customFormat="1" ht="64.5" customHeight="1" x14ac:dyDescent="0.25">
      <c r="A29" s="48" t="s">
        <v>673</v>
      </c>
      <c r="B29" s="49" t="s">
        <v>669</v>
      </c>
      <c r="C29" s="6">
        <v>600</v>
      </c>
      <c r="D29" s="7" t="s">
        <v>115</v>
      </c>
      <c r="E29" s="7" t="s">
        <v>115</v>
      </c>
      <c r="F29" s="2">
        <v>45.7</v>
      </c>
      <c r="G29" s="2">
        <f t="shared" si="0"/>
        <v>45.6</v>
      </c>
      <c r="H29" s="2"/>
      <c r="I29" s="2">
        <v>0</v>
      </c>
      <c r="J29" s="2">
        <v>45.6</v>
      </c>
    </row>
    <row r="30" spans="1:10" s="16" customFormat="1" ht="31.5" x14ac:dyDescent="0.25">
      <c r="A30" s="9" t="s">
        <v>496</v>
      </c>
      <c r="B30" s="49" t="s">
        <v>329</v>
      </c>
      <c r="C30" s="6"/>
      <c r="D30" s="7"/>
      <c r="E30" s="7"/>
      <c r="F30" s="2">
        <v>0</v>
      </c>
      <c r="G30" s="2">
        <f t="shared" si="0"/>
        <v>0</v>
      </c>
      <c r="H30" s="2"/>
      <c r="I30" s="2">
        <f>SUBTOTAL(9,I31)</f>
        <v>0</v>
      </c>
      <c r="J30" s="2">
        <f>SUBTOTAL(9,J31)</f>
        <v>0</v>
      </c>
    </row>
    <row r="31" spans="1:10" s="16" customFormat="1" ht="47.25" x14ac:dyDescent="0.25">
      <c r="A31" s="48" t="s">
        <v>589</v>
      </c>
      <c r="B31" s="49" t="s">
        <v>273</v>
      </c>
      <c r="C31" s="6">
        <v>600</v>
      </c>
      <c r="D31" s="7" t="s">
        <v>115</v>
      </c>
      <c r="E31" s="7" t="s">
        <v>119</v>
      </c>
      <c r="F31" s="2">
        <v>0</v>
      </c>
      <c r="G31" s="2">
        <f t="shared" si="0"/>
        <v>0</v>
      </c>
      <c r="H31" s="2"/>
      <c r="I31" s="2">
        <v>0</v>
      </c>
      <c r="J31" s="2">
        <v>0</v>
      </c>
    </row>
    <row r="32" spans="1:10" s="16" customFormat="1" ht="15.75" x14ac:dyDescent="0.25">
      <c r="A32" s="9" t="s">
        <v>277</v>
      </c>
      <c r="B32" s="49" t="s">
        <v>330</v>
      </c>
      <c r="C32" s="6"/>
      <c r="D32" s="7"/>
      <c r="E32" s="7"/>
      <c r="F32" s="2">
        <v>110</v>
      </c>
      <c r="G32" s="2">
        <f t="shared" si="0"/>
        <v>110</v>
      </c>
      <c r="H32" s="2"/>
      <c r="I32" s="2">
        <f>SUBTOTAL(9,I33)</f>
        <v>0</v>
      </c>
      <c r="J32" s="2">
        <f>SUBTOTAL(9,J33)</f>
        <v>110</v>
      </c>
    </row>
    <row r="33" spans="1:10" s="16" customFormat="1" ht="31.5" x14ac:dyDescent="0.25">
      <c r="A33" s="48" t="s">
        <v>331</v>
      </c>
      <c r="B33" s="49" t="s">
        <v>276</v>
      </c>
      <c r="C33" s="6">
        <v>600</v>
      </c>
      <c r="D33" s="7" t="s">
        <v>115</v>
      </c>
      <c r="E33" s="7" t="s">
        <v>119</v>
      </c>
      <c r="F33" s="2">
        <v>110</v>
      </c>
      <c r="G33" s="2">
        <f t="shared" si="0"/>
        <v>110</v>
      </c>
      <c r="H33" s="2"/>
      <c r="I33" s="2">
        <v>0</v>
      </c>
      <c r="J33" s="2">
        <v>110</v>
      </c>
    </row>
    <row r="34" spans="1:10" s="16" customFormat="1" ht="15.75" x14ac:dyDescent="0.25">
      <c r="A34" s="9" t="s">
        <v>275</v>
      </c>
      <c r="B34" s="49" t="s">
        <v>332</v>
      </c>
      <c r="C34" s="6"/>
      <c r="D34" s="7"/>
      <c r="E34" s="7"/>
      <c r="F34" s="2">
        <v>857.5</v>
      </c>
      <c r="G34" s="2">
        <f t="shared" si="0"/>
        <v>857.5</v>
      </c>
      <c r="H34" s="2"/>
      <c r="I34" s="2">
        <f>SUBTOTAL(9,I35)</f>
        <v>0</v>
      </c>
      <c r="J34" s="2">
        <f>SUBTOTAL(9,J35)</f>
        <v>857.5</v>
      </c>
    </row>
    <row r="35" spans="1:10" s="16" customFormat="1" ht="31.5" x14ac:dyDescent="0.25">
      <c r="A35" s="48" t="s">
        <v>333</v>
      </c>
      <c r="B35" s="49" t="s">
        <v>282</v>
      </c>
      <c r="C35" s="6">
        <v>600</v>
      </c>
      <c r="D35" s="7" t="s">
        <v>116</v>
      </c>
      <c r="E35" s="7" t="s">
        <v>110</v>
      </c>
      <c r="F35" s="2">
        <v>857.5</v>
      </c>
      <c r="G35" s="2">
        <f t="shared" si="0"/>
        <v>857.5</v>
      </c>
      <c r="H35" s="2"/>
      <c r="I35" s="2">
        <v>0</v>
      </c>
      <c r="J35" s="2">
        <v>857.5</v>
      </c>
    </row>
    <row r="36" spans="1:10" s="16" customFormat="1" ht="15.75" x14ac:dyDescent="0.25">
      <c r="A36" s="9" t="s">
        <v>284</v>
      </c>
      <c r="B36" s="49" t="s">
        <v>334</v>
      </c>
      <c r="C36" s="6"/>
      <c r="D36" s="7"/>
      <c r="E36" s="7"/>
      <c r="F36" s="2">
        <v>98.2</v>
      </c>
      <c r="G36" s="2">
        <f t="shared" si="0"/>
        <v>97.7</v>
      </c>
      <c r="H36" s="2"/>
      <c r="I36" s="2">
        <f>SUBTOTAL(9,I37)</f>
        <v>0</v>
      </c>
      <c r="J36" s="2">
        <f>SUBTOTAL(9,J37)</f>
        <v>97.7</v>
      </c>
    </row>
    <row r="37" spans="1:10" s="16" customFormat="1" ht="31.5" x14ac:dyDescent="0.25">
      <c r="A37" s="48" t="s">
        <v>335</v>
      </c>
      <c r="B37" s="49" t="s">
        <v>285</v>
      </c>
      <c r="C37" s="6">
        <v>600</v>
      </c>
      <c r="D37" s="7" t="s">
        <v>116</v>
      </c>
      <c r="E37" s="7" t="s">
        <v>110</v>
      </c>
      <c r="F37" s="2">
        <v>98.2</v>
      </c>
      <c r="G37" s="2">
        <f t="shared" si="0"/>
        <v>97.7</v>
      </c>
      <c r="H37" s="2"/>
      <c r="I37" s="2">
        <v>0</v>
      </c>
      <c r="J37" s="2">
        <v>97.7</v>
      </c>
    </row>
    <row r="38" spans="1:10" s="16" customFormat="1" ht="63" x14ac:dyDescent="0.25">
      <c r="A38" s="9" t="s">
        <v>538</v>
      </c>
      <c r="B38" s="49" t="s">
        <v>336</v>
      </c>
      <c r="C38" s="6"/>
      <c r="D38" s="7"/>
      <c r="E38" s="7"/>
      <c r="F38" s="2">
        <v>889.9</v>
      </c>
      <c r="G38" s="2">
        <f t="shared" si="0"/>
        <v>387.3</v>
      </c>
      <c r="H38" s="2"/>
      <c r="I38" s="2">
        <f>SUBTOTAL(9,I39)</f>
        <v>387.3</v>
      </c>
      <c r="J38" s="2">
        <f>SUBTOTAL(9,J39)</f>
        <v>0</v>
      </c>
    </row>
    <row r="39" spans="1:10" s="16" customFormat="1" ht="78.75" x14ac:dyDescent="0.25">
      <c r="A39" s="48" t="s">
        <v>539</v>
      </c>
      <c r="B39" s="49" t="s">
        <v>475</v>
      </c>
      <c r="C39" s="6">
        <v>600</v>
      </c>
      <c r="D39" s="7" t="s">
        <v>4</v>
      </c>
      <c r="E39" s="7" t="s">
        <v>113</v>
      </c>
      <c r="F39" s="2">
        <v>889.9</v>
      </c>
      <c r="G39" s="2">
        <f t="shared" si="0"/>
        <v>387.3</v>
      </c>
      <c r="H39" s="2"/>
      <c r="I39" s="2">
        <v>387.3</v>
      </c>
      <c r="J39" s="50"/>
    </row>
    <row r="40" spans="1:10" s="16" customFormat="1" ht="31.5" x14ac:dyDescent="0.25">
      <c r="A40" s="48" t="s">
        <v>279</v>
      </c>
      <c r="B40" s="49" t="s">
        <v>337</v>
      </c>
      <c r="C40" s="6"/>
      <c r="D40" s="7"/>
      <c r="E40" s="7"/>
      <c r="F40" s="2">
        <v>220</v>
      </c>
      <c r="G40" s="2">
        <f t="shared" si="0"/>
        <v>220</v>
      </c>
      <c r="H40" s="2"/>
      <c r="I40" s="2">
        <f>SUBTOTAL(9,I41)</f>
        <v>0</v>
      </c>
      <c r="J40" s="2">
        <f>SUBTOTAL(9,J41)</f>
        <v>220</v>
      </c>
    </row>
    <row r="41" spans="1:10" s="16" customFormat="1" ht="47.25" x14ac:dyDescent="0.25">
      <c r="A41" s="48" t="s">
        <v>338</v>
      </c>
      <c r="B41" s="49" t="s">
        <v>280</v>
      </c>
      <c r="C41" s="6">
        <v>600</v>
      </c>
      <c r="D41" s="7" t="s">
        <v>115</v>
      </c>
      <c r="E41" s="7" t="s">
        <v>119</v>
      </c>
      <c r="F41" s="2">
        <v>220</v>
      </c>
      <c r="G41" s="2">
        <f t="shared" si="0"/>
        <v>220</v>
      </c>
      <c r="H41" s="2"/>
      <c r="I41" s="2">
        <v>0</v>
      </c>
      <c r="J41" s="2">
        <v>220</v>
      </c>
    </row>
    <row r="42" spans="1:10" s="16" customFormat="1" ht="63" x14ac:dyDescent="0.25">
      <c r="A42" s="9" t="s">
        <v>287</v>
      </c>
      <c r="B42" s="49" t="s">
        <v>339</v>
      </c>
      <c r="C42" s="6"/>
      <c r="D42" s="7"/>
      <c r="E42" s="7"/>
      <c r="F42" s="2">
        <v>6633.4</v>
      </c>
      <c r="G42" s="2">
        <f t="shared" si="0"/>
        <v>6388.6</v>
      </c>
      <c r="H42" s="2">
        <f>SUBTOTAL(9,H43:H44)</f>
        <v>0</v>
      </c>
      <c r="I42" s="2">
        <f>SUBTOTAL(9,I43:I44)</f>
        <v>6388.6</v>
      </c>
      <c r="J42" s="2">
        <f>SUBTOTAL(9,J43:J44)</f>
        <v>0</v>
      </c>
    </row>
    <row r="43" spans="1:10" s="16" customFormat="1" ht="110.25" x14ac:dyDescent="0.25">
      <c r="A43" s="48" t="s">
        <v>481</v>
      </c>
      <c r="B43" s="49" t="s">
        <v>288</v>
      </c>
      <c r="C43" s="6">
        <v>600</v>
      </c>
      <c r="D43" s="7" t="s">
        <v>115</v>
      </c>
      <c r="E43" s="7" t="s">
        <v>119</v>
      </c>
      <c r="F43" s="2">
        <v>5339.7</v>
      </c>
      <c r="G43" s="2"/>
      <c r="H43" s="2"/>
      <c r="I43" s="2">
        <v>5203.2</v>
      </c>
      <c r="J43" s="2"/>
    </row>
    <row r="44" spans="1:10" s="16" customFormat="1" ht="110.25" x14ac:dyDescent="0.25">
      <c r="A44" s="48" t="s">
        <v>481</v>
      </c>
      <c r="B44" s="49" t="s">
        <v>288</v>
      </c>
      <c r="C44" s="6">
        <v>600</v>
      </c>
      <c r="D44" s="7" t="s">
        <v>116</v>
      </c>
      <c r="E44" s="7" t="s">
        <v>110</v>
      </c>
      <c r="F44" s="2">
        <v>1293.7</v>
      </c>
      <c r="G44" s="2">
        <f t="shared" ref="G44:G157" si="2">H44+I44+J44</f>
        <v>1185.4000000000001</v>
      </c>
      <c r="H44" s="2"/>
      <c r="I44" s="2">
        <v>1185.4000000000001</v>
      </c>
      <c r="J44" s="2"/>
    </row>
    <row r="45" spans="1:10" s="16" customFormat="1" ht="31.5" x14ac:dyDescent="0.25">
      <c r="A45" s="9" t="s">
        <v>317</v>
      </c>
      <c r="B45" s="49" t="s">
        <v>340</v>
      </c>
      <c r="C45" s="6"/>
      <c r="D45" s="7"/>
      <c r="E45" s="7"/>
      <c r="F45" s="2">
        <v>22995.300000000003</v>
      </c>
      <c r="G45" s="2">
        <f t="shared" si="2"/>
        <v>22983.399999999998</v>
      </c>
      <c r="H45" s="2">
        <f>SUBTOTAL(9,H46:H49)</f>
        <v>0</v>
      </c>
      <c r="I45" s="2">
        <f>SUBTOTAL(9,I46:I49)</f>
        <v>0</v>
      </c>
      <c r="J45" s="2">
        <f>SUBTOTAL(9,J46:J49)</f>
        <v>22983.399999999998</v>
      </c>
    </row>
    <row r="46" spans="1:10" s="16" customFormat="1" ht="31.5" x14ac:dyDescent="0.25">
      <c r="A46" s="48" t="s">
        <v>482</v>
      </c>
      <c r="B46" s="49" t="s">
        <v>264</v>
      </c>
      <c r="C46" s="6">
        <v>600</v>
      </c>
      <c r="D46" s="7" t="s">
        <v>115</v>
      </c>
      <c r="E46" s="7" t="s">
        <v>110</v>
      </c>
      <c r="F46" s="2">
        <v>2748.7</v>
      </c>
      <c r="G46" s="2">
        <f t="shared" si="2"/>
        <v>2748.7</v>
      </c>
      <c r="H46" s="2"/>
      <c r="I46" s="2">
        <v>0</v>
      </c>
      <c r="J46" s="2">
        <v>2748.7</v>
      </c>
    </row>
    <row r="47" spans="1:10" s="16" customFormat="1" ht="31.5" x14ac:dyDescent="0.25">
      <c r="A47" s="48" t="s">
        <v>482</v>
      </c>
      <c r="B47" s="49" t="s">
        <v>264</v>
      </c>
      <c r="C47" s="6">
        <v>600</v>
      </c>
      <c r="D47" s="7" t="s">
        <v>115</v>
      </c>
      <c r="E47" s="7" t="s">
        <v>111</v>
      </c>
      <c r="F47" s="2">
        <v>15756</v>
      </c>
      <c r="G47" s="2">
        <f t="shared" si="2"/>
        <v>15744.3</v>
      </c>
      <c r="H47" s="2"/>
      <c r="I47" s="2">
        <v>0</v>
      </c>
      <c r="J47" s="23">
        <v>15744.3</v>
      </c>
    </row>
    <row r="48" spans="1:10" s="16" customFormat="1" ht="31.5" x14ac:dyDescent="0.25">
      <c r="A48" s="48" t="s">
        <v>483</v>
      </c>
      <c r="B48" s="49" t="s">
        <v>264</v>
      </c>
      <c r="C48" s="6">
        <v>600</v>
      </c>
      <c r="D48" s="7" t="s">
        <v>115</v>
      </c>
      <c r="E48" s="7" t="s">
        <v>112</v>
      </c>
      <c r="F48" s="2">
        <v>2545.6999999999998</v>
      </c>
      <c r="G48" s="2">
        <f t="shared" si="2"/>
        <v>2545.6</v>
      </c>
      <c r="H48" s="2"/>
      <c r="I48" s="2"/>
      <c r="J48" s="2">
        <v>2545.6</v>
      </c>
    </row>
    <row r="49" spans="1:10" s="16" customFormat="1" ht="31.5" x14ac:dyDescent="0.25">
      <c r="A49" s="48" t="s">
        <v>482</v>
      </c>
      <c r="B49" s="49" t="s">
        <v>264</v>
      </c>
      <c r="C49" s="6">
        <v>600</v>
      </c>
      <c r="D49" s="7" t="s">
        <v>116</v>
      </c>
      <c r="E49" s="7" t="s">
        <v>110</v>
      </c>
      <c r="F49" s="2">
        <v>1944.9</v>
      </c>
      <c r="G49" s="2">
        <f t="shared" si="2"/>
        <v>1944.8</v>
      </c>
      <c r="H49" s="2"/>
      <c r="I49" s="2">
        <v>0</v>
      </c>
      <c r="J49" s="2">
        <v>1944.8</v>
      </c>
    </row>
    <row r="50" spans="1:10" s="16" customFormat="1" ht="31.5" x14ac:dyDescent="0.25">
      <c r="A50" s="9" t="s">
        <v>432</v>
      </c>
      <c r="B50" s="49" t="s">
        <v>557</v>
      </c>
      <c r="C50" s="6"/>
      <c r="D50" s="7"/>
      <c r="E50" s="7"/>
      <c r="F50" s="2">
        <v>2125.1</v>
      </c>
      <c r="G50" s="2">
        <f>H50+I50+J50</f>
        <v>2085.9999999999995</v>
      </c>
      <c r="H50" s="2">
        <f>SUBTOTAL(9,H51:H54)</f>
        <v>0</v>
      </c>
      <c r="I50" s="2">
        <f>SUBTOTAL(9,I51:I54)</f>
        <v>0</v>
      </c>
      <c r="J50" s="2">
        <f>SUBTOTAL(9,J51:J54)</f>
        <v>2085.9999999999995</v>
      </c>
    </row>
    <row r="51" spans="1:10" s="16" customFormat="1" ht="43.5" customHeight="1" x14ac:dyDescent="0.25">
      <c r="A51" s="48" t="s">
        <v>558</v>
      </c>
      <c r="B51" s="49" t="s">
        <v>433</v>
      </c>
      <c r="C51" s="6">
        <v>600</v>
      </c>
      <c r="D51" s="7" t="s">
        <v>115</v>
      </c>
      <c r="E51" s="7" t="s">
        <v>110</v>
      </c>
      <c r="F51" s="2">
        <v>269.7</v>
      </c>
      <c r="G51" s="2">
        <f t="shared" ref="G51:G63" si="3">H51+I51+J51</f>
        <v>269.60000000000002</v>
      </c>
      <c r="H51" s="2"/>
      <c r="I51" s="2"/>
      <c r="J51" s="23">
        <v>269.60000000000002</v>
      </c>
    </row>
    <row r="52" spans="1:10" s="16" customFormat="1" ht="43.5" customHeight="1" x14ac:dyDescent="0.25">
      <c r="A52" s="48" t="s">
        <v>558</v>
      </c>
      <c r="B52" s="49" t="s">
        <v>433</v>
      </c>
      <c r="C52" s="6">
        <v>600</v>
      </c>
      <c r="D52" s="7" t="s">
        <v>115</v>
      </c>
      <c r="E52" s="7" t="s">
        <v>111</v>
      </c>
      <c r="F52" s="2">
        <v>1345.5</v>
      </c>
      <c r="G52" s="2">
        <f t="shared" si="3"/>
        <v>1306.5999999999999</v>
      </c>
      <c r="H52" s="2"/>
      <c r="I52" s="2"/>
      <c r="J52" s="23">
        <v>1306.5999999999999</v>
      </c>
    </row>
    <row r="53" spans="1:10" s="16" customFormat="1" ht="31.5" x14ac:dyDescent="0.25">
      <c r="A53" s="48" t="s">
        <v>558</v>
      </c>
      <c r="B53" s="49" t="s">
        <v>433</v>
      </c>
      <c r="C53" s="6">
        <v>600</v>
      </c>
      <c r="D53" s="7" t="s">
        <v>115</v>
      </c>
      <c r="E53" s="7" t="s">
        <v>112</v>
      </c>
      <c r="F53" s="2">
        <v>256.2</v>
      </c>
      <c r="G53" s="2">
        <f t="shared" si="3"/>
        <v>256.10000000000002</v>
      </c>
      <c r="H53" s="2"/>
      <c r="I53" s="2"/>
      <c r="J53" s="23">
        <v>256.10000000000002</v>
      </c>
    </row>
    <row r="54" spans="1:10" s="16" customFormat="1" ht="31.5" x14ac:dyDescent="0.25">
      <c r="A54" s="48" t="s">
        <v>558</v>
      </c>
      <c r="B54" s="49" t="s">
        <v>433</v>
      </c>
      <c r="C54" s="6">
        <v>600</v>
      </c>
      <c r="D54" s="7" t="s">
        <v>116</v>
      </c>
      <c r="E54" s="7" t="s">
        <v>110</v>
      </c>
      <c r="F54" s="2">
        <v>253.7</v>
      </c>
      <c r="G54" s="2">
        <f t="shared" si="3"/>
        <v>253.7</v>
      </c>
      <c r="H54" s="2"/>
      <c r="I54" s="2">
        <v>0</v>
      </c>
      <c r="J54" s="2">
        <v>253.7</v>
      </c>
    </row>
    <row r="55" spans="1:10" s="16" customFormat="1" ht="50.25" customHeight="1" x14ac:dyDescent="0.25">
      <c r="A55" s="9" t="s">
        <v>508</v>
      </c>
      <c r="B55" s="49" t="s">
        <v>781</v>
      </c>
      <c r="C55" s="6"/>
      <c r="D55" s="7"/>
      <c r="E55" s="7"/>
      <c r="F55" s="2">
        <v>6891.2</v>
      </c>
      <c r="G55" s="2">
        <f t="shared" si="3"/>
        <v>6010.7000000000007</v>
      </c>
      <c r="H55" s="2">
        <f>SUBTOTAL(9,H56:H57)</f>
        <v>0</v>
      </c>
      <c r="I55" s="2">
        <f>SUBTOTAL(9,I56:I57)</f>
        <v>5950.6</v>
      </c>
      <c r="J55" s="2">
        <f>SUBTOTAL(9,J56:J57)</f>
        <v>60.1</v>
      </c>
    </row>
    <row r="56" spans="1:10" s="16" customFormat="1" ht="78.75" x14ac:dyDescent="0.25">
      <c r="A56" s="9" t="s">
        <v>782</v>
      </c>
      <c r="B56" s="49" t="s">
        <v>510</v>
      </c>
      <c r="C56" s="6">
        <v>400</v>
      </c>
      <c r="D56" s="7" t="s">
        <v>4</v>
      </c>
      <c r="E56" s="7" t="s">
        <v>118</v>
      </c>
      <c r="F56" s="2">
        <v>6822.2</v>
      </c>
      <c r="G56" s="2">
        <f t="shared" si="3"/>
        <v>5950.6</v>
      </c>
      <c r="H56" s="2"/>
      <c r="I56" s="2">
        <v>5950.6</v>
      </c>
      <c r="J56" s="2"/>
    </row>
    <row r="57" spans="1:10" s="16" customFormat="1" ht="47.25" x14ac:dyDescent="0.25">
      <c r="A57" s="35" t="s">
        <v>783</v>
      </c>
      <c r="B57" s="49" t="s">
        <v>754</v>
      </c>
      <c r="C57" s="6">
        <v>400</v>
      </c>
      <c r="D57" s="7" t="s">
        <v>4</v>
      </c>
      <c r="E57" s="7" t="s">
        <v>118</v>
      </c>
      <c r="F57" s="2">
        <v>69</v>
      </c>
      <c r="G57" s="2">
        <f t="shared" si="3"/>
        <v>60.1</v>
      </c>
      <c r="H57" s="2"/>
      <c r="I57" s="2"/>
      <c r="J57" s="2">
        <v>60.1</v>
      </c>
    </row>
    <row r="58" spans="1:10" s="16" customFormat="1" ht="50.25" customHeight="1" x14ac:dyDescent="0.25">
      <c r="A58" s="132" t="s">
        <v>762</v>
      </c>
      <c r="B58" s="49" t="s">
        <v>784</v>
      </c>
      <c r="C58" s="6"/>
      <c r="D58" s="7"/>
      <c r="E58" s="7"/>
      <c r="F58" s="2">
        <v>1423.2</v>
      </c>
      <c r="G58" s="2">
        <f t="shared" si="3"/>
        <v>1423.1</v>
      </c>
      <c r="H58" s="2">
        <f>SUBTOTAL(9,H59)</f>
        <v>1296.3</v>
      </c>
      <c r="I58" s="2">
        <f>SUBTOTAL(9,I59)</f>
        <v>112.7</v>
      </c>
      <c r="J58" s="2">
        <f>SUBTOTAL(9,J59)</f>
        <v>14.1</v>
      </c>
    </row>
    <row r="59" spans="1:10" s="16" customFormat="1" ht="47.25" x14ac:dyDescent="0.25">
      <c r="A59" s="9" t="s">
        <v>765</v>
      </c>
      <c r="B59" s="49" t="s">
        <v>764</v>
      </c>
      <c r="C59" s="6">
        <v>600</v>
      </c>
      <c r="D59" s="7" t="s">
        <v>116</v>
      </c>
      <c r="E59" s="7" t="s">
        <v>110</v>
      </c>
      <c r="F59" s="2">
        <v>1423.2</v>
      </c>
      <c r="G59" s="2">
        <f t="shared" si="3"/>
        <v>1423.1</v>
      </c>
      <c r="H59" s="2">
        <v>1296.3</v>
      </c>
      <c r="I59" s="2">
        <v>112.7</v>
      </c>
      <c r="J59" s="2">
        <v>14.1</v>
      </c>
    </row>
    <row r="60" spans="1:10" s="16" customFormat="1" ht="19.5" customHeight="1" x14ac:dyDescent="0.25">
      <c r="A60" s="48" t="s">
        <v>761</v>
      </c>
      <c r="B60" s="49" t="s">
        <v>785</v>
      </c>
      <c r="C60" s="6"/>
      <c r="D60" s="7"/>
      <c r="E60" s="7"/>
      <c r="F60" s="2">
        <v>145</v>
      </c>
      <c r="G60" s="2">
        <f t="shared" si="3"/>
        <v>145</v>
      </c>
      <c r="H60" s="2">
        <f>SUBTOTAL(9,H61:H62)</f>
        <v>0</v>
      </c>
      <c r="I60" s="2">
        <f>SUBTOTAL(9,I61:I62)</f>
        <v>0</v>
      </c>
      <c r="J60" s="2">
        <f>SUBTOTAL(9,J61:J62)</f>
        <v>145</v>
      </c>
    </row>
    <row r="61" spans="1:10" s="16" customFormat="1" ht="31.5" x14ac:dyDescent="0.25">
      <c r="A61" s="69" t="s">
        <v>917</v>
      </c>
      <c r="B61" s="49" t="s">
        <v>759</v>
      </c>
      <c r="C61" s="6">
        <v>200</v>
      </c>
      <c r="D61" s="7" t="s">
        <v>115</v>
      </c>
      <c r="E61" s="7" t="s">
        <v>115</v>
      </c>
      <c r="F61" s="2">
        <v>20</v>
      </c>
      <c r="G61" s="2">
        <f t="shared" si="3"/>
        <v>20</v>
      </c>
      <c r="H61" s="2"/>
      <c r="I61" s="2"/>
      <c r="J61" s="2">
        <v>20</v>
      </c>
    </row>
    <row r="62" spans="1:10" s="16" customFormat="1" ht="31.5" x14ac:dyDescent="0.25">
      <c r="A62" s="69" t="s">
        <v>941</v>
      </c>
      <c r="B62" s="49" t="s">
        <v>759</v>
      </c>
      <c r="C62" s="6">
        <v>600</v>
      </c>
      <c r="D62" s="7" t="s">
        <v>115</v>
      </c>
      <c r="E62" s="7" t="s">
        <v>115</v>
      </c>
      <c r="F62" s="2">
        <v>125</v>
      </c>
      <c r="G62" s="2">
        <f t="shared" si="3"/>
        <v>125</v>
      </c>
      <c r="H62" s="2"/>
      <c r="I62" s="2"/>
      <c r="J62" s="2">
        <v>125</v>
      </c>
    </row>
    <row r="63" spans="1:10" s="16" customFormat="1" ht="31.5" x14ac:dyDescent="0.25">
      <c r="A63" s="69" t="s">
        <v>826</v>
      </c>
      <c r="B63" s="49" t="s">
        <v>843</v>
      </c>
      <c r="C63" s="6"/>
      <c r="D63" s="7"/>
      <c r="E63" s="7"/>
      <c r="F63" s="2">
        <v>8508.6</v>
      </c>
      <c r="G63" s="2">
        <f t="shared" si="3"/>
        <v>8505.7999999999993</v>
      </c>
      <c r="H63" s="2">
        <f>SUBTOTAL(9,H64:H65)</f>
        <v>0</v>
      </c>
      <c r="I63" s="2">
        <f>SUBTOTAL(9,I64:I65)</f>
        <v>8497.2999999999993</v>
      </c>
      <c r="J63" s="2">
        <f>SUBTOTAL(9,J64:J65)</f>
        <v>8.5</v>
      </c>
    </row>
    <row r="64" spans="1:10" s="16" customFormat="1" ht="47.25" x14ac:dyDescent="0.25">
      <c r="A64" s="69" t="s">
        <v>830</v>
      </c>
      <c r="B64" s="198" t="s">
        <v>828</v>
      </c>
      <c r="C64" s="6">
        <v>600</v>
      </c>
      <c r="D64" s="7" t="s">
        <v>115</v>
      </c>
      <c r="E64" s="7" t="s">
        <v>119</v>
      </c>
      <c r="F64" s="2">
        <v>8500</v>
      </c>
      <c r="G64" s="2">
        <f t="shared" si="2"/>
        <v>8497.2999999999993</v>
      </c>
      <c r="H64" s="2"/>
      <c r="I64" s="2">
        <v>8497.2999999999993</v>
      </c>
      <c r="J64" s="2"/>
    </row>
    <row r="65" spans="1:10" s="16" customFormat="1" ht="47.25" x14ac:dyDescent="0.25">
      <c r="A65" s="34" t="s">
        <v>831</v>
      </c>
      <c r="B65" s="85" t="s">
        <v>829</v>
      </c>
      <c r="C65" s="6">
        <v>600</v>
      </c>
      <c r="D65" s="7" t="s">
        <v>115</v>
      </c>
      <c r="E65" s="7" t="s">
        <v>119</v>
      </c>
      <c r="F65" s="2">
        <v>8.6</v>
      </c>
      <c r="G65" s="2">
        <f t="shared" si="2"/>
        <v>8.5</v>
      </c>
      <c r="H65" s="2"/>
      <c r="I65" s="2"/>
      <c r="J65" s="2">
        <v>8.5</v>
      </c>
    </row>
    <row r="66" spans="1:10" s="16" customFormat="1" ht="31.5" x14ac:dyDescent="0.25">
      <c r="A66" s="34" t="s">
        <v>816</v>
      </c>
      <c r="B66" s="9" t="s">
        <v>844</v>
      </c>
      <c r="C66" s="6"/>
      <c r="D66" s="7"/>
      <c r="E66" s="7"/>
      <c r="F66" s="2">
        <v>364.8</v>
      </c>
      <c r="G66" s="2">
        <f t="shared" si="2"/>
        <v>364.7</v>
      </c>
      <c r="H66" s="2">
        <f>SUBTOTAL(9,H67:H70)</f>
        <v>0</v>
      </c>
      <c r="I66" s="2">
        <f t="shared" ref="I66:J66" si="4">SUBTOTAL(9,I67:I70)</f>
        <v>361</v>
      </c>
      <c r="J66" s="2">
        <f t="shared" si="4"/>
        <v>3.7</v>
      </c>
    </row>
    <row r="67" spans="1:10" s="16" customFormat="1" ht="47.25" x14ac:dyDescent="0.25">
      <c r="A67" s="34" t="s">
        <v>820</v>
      </c>
      <c r="B67" s="9" t="s">
        <v>818</v>
      </c>
      <c r="C67" s="6">
        <v>600</v>
      </c>
      <c r="D67" s="7" t="s">
        <v>115</v>
      </c>
      <c r="E67" s="7" t="s">
        <v>111</v>
      </c>
      <c r="F67" s="2">
        <v>179.1</v>
      </c>
      <c r="G67" s="2">
        <f t="shared" si="2"/>
        <v>179.1</v>
      </c>
      <c r="H67" s="2"/>
      <c r="I67" s="2">
        <v>179.1</v>
      </c>
      <c r="J67" s="2"/>
    </row>
    <row r="68" spans="1:10" s="16" customFormat="1" ht="47.25" x14ac:dyDescent="0.25">
      <c r="A68" s="34" t="s">
        <v>820</v>
      </c>
      <c r="B68" s="9" t="s">
        <v>818</v>
      </c>
      <c r="C68" s="6">
        <v>600</v>
      </c>
      <c r="D68" s="7" t="s">
        <v>115</v>
      </c>
      <c r="E68" s="7" t="s">
        <v>112</v>
      </c>
      <c r="F68" s="2">
        <v>181.9</v>
      </c>
      <c r="G68" s="2">
        <f t="shared" si="2"/>
        <v>181.9</v>
      </c>
      <c r="H68" s="2"/>
      <c r="I68" s="2">
        <v>181.9</v>
      </c>
      <c r="J68" s="2"/>
    </row>
    <row r="69" spans="1:10" s="16" customFormat="1" ht="63" x14ac:dyDescent="0.25">
      <c r="A69" s="34" t="s">
        <v>821</v>
      </c>
      <c r="B69" s="9" t="s">
        <v>819</v>
      </c>
      <c r="C69" s="6">
        <v>600</v>
      </c>
      <c r="D69" s="7" t="s">
        <v>115</v>
      </c>
      <c r="E69" s="7" t="s">
        <v>111</v>
      </c>
      <c r="F69" s="2">
        <v>1.9</v>
      </c>
      <c r="G69" s="2">
        <f t="shared" si="2"/>
        <v>1.9</v>
      </c>
      <c r="H69" s="2"/>
      <c r="I69" s="2"/>
      <c r="J69" s="2">
        <v>1.9</v>
      </c>
    </row>
    <row r="70" spans="1:10" s="16" customFormat="1" ht="63" x14ac:dyDescent="0.25">
      <c r="A70" s="34" t="s">
        <v>821</v>
      </c>
      <c r="B70" s="9" t="s">
        <v>819</v>
      </c>
      <c r="C70" s="6">
        <v>600</v>
      </c>
      <c r="D70" s="7" t="s">
        <v>115</v>
      </c>
      <c r="E70" s="7" t="s">
        <v>112</v>
      </c>
      <c r="F70" s="2">
        <v>1.9</v>
      </c>
      <c r="G70" s="2">
        <f t="shared" si="2"/>
        <v>1.8</v>
      </c>
      <c r="H70" s="2"/>
      <c r="I70" s="2"/>
      <c r="J70" s="2">
        <v>1.8</v>
      </c>
    </row>
    <row r="71" spans="1:10" s="16" customFormat="1" ht="31.5" x14ac:dyDescent="0.25">
      <c r="A71" s="34" t="s">
        <v>833</v>
      </c>
      <c r="B71" s="9" t="s">
        <v>996</v>
      </c>
      <c r="C71" s="6"/>
      <c r="D71" s="7"/>
      <c r="E71" s="7"/>
      <c r="F71" s="2">
        <v>1982.3000000000002</v>
      </c>
      <c r="G71" s="2">
        <f t="shared" si="2"/>
        <v>1980.3</v>
      </c>
      <c r="H71" s="2">
        <f>SUBTOTAL(9,H72:H73)</f>
        <v>0</v>
      </c>
      <c r="I71" s="2">
        <f>SUBTOTAL(9,I72:I73)</f>
        <v>1960.5</v>
      </c>
      <c r="J71" s="2">
        <f>SUBTOTAL(9,J72:J73)</f>
        <v>19.8</v>
      </c>
    </row>
    <row r="72" spans="1:10" s="16" customFormat="1" ht="47.25" x14ac:dyDescent="0.25">
      <c r="A72" s="34" t="s">
        <v>837</v>
      </c>
      <c r="B72" s="9" t="s">
        <v>834</v>
      </c>
      <c r="C72" s="6">
        <v>600</v>
      </c>
      <c r="D72" s="7" t="s">
        <v>115</v>
      </c>
      <c r="E72" s="7" t="s">
        <v>119</v>
      </c>
      <c r="F72" s="2">
        <v>1962.4</v>
      </c>
      <c r="G72" s="2">
        <f t="shared" si="2"/>
        <v>1960.5</v>
      </c>
      <c r="H72" s="2"/>
      <c r="I72" s="2">
        <v>1960.5</v>
      </c>
      <c r="J72" s="2"/>
    </row>
    <row r="73" spans="1:10" s="16" customFormat="1" ht="63" x14ac:dyDescent="0.25">
      <c r="A73" s="34" t="s">
        <v>836</v>
      </c>
      <c r="B73" s="9" t="s">
        <v>835</v>
      </c>
      <c r="C73" s="6">
        <v>600</v>
      </c>
      <c r="D73" s="7" t="s">
        <v>115</v>
      </c>
      <c r="E73" s="7" t="s">
        <v>119</v>
      </c>
      <c r="F73" s="2">
        <v>19.899999999999999</v>
      </c>
      <c r="G73" s="2">
        <f t="shared" si="2"/>
        <v>19.8</v>
      </c>
      <c r="H73" s="2"/>
      <c r="I73" s="2"/>
      <c r="J73" s="2">
        <v>19.8</v>
      </c>
    </row>
    <row r="74" spans="1:10" s="16" customFormat="1" ht="31.5" x14ac:dyDescent="0.25">
      <c r="A74" s="33" t="s">
        <v>920</v>
      </c>
      <c r="B74" s="9" t="s">
        <v>925</v>
      </c>
      <c r="C74" s="6">
        <v>600</v>
      </c>
      <c r="D74" s="7" t="s">
        <v>116</v>
      </c>
      <c r="E74" s="7" t="s">
        <v>110</v>
      </c>
      <c r="F74" s="2">
        <v>344.6</v>
      </c>
      <c r="G74" s="2">
        <f t="shared" si="2"/>
        <v>0</v>
      </c>
      <c r="H74" s="2">
        <f>SUBTOTAL(9,H75)</f>
        <v>0</v>
      </c>
      <c r="I74" s="2">
        <f t="shared" ref="I74:J74" si="5">SUBTOTAL(9,I75)</f>
        <v>0</v>
      </c>
      <c r="J74" s="2">
        <f t="shared" si="5"/>
        <v>0</v>
      </c>
    </row>
    <row r="75" spans="1:10" s="16" customFormat="1" ht="47.25" x14ac:dyDescent="0.25">
      <c r="A75" s="33" t="s">
        <v>922</v>
      </c>
      <c r="B75" s="9" t="s">
        <v>923</v>
      </c>
      <c r="C75" s="6">
        <v>600</v>
      </c>
      <c r="D75" s="7" t="s">
        <v>116</v>
      </c>
      <c r="E75" s="7" t="s">
        <v>110</v>
      </c>
      <c r="F75" s="2">
        <v>344.6</v>
      </c>
      <c r="G75" s="2">
        <f t="shared" si="2"/>
        <v>0</v>
      </c>
      <c r="H75" s="2">
        <v>0</v>
      </c>
      <c r="I75" s="2">
        <v>0</v>
      </c>
      <c r="J75" s="2"/>
    </row>
    <row r="76" spans="1:10" s="16" customFormat="1" ht="15.75" x14ac:dyDescent="0.25">
      <c r="A76" s="34" t="s">
        <v>822</v>
      </c>
      <c r="B76" s="9" t="s">
        <v>845</v>
      </c>
      <c r="C76" s="6"/>
      <c r="D76" s="7"/>
      <c r="E76" s="7"/>
      <c r="F76" s="2">
        <v>7403.8</v>
      </c>
      <c r="G76" s="2">
        <f t="shared" si="2"/>
        <v>7006</v>
      </c>
      <c r="H76" s="2">
        <f>SUBTOTAL(9,H77)</f>
        <v>5598</v>
      </c>
      <c r="I76" s="2">
        <f>SUBTOTAL(9,I77)</f>
        <v>486.8</v>
      </c>
      <c r="J76" s="2">
        <f>SUBTOTAL(9,J77)</f>
        <v>921.2</v>
      </c>
    </row>
    <row r="77" spans="1:10" s="16" customFormat="1" ht="47.25" x14ac:dyDescent="0.25">
      <c r="A77" s="34" t="s">
        <v>825</v>
      </c>
      <c r="B77" s="9" t="s">
        <v>824</v>
      </c>
      <c r="C77" s="6">
        <v>600</v>
      </c>
      <c r="D77" s="7" t="s">
        <v>115</v>
      </c>
      <c r="E77" s="7" t="s">
        <v>111</v>
      </c>
      <c r="F77" s="2">
        <v>7403.8</v>
      </c>
      <c r="G77" s="2">
        <f t="shared" si="2"/>
        <v>7006</v>
      </c>
      <c r="H77" s="2">
        <v>5598</v>
      </c>
      <c r="I77" s="2">
        <v>486.8</v>
      </c>
      <c r="J77" s="2">
        <v>921.2</v>
      </c>
    </row>
    <row r="78" spans="1:10" s="16" customFormat="1" ht="31.5" x14ac:dyDescent="0.25">
      <c r="A78" s="47" t="s">
        <v>106</v>
      </c>
      <c r="B78" s="20" t="s">
        <v>345</v>
      </c>
      <c r="C78" s="26"/>
      <c r="D78" s="30"/>
      <c r="E78" s="30"/>
      <c r="F78" s="21">
        <v>242686.3</v>
      </c>
      <c r="G78" s="21">
        <f t="shared" si="2"/>
        <v>237593.59999999998</v>
      </c>
      <c r="H78" s="21"/>
      <c r="I78" s="21">
        <f>SUBTOTAL(9,I79:I85)</f>
        <v>0</v>
      </c>
      <c r="J78" s="21">
        <f>SUBTOTAL(9,J79:J85)</f>
        <v>237593.59999999998</v>
      </c>
    </row>
    <row r="79" spans="1:10" s="16" customFormat="1" ht="47.25" x14ac:dyDescent="0.25">
      <c r="A79" s="48" t="s">
        <v>341</v>
      </c>
      <c r="B79" s="49" t="s">
        <v>464</v>
      </c>
      <c r="C79" s="6">
        <v>600</v>
      </c>
      <c r="D79" s="7" t="s">
        <v>115</v>
      </c>
      <c r="E79" s="7" t="s">
        <v>110</v>
      </c>
      <c r="F79" s="2">
        <v>12317.9</v>
      </c>
      <c r="G79" s="2">
        <f t="shared" si="2"/>
        <v>11690</v>
      </c>
      <c r="H79" s="2"/>
      <c r="I79" s="2">
        <v>0</v>
      </c>
      <c r="J79" s="2">
        <v>11690</v>
      </c>
    </row>
    <row r="80" spans="1:10" s="16" customFormat="1" ht="47.25" x14ac:dyDescent="0.25">
      <c r="A80" s="48" t="s">
        <v>484</v>
      </c>
      <c r="B80" s="49" t="s">
        <v>467</v>
      </c>
      <c r="C80" s="6">
        <v>600</v>
      </c>
      <c r="D80" s="7" t="s">
        <v>115</v>
      </c>
      <c r="E80" s="7" t="s">
        <v>111</v>
      </c>
      <c r="F80" s="2">
        <v>99514</v>
      </c>
      <c r="G80" s="2">
        <f t="shared" si="2"/>
        <v>97151.8</v>
      </c>
      <c r="H80" s="2"/>
      <c r="I80" s="2">
        <v>0</v>
      </c>
      <c r="J80" s="2">
        <v>97151.8</v>
      </c>
    </row>
    <row r="81" spans="1:10" s="16" customFormat="1" ht="47.25" x14ac:dyDescent="0.25">
      <c r="A81" s="48" t="s">
        <v>485</v>
      </c>
      <c r="B81" s="49" t="s">
        <v>470</v>
      </c>
      <c r="C81" s="6">
        <v>600</v>
      </c>
      <c r="D81" s="7" t="s">
        <v>115</v>
      </c>
      <c r="E81" s="7" t="s">
        <v>112</v>
      </c>
      <c r="F81" s="2">
        <v>11352.1</v>
      </c>
      <c r="G81" s="2">
        <f t="shared" si="2"/>
        <v>10937.9</v>
      </c>
      <c r="H81" s="2"/>
      <c r="I81" s="2">
        <v>0</v>
      </c>
      <c r="J81" s="2">
        <v>10937.9</v>
      </c>
    </row>
    <row r="82" spans="1:10" s="16" customFormat="1" ht="47.25" x14ac:dyDescent="0.25">
      <c r="A82" s="48" t="s">
        <v>486</v>
      </c>
      <c r="B82" s="49" t="s">
        <v>468</v>
      </c>
      <c r="C82" s="6">
        <v>600</v>
      </c>
      <c r="D82" s="7" t="s">
        <v>115</v>
      </c>
      <c r="E82" s="7" t="s">
        <v>111</v>
      </c>
      <c r="F82" s="2">
        <v>15434</v>
      </c>
      <c r="G82" s="2">
        <f t="shared" si="2"/>
        <v>14768.6</v>
      </c>
      <c r="H82" s="2"/>
      <c r="I82" s="2">
        <v>0</v>
      </c>
      <c r="J82" s="2">
        <v>14768.6</v>
      </c>
    </row>
    <row r="83" spans="1:10" s="16" customFormat="1" ht="30" customHeight="1" x14ac:dyDescent="0.25">
      <c r="A83" s="48" t="s">
        <v>342</v>
      </c>
      <c r="B83" s="49" t="s">
        <v>472</v>
      </c>
      <c r="C83" s="6">
        <v>600</v>
      </c>
      <c r="D83" s="7" t="s">
        <v>116</v>
      </c>
      <c r="E83" s="7" t="s">
        <v>110</v>
      </c>
      <c r="F83" s="2">
        <v>58274.3</v>
      </c>
      <c r="G83" s="2">
        <f t="shared" si="2"/>
        <v>57500.3</v>
      </c>
      <c r="H83" s="2"/>
      <c r="I83" s="2">
        <v>0</v>
      </c>
      <c r="J83" s="2">
        <v>57500.3</v>
      </c>
    </row>
    <row r="84" spans="1:10" s="16" customFormat="1" ht="47.25" x14ac:dyDescent="0.25">
      <c r="A84" s="48" t="s">
        <v>343</v>
      </c>
      <c r="B84" s="49" t="s">
        <v>473</v>
      </c>
      <c r="C84" s="6">
        <v>600</v>
      </c>
      <c r="D84" s="7" t="s">
        <v>116</v>
      </c>
      <c r="E84" s="7" t="s">
        <v>110</v>
      </c>
      <c r="F84" s="2">
        <v>16515.099999999999</v>
      </c>
      <c r="G84" s="2">
        <f t="shared" si="2"/>
        <v>16439.7</v>
      </c>
      <c r="H84" s="2"/>
      <c r="I84" s="2">
        <v>0</v>
      </c>
      <c r="J84" s="2">
        <v>16439.7</v>
      </c>
    </row>
    <row r="85" spans="1:10" s="16" customFormat="1" ht="47.25" x14ac:dyDescent="0.25">
      <c r="A85" s="48" t="s">
        <v>344</v>
      </c>
      <c r="B85" s="49" t="s">
        <v>474</v>
      </c>
      <c r="C85" s="6">
        <v>600</v>
      </c>
      <c r="D85" s="7" t="s">
        <v>116</v>
      </c>
      <c r="E85" s="7" t="s">
        <v>110</v>
      </c>
      <c r="F85" s="2">
        <v>29278.9</v>
      </c>
      <c r="G85" s="2">
        <f t="shared" si="2"/>
        <v>29105.3</v>
      </c>
      <c r="H85" s="2"/>
      <c r="I85" s="2">
        <v>0</v>
      </c>
      <c r="J85" s="2">
        <v>29105.3</v>
      </c>
    </row>
    <row r="86" spans="1:10" s="16" customFormat="1" ht="31.5" x14ac:dyDescent="0.25">
      <c r="A86" s="47" t="s">
        <v>659</v>
      </c>
      <c r="B86" s="20" t="s">
        <v>112</v>
      </c>
      <c r="C86" s="6"/>
      <c r="D86" s="7"/>
      <c r="E86" s="7"/>
      <c r="F86" s="21">
        <v>0</v>
      </c>
      <c r="G86" s="21">
        <f t="shared" si="2"/>
        <v>0</v>
      </c>
      <c r="H86" s="21"/>
      <c r="I86" s="21">
        <f>SUM(I87)</f>
        <v>0</v>
      </c>
      <c r="J86" s="21">
        <f>SUM(J87)</f>
        <v>0</v>
      </c>
    </row>
    <row r="87" spans="1:10" s="16" customFormat="1" ht="14.25" customHeight="1" x14ac:dyDescent="0.25">
      <c r="A87" s="47" t="s">
        <v>85</v>
      </c>
      <c r="B87" s="20" t="s">
        <v>346</v>
      </c>
      <c r="C87" s="26"/>
      <c r="D87" s="30"/>
      <c r="E87" s="30"/>
      <c r="F87" s="21">
        <v>0</v>
      </c>
      <c r="G87" s="21">
        <f t="shared" si="2"/>
        <v>0</v>
      </c>
      <c r="H87" s="21"/>
      <c r="I87" s="21">
        <f>I88</f>
        <v>0</v>
      </c>
      <c r="J87" s="21">
        <f>J88</f>
        <v>0</v>
      </c>
    </row>
    <row r="88" spans="1:10" s="37" customFormat="1" ht="31.5" x14ac:dyDescent="0.25">
      <c r="A88" s="48" t="s">
        <v>248</v>
      </c>
      <c r="B88" s="19" t="s">
        <v>347</v>
      </c>
      <c r="C88" s="6"/>
      <c r="D88" s="7"/>
      <c r="E88" s="7"/>
      <c r="F88" s="2">
        <v>0</v>
      </c>
      <c r="G88" s="2">
        <f t="shared" si="2"/>
        <v>0</v>
      </c>
      <c r="H88" s="2"/>
      <c r="I88" s="2">
        <f>SUBTOTAL(9,I89)</f>
        <v>0</v>
      </c>
      <c r="J88" s="2">
        <f>SUBTOTAL(9,J89)</f>
        <v>0</v>
      </c>
    </row>
    <row r="89" spans="1:10" s="16" customFormat="1" ht="31.5" x14ac:dyDescent="0.25">
      <c r="A89" s="25" t="s">
        <v>348</v>
      </c>
      <c r="B89" s="49" t="s">
        <v>250</v>
      </c>
      <c r="C89" s="6">
        <v>800</v>
      </c>
      <c r="D89" s="7" t="s">
        <v>113</v>
      </c>
      <c r="E89" s="7">
        <v>12</v>
      </c>
      <c r="F89" s="2">
        <v>0</v>
      </c>
      <c r="G89" s="2">
        <f t="shared" si="2"/>
        <v>0</v>
      </c>
      <c r="H89" s="2"/>
      <c r="I89" s="2">
        <v>0</v>
      </c>
      <c r="J89" s="2">
        <v>0</v>
      </c>
    </row>
    <row r="90" spans="1:10" s="16" customFormat="1" ht="31.5" x14ac:dyDescent="0.25">
      <c r="A90" s="47" t="s">
        <v>674</v>
      </c>
      <c r="B90" s="20" t="s">
        <v>113</v>
      </c>
      <c r="C90" s="6"/>
      <c r="D90" s="7"/>
      <c r="E90" s="7"/>
      <c r="F90" s="21">
        <v>29171.399999999998</v>
      </c>
      <c r="G90" s="21">
        <f t="shared" si="2"/>
        <v>27582.3</v>
      </c>
      <c r="H90" s="21">
        <f>SUM(H91,H101)</f>
        <v>592.70000000000005</v>
      </c>
      <c r="I90" s="21">
        <f>SUM(I91,I101)</f>
        <v>12.1</v>
      </c>
      <c r="J90" s="21">
        <f>SUM(J91,J101)</f>
        <v>26977.5</v>
      </c>
    </row>
    <row r="91" spans="1:10" s="16" customFormat="1" ht="15.75" x14ac:dyDescent="0.25">
      <c r="A91" s="47" t="s">
        <v>105</v>
      </c>
      <c r="B91" s="20" t="s">
        <v>349</v>
      </c>
      <c r="C91" s="83"/>
      <c r="D91" s="84"/>
      <c r="E91" s="84"/>
      <c r="F91" s="21">
        <v>3072.1</v>
      </c>
      <c r="G91" s="21">
        <f t="shared" si="2"/>
        <v>2062</v>
      </c>
      <c r="H91" s="21">
        <f>H92+H97+H99</f>
        <v>592.70000000000005</v>
      </c>
      <c r="I91" s="21">
        <f t="shared" ref="I91:J91" si="6">I92+I97+I99</f>
        <v>12.1</v>
      </c>
      <c r="J91" s="21">
        <f t="shared" si="6"/>
        <v>1457.1999999999998</v>
      </c>
    </row>
    <row r="92" spans="1:10" s="37" customFormat="1" ht="15.75" x14ac:dyDescent="0.25">
      <c r="A92" s="48" t="s">
        <v>300</v>
      </c>
      <c r="B92" s="49" t="s">
        <v>350</v>
      </c>
      <c r="C92" s="51"/>
      <c r="D92" s="52"/>
      <c r="E92" s="52"/>
      <c r="F92" s="2">
        <v>2167.6999999999998</v>
      </c>
      <c r="G92" s="2">
        <f t="shared" si="2"/>
        <v>1157.5999999999999</v>
      </c>
      <c r="H92" s="2">
        <f>SUM(H93:H96)</f>
        <v>0</v>
      </c>
      <c r="I92" s="2">
        <f>SUM(I93:I96)</f>
        <v>0</v>
      </c>
      <c r="J92" s="2">
        <f>SUM(J93:J96)</f>
        <v>1157.5999999999999</v>
      </c>
    </row>
    <row r="93" spans="1:10" s="16" customFormat="1" ht="31.5" x14ac:dyDescent="0.25">
      <c r="A93" s="48" t="s">
        <v>351</v>
      </c>
      <c r="B93" s="49" t="s">
        <v>298</v>
      </c>
      <c r="C93" s="6">
        <v>600</v>
      </c>
      <c r="D93" s="7">
        <v>11</v>
      </c>
      <c r="E93" s="7" t="s">
        <v>111</v>
      </c>
      <c r="F93" s="2">
        <v>1157.5999999999999</v>
      </c>
      <c r="G93" s="2">
        <f t="shared" si="2"/>
        <v>1157.5999999999999</v>
      </c>
      <c r="H93" s="2"/>
      <c r="I93" s="2">
        <v>0</v>
      </c>
      <c r="J93" s="2">
        <v>1157.5999999999999</v>
      </c>
    </row>
    <row r="94" spans="1:10" s="16" customFormat="1" ht="31.5" x14ac:dyDescent="0.25">
      <c r="A94" s="22" t="s">
        <v>766</v>
      </c>
      <c r="B94" s="49" t="s">
        <v>994</v>
      </c>
      <c r="C94" s="6">
        <v>600</v>
      </c>
      <c r="D94" s="7" t="s">
        <v>116</v>
      </c>
      <c r="E94" s="7" t="s">
        <v>110</v>
      </c>
      <c r="F94" s="2">
        <v>27</v>
      </c>
      <c r="G94" s="2">
        <f t="shared" si="2"/>
        <v>0</v>
      </c>
      <c r="H94" s="2"/>
      <c r="I94" s="2">
        <v>0</v>
      </c>
      <c r="J94" s="2"/>
    </row>
    <row r="95" spans="1:10" s="16" customFormat="1" ht="31.5" x14ac:dyDescent="0.25">
      <c r="A95" s="22" t="s">
        <v>766</v>
      </c>
      <c r="B95" s="49" t="s">
        <v>994</v>
      </c>
      <c r="C95" s="6">
        <v>600</v>
      </c>
      <c r="D95" s="7" t="s">
        <v>319</v>
      </c>
      <c r="E95" s="7" t="s">
        <v>110</v>
      </c>
      <c r="F95" s="2">
        <v>973</v>
      </c>
      <c r="G95" s="2">
        <f t="shared" si="2"/>
        <v>0</v>
      </c>
      <c r="H95" s="2"/>
      <c r="I95" s="2">
        <v>0</v>
      </c>
      <c r="J95" s="2"/>
    </row>
    <row r="96" spans="1:10" s="16" customFormat="1" ht="47.25" x14ac:dyDescent="0.25">
      <c r="A96" s="22" t="s">
        <v>767</v>
      </c>
      <c r="B96" s="49" t="s">
        <v>997</v>
      </c>
      <c r="C96" s="6">
        <v>600</v>
      </c>
      <c r="D96" s="7" t="s">
        <v>116</v>
      </c>
      <c r="E96" s="7" t="s">
        <v>110</v>
      </c>
      <c r="F96" s="2">
        <v>10.1</v>
      </c>
      <c r="G96" s="2">
        <f t="shared" si="2"/>
        <v>0</v>
      </c>
      <c r="H96" s="2"/>
      <c r="I96" s="2"/>
      <c r="J96" s="2">
        <v>0</v>
      </c>
    </row>
    <row r="97" spans="1:10" s="16" customFormat="1" ht="31.5" x14ac:dyDescent="0.25">
      <c r="A97" s="9" t="s">
        <v>317</v>
      </c>
      <c r="B97" s="49" t="s">
        <v>352</v>
      </c>
      <c r="C97" s="6"/>
      <c r="D97" s="7"/>
      <c r="E97" s="7"/>
      <c r="F97" s="2">
        <v>296.5</v>
      </c>
      <c r="G97" s="2">
        <f t="shared" si="2"/>
        <v>296.5</v>
      </c>
      <c r="H97" s="2">
        <f>H98</f>
        <v>0</v>
      </c>
      <c r="I97" s="2">
        <f>I98</f>
        <v>0</v>
      </c>
      <c r="J97" s="2">
        <f>J98</f>
        <v>296.5</v>
      </c>
    </row>
    <row r="98" spans="1:10" s="16" customFormat="1" ht="31.5" x14ac:dyDescent="0.25">
      <c r="A98" s="48" t="s">
        <v>482</v>
      </c>
      <c r="B98" s="49" t="s">
        <v>296</v>
      </c>
      <c r="C98" s="6">
        <v>600</v>
      </c>
      <c r="D98" s="7" t="s">
        <v>319</v>
      </c>
      <c r="E98" s="7" t="s">
        <v>110</v>
      </c>
      <c r="F98" s="2">
        <v>296.5</v>
      </c>
      <c r="G98" s="2">
        <f t="shared" si="2"/>
        <v>296.5</v>
      </c>
      <c r="H98" s="2"/>
      <c r="I98" s="2">
        <v>0</v>
      </c>
      <c r="J98" s="2">
        <v>296.5</v>
      </c>
    </row>
    <row r="99" spans="1:10" s="16" customFormat="1" ht="15.75" x14ac:dyDescent="0.25">
      <c r="A99" s="34" t="s">
        <v>838</v>
      </c>
      <c r="B99" s="49" t="s">
        <v>846</v>
      </c>
      <c r="C99" s="6"/>
      <c r="D99" s="7"/>
      <c r="E99" s="7"/>
      <c r="F99" s="2">
        <v>607.90000000000009</v>
      </c>
      <c r="G99" s="2">
        <f t="shared" si="2"/>
        <v>607.90000000000009</v>
      </c>
      <c r="H99" s="2">
        <f>H100</f>
        <v>592.70000000000005</v>
      </c>
      <c r="I99" s="2">
        <f t="shared" ref="I99:J99" si="7">I100</f>
        <v>12.1</v>
      </c>
      <c r="J99" s="2">
        <f t="shared" si="7"/>
        <v>3.1</v>
      </c>
    </row>
    <row r="100" spans="1:10" s="16" customFormat="1" ht="47.25" x14ac:dyDescent="0.25">
      <c r="A100" s="34" t="s">
        <v>841</v>
      </c>
      <c r="B100" s="9" t="s">
        <v>840</v>
      </c>
      <c r="C100" s="6">
        <v>600</v>
      </c>
      <c r="D100" s="7" t="s">
        <v>319</v>
      </c>
      <c r="E100" s="7" t="s">
        <v>110</v>
      </c>
      <c r="F100" s="2">
        <v>607.90000000000009</v>
      </c>
      <c r="G100" s="2">
        <f t="shared" si="2"/>
        <v>607.90000000000009</v>
      </c>
      <c r="H100" s="2">
        <v>592.70000000000005</v>
      </c>
      <c r="I100" s="2">
        <v>12.1</v>
      </c>
      <c r="J100" s="2">
        <v>3.1</v>
      </c>
    </row>
    <row r="101" spans="1:10" s="16" customFormat="1" ht="31.5" x14ac:dyDescent="0.25">
      <c r="A101" s="47" t="s">
        <v>106</v>
      </c>
      <c r="B101" s="20" t="s">
        <v>353</v>
      </c>
      <c r="C101" s="26"/>
      <c r="D101" s="30"/>
      <c r="E101" s="30"/>
      <c r="F101" s="21">
        <v>26099.3</v>
      </c>
      <c r="G101" s="21">
        <f t="shared" si="2"/>
        <v>25520.3</v>
      </c>
      <c r="H101" s="21"/>
      <c r="I101" s="21">
        <f>I102</f>
        <v>0</v>
      </c>
      <c r="J101" s="21">
        <f>J102</f>
        <v>25520.3</v>
      </c>
    </row>
    <row r="102" spans="1:10" s="16" customFormat="1" ht="47.25" x14ac:dyDescent="0.25">
      <c r="A102" s="48" t="s">
        <v>354</v>
      </c>
      <c r="B102" s="49" t="s">
        <v>427</v>
      </c>
      <c r="C102" s="6">
        <v>600</v>
      </c>
      <c r="D102" s="7">
        <v>11</v>
      </c>
      <c r="E102" s="7" t="s">
        <v>110</v>
      </c>
      <c r="F102" s="2">
        <v>26099.3</v>
      </c>
      <c r="G102" s="2">
        <f t="shared" si="2"/>
        <v>25520.3</v>
      </c>
      <c r="H102" s="2"/>
      <c r="I102" s="2">
        <v>0</v>
      </c>
      <c r="J102" s="2">
        <v>25520.3</v>
      </c>
    </row>
    <row r="103" spans="1:10" s="16" customFormat="1" ht="31.5" x14ac:dyDescent="0.25">
      <c r="A103" s="47" t="s">
        <v>649</v>
      </c>
      <c r="B103" s="20" t="s">
        <v>114</v>
      </c>
      <c r="C103" s="6"/>
      <c r="D103" s="7"/>
      <c r="E103" s="7"/>
      <c r="F103" s="21">
        <v>84503.1</v>
      </c>
      <c r="G103" s="21">
        <f t="shared" si="2"/>
        <v>84503</v>
      </c>
      <c r="H103" s="21">
        <f>SUM(H104,H112,H117)</f>
        <v>0</v>
      </c>
      <c r="I103" s="21">
        <f>SUM(I104,I112,I117)</f>
        <v>0</v>
      </c>
      <c r="J103" s="21">
        <f>SUM(J104,J112,J117)</f>
        <v>84503</v>
      </c>
    </row>
    <row r="104" spans="1:10" s="37" customFormat="1" ht="15.75" x14ac:dyDescent="0.25">
      <c r="A104" s="47" t="s">
        <v>80</v>
      </c>
      <c r="B104" s="20" t="s">
        <v>355</v>
      </c>
      <c r="C104" s="26"/>
      <c r="D104" s="30"/>
      <c r="E104" s="30"/>
      <c r="F104" s="21">
        <v>48249.599999999999</v>
      </c>
      <c r="G104" s="21">
        <f t="shared" si="2"/>
        <v>48249.599999999999</v>
      </c>
      <c r="H104" s="21">
        <f>SUM(H105,H107,H109)</f>
        <v>0</v>
      </c>
      <c r="I104" s="21">
        <f t="shared" ref="I104:J104" si="8">SUM(I105,I107,I109)</f>
        <v>0</v>
      </c>
      <c r="J104" s="21">
        <f t="shared" si="8"/>
        <v>48249.599999999999</v>
      </c>
    </row>
    <row r="105" spans="1:10" s="16" customFormat="1" ht="15.75" x14ac:dyDescent="0.25">
      <c r="A105" s="48" t="s">
        <v>217</v>
      </c>
      <c r="B105" s="19" t="s">
        <v>356</v>
      </c>
      <c r="C105" s="6"/>
      <c r="D105" s="7"/>
      <c r="E105" s="7"/>
      <c r="F105" s="2">
        <v>12249.6</v>
      </c>
      <c r="G105" s="2">
        <f t="shared" si="2"/>
        <v>12249.6</v>
      </c>
      <c r="H105" s="2"/>
      <c r="I105" s="2">
        <f>I106</f>
        <v>0</v>
      </c>
      <c r="J105" s="2">
        <f>J106</f>
        <v>12249.6</v>
      </c>
    </row>
    <row r="106" spans="1:10" s="16" customFormat="1" ht="38.25" customHeight="1" x14ac:dyDescent="0.25">
      <c r="A106" s="25" t="s">
        <v>357</v>
      </c>
      <c r="B106" s="19" t="s">
        <v>218</v>
      </c>
      <c r="C106" s="6">
        <v>800</v>
      </c>
      <c r="D106" s="7" t="s">
        <v>114</v>
      </c>
      <c r="E106" s="7" t="s">
        <v>111</v>
      </c>
      <c r="F106" s="2">
        <v>12249.6</v>
      </c>
      <c r="G106" s="2">
        <f t="shared" si="2"/>
        <v>12249.6</v>
      </c>
      <c r="H106" s="2"/>
      <c r="I106" s="2">
        <v>0</v>
      </c>
      <c r="J106" s="2">
        <v>12249.6</v>
      </c>
    </row>
    <row r="107" spans="1:10" s="16" customFormat="1" ht="47.25" x14ac:dyDescent="0.25">
      <c r="A107" s="48" t="s">
        <v>743</v>
      </c>
      <c r="B107" s="19" t="s">
        <v>786</v>
      </c>
      <c r="C107" s="6"/>
      <c r="D107" s="7"/>
      <c r="E107" s="7"/>
      <c r="F107" s="2">
        <v>36000</v>
      </c>
      <c r="G107" s="2">
        <f t="shared" si="2"/>
        <v>36000</v>
      </c>
      <c r="H107" s="2"/>
      <c r="I107" s="2">
        <f>I108</f>
        <v>0</v>
      </c>
      <c r="J107" s="2">
        <f>J108</f>
        <v>36000</v>
      </c>
    </row>
    <row r="108" spans="1:10" s="16" customFormat="1" ht="50.25" customHeight="1" x14ac:dyDescent="0.25">
      <c r="A108" s="86" t="s">
        <v>742</v>
      </c>
      <c r="B108" s="19" t="s">
        <v>741</v>
      </c>
      <c r="C108" s="6">
        <v>800</v>
      </c>
      <c r="D108" s="7" t="s">
        <v>114</v>
      </c>
      <c r="E108" s="7" t="s">
        <v>111</v>
      </c>
      <c r="F108" s="2">
        <v>36000</v>
      </c>
      <c r="G108" s="2">
        <f t="shared" si="2"/>
        <v>36000</v>
      </c>
      <c r="H108" s="2"/>
      <c r="I108" s="2">
        <v>0</v>
      </c>
      <c r="J108" s="2">
        <v>36000</v>
      </c>
    </row>
    <row r="109" spans="1:10" s="16" customFormat="1" ht="31.5" hidden="1" x14ac:dyDescent="0.25">
      <c r="A109" s="199" t="s">
        <v>804</v>
      </c>
      <c r="B109" s="19" t="s">
        <v>847</v>
      </c>
      <c r="C109" s="6"/>
      <c r="D109" s="7"/>
      <c r="E109" s="7"/>
      <c r="F109" s="2">
        <v>0</v>
      </c>
      <c r="G109" s="2">
        <f t="shared" si="2"/>
        <v>0</v>
      </c>
      <c r="H109" s="2">
        <f>SUM(H110:H111)</f>
        <v>0</v>
      </c>
      <c r="I109" s="2">
        <f t="shared" ref="I109:J109" si="9">SUM(I110:I111)</f>
        <v>0</v>
      </c>
      <c r="J109" s="2">
        <f t="shared" si="9"/>
        <v>0</v>
      </c>
    </row>
    <row r="110" spans="1:10" s="16" customFormat="1" ht="31.5" hidden="1" x14ac:dyDescent="0.25">
      <c r="A110" s="86" t="s">
        <v>808</v>
      </c>
      <c r="B110" s="9" t="s">
        <v>806</v>
      </c>
      <c r="C110" s="6">
        <v>800</v>
      </c>
      <c r="D110" s="7" t="s">
        <v>114</v>
      </c>
      <c r="E110" s="7" t="s">
        <v>111</v>
      </c>
      <c r="F110" s="2">
        <v>0</v>
      </c>
      <c r="G110" s="2">
        <f t="shared" si="2"/>
        <v>0</v>
      </c>
      <c r="H110" s="2"/>
      <c r="I110" s="2">
        <v>0</v>
      </c>
      <c r="J110" s="2"/>
    </row>
    <row r="111" spans="1:10" s="16" customFormat="1" ht="31.5" hidden="1" x14ac:dyDescent="0.25">
      <c r="A111" s="86" t="s">
        <v>809</v>
      </c>
      <c r="B111" s="9" t="s">
        <v>807</v>
      </c>
      <c r="C111" s="6">
        <v>800</v>
      </c>
      <c r="D111" s="7" t="s">
        <v>114</v>
      </c>
      <c r="E111" s="7" t="s">
        <v>111</v>
      </c>
      <c r="F111" s="2"/>
      <c r="G111" s="2"/>
      <c r="H111" s="2"/>
      <c r="I111" s="2"/>
      <c r="J111" s="2">
        <v>0</v>
      </c>
    </row>
    <row r="112" spans="1:10" s="16" customFormat="1" ht="31.5" x14ac:dyDescent="0.25">
      <c r="A112" s="47" t="s">
        <v>88</v>
      </c>
      <c r="B112" s="20" t="s">
        <v>358</v>
      </c>
      <c r="C112" s="26"/>
      <c r="D112" s="30"/>
      <c r="E112" s="30"/>
      <c r="F112" s="21">
        <v>36253.5</v>
      </c>
      <c r="G112" s="21">
        <f>H112+I112+J112</f>
        <v>36253.4</v>
      </c>
      <c r="H112" s="21"/>
      <c r="I112" s="21">
        <f>I113+I115</f>
        <v>0</v>
      </c>
      <c r="J112" s="21">
        <f>J113+J115</f>
        <v>36253.4</v>
      </c>
    </row>
    <row r="113" spans="1:10" s="16" customFormat="1" ht="15.75" x14ac:dyDescent="0.25">
      <c r="A113" s="48" t="s">
        <v>221</v>
      </c>
      <c r="B113" s="19" t="s">
        <v>359</v>
      </c>
      <c r="C113" s="26"/>
      <c r="D113" s="30"/>
      <c r="E113" s="30"/>
      <c r="F113" s="2">
        <v>32736.2</v>
      </c>
      <c r="G113" s="2">
        <f t="shared" si="2"/>
        <v>32736.2</v>
      </c>
      <c r="H113" s="2"/>
      <c r="I113" s="2">
        <f>I114</f>
        <v>0</v>
      </c>
      <c r="J113" s="2">
        <f>J114</f>
        <v>32736.2</v>
      </c>
    </row>
    <row r="114" spans="1:10" s="16" customFormat="1" ht="31.5" x14ac:dyDescent="0.25">
      <c r="A114" s="25" t="s">
        <v>357</v>
      </c>
      <c r="B114" s="19" t="s">
        <v>222</v>
      </c>
      <c r="C114" s="6">
        <v>800</v>
      </c>
      <c r="D114" s="7" t="s">
        <v>114</v>
      </c>
      <c r="E114" s="7" t="s">
        <v>111</v>
      </c>
      <c r="F114" s="2">
        <v>32736.2</v>
      </c>
      <c r="G114" s="2">
        <f>H114+I114+J114</f>
        <v>32736.2</v>
      </c>
      <c r="H114" s="2"/>
      <c r="I114" s="2">
        <v>0</v>
      </c>
      <c r="J114" s="2">
        <v>32736.2</v>
      </c>
    </row>
    <row r="115" spans="1:10" s="16" customFormat="1" ht="15.75" x14ac:dyDescent="0.25">
      <c r="A115" s="48" t="s">
        <v>240</v>
      </c>
      <c r="B115" s="19" t="s">
        <v>360</v>
      </c>
      <c r="C115" s="6"/>
      <c r="D115" s="7"/>
      <c r="E115" s="7"/>
      <c r="F115" s="2">
        <v>3517.3</v>
      </c>
      <c r="G115" s="2">
        <f>H115+I115+J115</f>
        <v>3517.2</v>
      </c>
      <c r="H115" s="2"/>
      <c r="I115" s="2">
        <f>I116</f>
        <v>0</v>
      </c>
      <c r="J115" s="2">
        <f>J116</f>
        <v>3517.2</v>
      </c>
    </row>
    <row r="116" spans="1:10" s="16" customFormat="1" ht="15.75" customHeight="1" x14ac:dyDescent="0.25">
      <c r="A116" s="25" t="s">
        <v>357</v>
      </c>
      <c r="B116" s="19" t="s">
        <v>239</v>
      </c>
      <c r="C116" s="6">
        <v>800</v>
      </c>
      <c r="D116" s="7" t="s">
        <v>114</v>
      </c>
      <c r="E116" s="7" t="s">
        <v>114</v>
      </c>
      <c r="F116" s="2">
        <v>3517.3</v>
      </c>
      <c r="G116" s="2">
        <f>H116+I116+J116</f>
        <v>3517.2</v>
      </c>
      <c r="H116" s="2"/>
      <c r="I116" s="2">
        <v>0</v>
      </c>
      <c r="J116" s="2">
        <v>3517.2</v>
      </c>
    </row>
    <row r="117" spans="1:10" s="16" customFormat="1" ht="31.5" hidden="1" x14ac:dyDescent="0.25">
      <c r="A117" s="47" t="s">
        <v>574</v>
      </c>
      <c r="B117" s="20" t="s">
        <v>581</v>
      </c>
      <c r="C117" s="6"/>
      <c r="D117" s="7"/>
      <c r="E117" s="7"/>
      <c r="F117" s="2">
        <v>0</v>
      </c>
      <c r="G117" s="2">
        <f t="shared" ref="G117:G121" si="10">H117+I117+J117</f>
        <v>0</v>
      </c>
      <c r="H117" s="2"/>
      <c r="I117" s="2"/>
      <c r="J117" s="21">
        <f>J118+J120</f>
        <v>0</v>
      </c>
    </row>
    <row r="118" spans="1:10" s="16" customFormat="1" ht="47.25" hidden="1" x14ac:dyDescent="0.25">
      <c r="A118" s="48" t="s">
        <v>572</v>
      </c>
      <c r="B118" s="19" t="s">
        <v>582</v>
      </c>
      <c r="C118" s="6"/>
      <c r="D118" s="7"/>
      <c r="E118" s="7"/>
      <c r="F118" s="2">
        <v>0</v>
      </c>
      <c r="G118" s="2">
        <f t="shared" si="10"/>
        <v>0</v>
      </c>
      <c r="H118" s="2">
        <f t="shared" ref="H118:I118" si="11">H119</f>
        <v>0</v>
      </c>
      <c r="I118" s="2">
        <f t="shared" si="11"/>
        <v>0</v>
      </c>
      <c r="J118" s="2">
        <f>J119</f>
        <v>0</v>
      </c>
    </row>
    <row r="119" spans="1:10" s="16" customFormat="1" ht="47.25" hidden="1" x14ac:dyDescent="0.25">
      <c r="A119" s="48" t="s">
        <v>590</v>
      </c>
      <c r="B119" s="19" t="s">
        <v>570</v>
      </c>
      <c r="C119" s="6">
        <v>200</v>
      </c>
      <c r="D119" s="7" t="s">
        <v>114</v>
      </c>
      <c r="E119" s="7" t="s">
        <v>111</v>
      </c>
      <c r="F119" s="2">
        <v>0</v>
      </c>
      <c r="G119" s="2">
        <f t="shared" si="10"/>
        <v>0</v>
      </c>
      <c r="H119" s="2"/>
      <c r="I119" s="2"/>
      <c r="J119" s="2">
        <v>0</v>
      </c>
    </row>
    <row r="120" spans="1:10" s="16" customFormat="1" ht="31.5" hidden="1" x14ac:dyDescent="0.25">
      <c r="A120" s="48" t="s">
        <v>573</v>
      </c>
      <c r="B120" s="19" t="s">
        <v>583</v>
      </c>
      <c r="C120" s="6"/>
      <c r="D120" s="7"/>
      <c r="E120" s="7"/>
      <c r="F120" s="2">
        <v>0</v>
      </c>
      <c r="G120" s="2">
        <f t="shared" si="10"/>
        <v>0</v>
      </c>
      <c r="H120" s="2">
        <f t="shared" ref="H120:I120" si="12">H121</f>
        <v>0</v>
      </c>
      <c r="I120" s="2">
        <f t="shared" si="12"/>
        <v>0</v>
      </c>
      <c r="J120" s="2">
        <f>J121</f>
        <v>0</v>
      </c>
    </row>
    <row r="121" spans="1:10" s="16" customFormat="1" ht="47.25" hidden="1" x14ac:dyDescent="0.25">
      <c r="A121" s="48" t="s">
        <v>590</v>
      </c>
      <c r="B121" s="19" t="s">
        <v>571</v>
      </c>
      <c r="C121" s="6">
        <v>200</v>
      </c>
      <c r="D121" s="7" t="s">
        <v>114</v>
      </c>
      <c r="E121" s="7" t="s">
        <v>111</v>
      </c>
      <c r="F121" s="2">
        <v>0</v>
      </c>
      <c r="G121" s="2">
        <f t="shared" si="10"/>
        <v>0</v>
      </c>
      <c r="H121" s="2"/>
      <c r="I121" s="2"/>
      <c r="J121" s="2">
        <v>0</v>
      </c>
    </row>
    <row r="122" spans="1:10" s="16" customFormat="1" ht="31.5" x14ac:dyDescent="0.25">
      <c r="A122" s="47" t="s">
        <v>644</v>
      </c>
      <c r="B122" s="20" t="s">
        <v>118</v>
      </c>
      <c r="C122" s="26"/>
      <c r="D122" s="30"/>
      <c r="E122" s="30"/>
      <c r="F122" s="21">
        <v>18969.900000000001</v>
      </c>
      <c r="G122" s="21">
        <f t="shared" si="2"/>
        <v>18376.400000000001</v>
      </c>
      <c r="H122" s="21"/>
      <c r="I122" s="21">
        <f>SUM(I123,I126)</f>
        <v>0</v>
      </c>
      <c r="J122" s="21">
        <f>SUM(J123,J126,J129)</f>
        <v>18376.400000000001</v>
      </c>
    </row>
    <row r="123" spans="1:10" s="37" customFormat="1" ht="15.75" x14ac:dyDescent="0.25">
      <c r="A123" s="47" t="s">
        <v>82</v>
      </c>
      <c r="B123" s="20" t="s">
        <v>361</v>
      </c>
      <c r="C123" s="26"/>
      <c r="D123" s="30"/>
      <c r="E123" s="30"/>
      <c r="F123" s="21">
        <v>11348.3</v>
      </c>
      <c r="G123" s="21">
        <f t="shared" si="2"/>
        <v>11348.3</v>
      </c>
      <c r="H123" s="21"/>
      <c r="I123" s="21">
        <f>I124</f>
        <v>0</v>
      </c>
      <c r="J123" s="21">
        <f>J124</f>
        <v>11348.3</v>
      </c>
    </row>
    <row r="124" spans="1:10" s="16" customFormat="1" ht="15.75" x14ac:dyDescent="0.25">
      <c r="A124" s="9" t="s">
        <v>197</v>
      </c>
      <c r="B124" s="19" t="s">
        <v>362</v>
      </c>
      <c r="C124" s="6"/>
      <c r="D124" s="7"/>
      <c r="E124" s="7"/>
      <c r="F124" s="2">
        <v>11348.3</v>
      </c>
      <c r="G124" s="2">
        <f t="shared" si="2"/>
        <v>11348.3</v>
      </c>
      <c r="H124" s="2"/>
      <c r="I124" s="2">
        <f>I125</f>
        <v>0</v>
      </c>
      <c r="J124" s="2">
        <f>J125</f>
        <v>11348.3</v>
      </c>
    </row>
    <row r="125" spans="1:10" s="16" customFormat="1" ht="31.5" x14ac:dyDescent="0.25">
      <c r="A125" s="22" t="s">
        <v>407</v>
      </c>
      <c r="B125" s="19" t="s">
        <v>199</v>
      </c>
      <c r="C125" s="6">
        <v>200</v>
      </c>
      <c r="D125" s="7" t="s">
        <v>113</v>
      </c>
      <c r="E125" s="7" t="s">
        <v>116</v>
      </c>
      <c r="F125" s="2">
        <v>11348.3</v>
      </c>
      <c r="G125" s="2">
        <f t="shared" si="2"/>
        <v>11348.3</v>
      </c>
      <c r="H125" s="2"/>
      <c r="I125" s="2">
        <v>0</v>
      </c>
      <c r="J125" s="2">
        <v>11348.3</v>
      </c>
    </row>
    <row r="126" spans="1:10" s="37" customFormat="1" ht="15.75" x14ac:dyDescent="0.25">
      <c r="A126" s="47" t="s">
        <v>83</v>
      </c>
      <c r="B126" s="20" t="s">
        <v>363</v>
      </c>
      <c r="C126" s="26"/>
      <c r="D126" s="30"/>
      <c r="E126" s="30"/>
      <c r="F126" s="21">
        <v>5371.6</v>
      </c>
      <c r="G126" s="21">
        <f t="shared" si="2"/>
        <v>4778.1000000000004</v>
      </c>
      <c r="H126" s="21"/>
      <c r="I126" s="21">
        <f>I127</f>
        <v>0</v>
      </c>
      <c r="J126" s="21">
        <f>J127</f>
        <v>4778.1000000000004</v>
      </c>
    </row>
    <row r="127" spans="1:10" s="16" customFormat="1" ht="15.75" x14ac:dyDescent="0.25">
      <c r="A127" s="9" t="s">
        <v>202</v>
      </c>
      <c r="B127" s="19" t="s">
        <v>364</v>
      </c>
      <c r="C127" s="6"/>
      <c r="D127" s="7"/>
      <c r="E127" s="7"/>
      <c r="F127" s="2">
        <v>5371.6</v>
      </c>
      <c r="G127" s="2">
        <f t="shared" si="2"/>
        <v>4778.1000000000004</v>
      </c>
      <c r="H127" s="2"/>
      <c r="I127" s="2">
        <f>I128</f>
        <v>0</v>
      </c>
      <c r="J127" s="2">
        <f>J128</f>
        <v>4778.1000000000004</v>
      </c>
    </row>
    <row r="128" spans="1:10" s="16" customFormat="1" ht="31.5" x14ac:dyDescent="0.25">
      <c r="A128" s="22" t="s">
        <v>408</v>
      </c>
      <c r="B128" s="19" t="s">
        <v>203</v>
      </c>
      <c r="C128" s="6">
        <v>200</v>
      </c>
      <c r="D128" s="7" t="s">
        <v>113</v>
      </c>
      <c r="E128" s="7" t="s">
        <v>119</v>
      </c>
      <c r="F128" s="2">
        <v>5371.6</v>
      </c>
      <c r="G128" s="2">
        <f t="shared" si="2"/>
        <v>4778.1000000000004</v>
      </c>
      <c r="H128" s="2"/>
      <c r="I128" s="2">
        <v>0</v>
      </c>
      <c r="J128" s="2">
        <v>4778.1000000000004</v>
      </c>
    </row>
    <row r="129" spans="1:10" s="16" customFormat="1" ht="15.75" x14ac:dyDescent="0.25">
      <c r="A129" s="47" t="s">
        <v>134</v>
      </c>
      <c r="B129" s="20" t="s">
        <v>365</v>
      </c>
      <c r="C129" s="26"/>
      <c r="D129" s="30"/>
      <c r="E129" s="30"/>
      <c r="F129" s="21">
        <v>2250</v>
      </c>
      <c r="G129" s="21">
        <f t="shared" si="2"/>
        <v>2250</v>
      </c>
      <c r="H129" s="21">
        <f>H130</f>
        <v>0</v>
      </c>
      <c r="I129" s="21">
        <f>I130</f>
        <v>0</v>
      </c>
      <c r="J129" s="21">
        <f>SUM(J130,J133)</f>
        <v>2250</v>
      </c>
    </row>
    <row r="130" spans="1:10" s="16" customFormat="1" ht="15.75" x14ac:dyDescent="0.25">
      <c r="A130" s="9" t="s">
        <v>209</v>
      </c>
      <c r="B130" s="19" t="s">
        <v>366</v>
      </c>
      <c r="C130" s="26"/>
      <c r="D130" s="30"/>
      <c r="E130" s="30"/>
      <c r="F130" s="2">
        <v>900</v>
      </c>
      <c r="G130" s="2">
        <f t="shared" si="2"/>
        <v>900</v>
      </c>
      <c r="H130" s="2"/>
      <c r="I130" s="2">
        <f>I131</f>
        <v>0</v>
      </c>
      <c r="J130" s="2">
        <f>J131</f>
        <v>900</v>
      </c>
    </row>
    <row r="131" spans="1:10" s="16" customFormat="1" ht="31.5" x14ac:dyDescent="0.25">
      <c r="A131" s="22" t="s">
        <v>409</v>
      </c>
      <c r="B131" s="19" t="s">
        <v>210</v>
      </c>
      <c r="C131" s="6">
        <v>200</v>
      </c>
      <c r="D131" s="7" t="s">
        <v>113</v>
      </c>
      <c r="E131" s="7" t="s">
        <v>116</v>
      </c>
      <c r="F131" s="2">
        <v>900</v>
      </c>
      <c r="G131" s="2">
        <f t="shared" si="2"/>
        <v>900</v>
      </c>
      <c r="H131" s="2"/>
      <c r="I131" s="2">
        <v>0</v>
      </c>
      <c r="J131" s="2">
        <v>900</v>
      </c>
    </row>
    <row r="132" spans="1:10" s="16" customFormat="1" ht="15.75" x14ac:dyDescent="0.25">
      <c r="A132" s="9" t="s">
        <v>645</v>
      </c>
      <c r="B132" s="19" t="s">
        <v>675</v>
      </c>
      <c r="C132" s="26"/>
      <c r="D132" s="30"/>
      <c r="E132" s="30"/>
      <c r="F132" s="2">
        <v>1350</v>
      </c>
      <c r="G132" s="2">
        <f t="shared" si="2"/>
        <v>1350</v>
      </c>
      <c r="H132" s="2"/>
      <c r="I132" s="2">
        <f>I133</f>
        <v>0</v>
      </c>
      <c r="J132" s="2">
        <f>J133</f>
        <v>1350</v>
      </c>
    </row>
    <row r="133" spans="1:10" s="16" customFormat="1" ht="31.5" x14ac:dyDescent="0.25">
      <c r="A133" s="22" t="s">
        <v>676</v>
      </c>
      <c r="B133" s="19" t="s">
        <v>647</v>
      </c>
      <c r="C133" s="6">
        <v>200</v>
      </c>
      <c r="D133" s="7" t="s">
        <v>113</v>
      </c>
      <c r="E133" s="7" t="s">
        <v>116</v>
      </c>
      <c r="F133" s="2">
        <v>1350</v>
      </c>
      <c r="G133" s="2">
        <f t="shared" si="2"/>
        <v>1350</v>
      </c>
      <c r="H133" s="2"/>
      <c r="I133" s="2">
        <v>0</v>
      </c>
      <c r="J133" s="2">
        <v>1350</v>
      </c>
    </row>
    <row r="134" spans="1:10" s="16" customFormat="1" ht="31.5" x14ac:dyDescent="0.25">
      <c r="A134" s="47" t="s">
        <v>648</v>
      </c>
      <c r="B134" s="20" t="s">
        <v>115</v>
      </c>
      <c r="C134" s="51"/>
      <c r="D134" s="52"/>
      <c r="E134" s="52"/>
      <c r="F134" s="21">
        <v>114286.39999999999</v>
      </c>
      <c r="G134" s="21">
        <f>H134+I134+J134</f>
        <v>113745.99999999999</v>
      </c>
      <c r="H134" s="21">
        <f>SUM(H135,H137,H139,H141,H143,H145,H147,H149,H151,H153,H155,H157,H159,H161,H163,H166)</f>
        <v>0</v>
      </c>
      <c r="I134" s="21">
        <f>SUM(I135,I137,I139,I141,I143,I145,I147,I149,I151,I153,I155,I157,I159,I161,I163,I166)</f>
        <v>2428.9</v>
      </c>
      <c r="J134" s="21">
        <f>SUM(J135,J137,J139,J141,J143,J145,J147,J149,J151,J153,J155,J157,J159,J161,J163,J166)</f>
        <v>111317.09999999999</v>
      </c>
    </row>
    <row r="135" spans="1:10" s="16" customFormat="1" ht="15.75" x14ac:dyDescent="0.25">
      <c r="A135" s="9" t="s">
        <v>212</v>
      </c>
      <c r="B135" s="19" t="s">
        <v>367</v>
      </c>
      <c r="C135" s="51"/>
      <c r="D135" s="52"/>
      <c r="E135" s="52"/>
      <c r="F135" s="2">
        <v>9209.5</v>
      </c>
      <c r="G135" s="2">
        <f t="shared" si="2"/>
        <v>9209</v>
      </c>
      <c r="H135" s="2"/>
      <c r="I135" s="2">
        <f>I136</f>
        <v>0</v>
      </c>
      <c r="J135" s="2">
        <f>J136</f>
        <v>9209</v>
      </c>
    </row>
    <row r="136" spans="1:10" s="16" customFormat="1" ht="31.5" x14ac:dyDescent="0.25">
      <c r="A136" s="22" t="s">
        <v>410</v>
      </c>
      <c r="B136" s="19" t="s">
        <v>213</v>
      </c>
      <c r="C136" s="6">
        <v>200</v>
      </c>
      <c r="D136" s="7" t="s">
        <v>114</v>
      </c>
      <c r="E136" s="7" t="s">
        <v>110</v>
      </c>
      <c r="F136" s="2">
        <v>9209.5</v>
      </c>
      <c r="G136" s="2">
        <f t="shared" si="2"/>
        <v>9209</v>
      </c>
      <c r="H136" s="2"/>
      <c r="I136" s="2">
        <v>0</v>
      </c>
      <c r="J136" s="23">
        <v>9209</v>
      </c>
    </row>
    <row r="137" spans="1:10" s="16" customFormat="1" ht="15.75" x14ac:dyDescent="0.25">
      <c r="A137" s="9" t="s">
        <v>205</v>
      </c>
      <c r="B137" s="19" t="s">
        <v>368</v>
      </c>
      <c r="C137" s="6"/>
      <c r="D137" s="7"/>
      <c r="E137" s="7"/>
      <c r="F137" s="2">
        <v>13130</v>
      </c>
      <c r="G137" s="2">
        <f t="shared" si="2"/>
        <v>13130</v>
      </c>
      <c r="H137" s="2"/>
      <c r="I137" s="2">
        <f>I138</f>
        <v>0</v>
      </c>
      <c r="J137" s="2">
        <f>J138</f>
        <v>13130</v>
      </c>
    </row>
    <row r="138" spans="1:10" s="16" customFormat="1" ht="47.25" x14ac:dyDescent="0.25">
      <c r="A138" s="22" t="s">
        <v>411</v>
      </c>
      <c r="B138" s="19" t="s">
        <v>206</v>
      </c>
      <c r="C138" s="6">
        <v>200</v>
      </c>
      <c r="D138" s="7" t="s">
        <v>113</v>
      </c>
      <c r="E138" s="7" t="s">
        <v>119</v>
      </c>
      <c r="F138" s="2">
        <v>13130</v>
      </c>
      <c r="G138" s="2">
        <f t="shared" si="2"/>
        <v>13130</v>
      </c>
      <c r="H138" s="2"/>
      <c r="I138" s="50">
        <v>0</v>
      </c>
      <c r="J138" s="2">
        <v>13130</v>
      </c>
    </row>
    <row r="139" spans="1:10" s="16" customFormat="1" ht="15.75" x14ac:dyDescent="0.25">
      <c r="A139" s="9" t="s">
        <v>224</v>
      </c>
      <c r="B139" s="19" t="s">
        <v>369</v>
      </c>
      <c r="C139" s="6"/>
      <c r="D139" s="7"/>
      <c r="E139" s="7"/>
      <c r="F139" s="2">
        <v>3344.2</v>
      </c>
      <c r="G139" s="2">
        <f t="shared" si="2"/>
        <v>3087.4</v>
      </c>
      <c r="H139" s="2"/>
      <c r="I139" s="2">
        <f>I140</f>
        <v>0</v>
      </c>
      <c r="J139" s="2">
        <f>J140</f>
        <v>3087.4</v>
      </c>
    </row>
    <row r="140" spans="1:10" s="16" customFormat="1" ht="31.5" x14ac:dyDescent="0.25">
      <c r="A140" s="22" t="s">
        <v>412</v>
      </c>
      <c r="B140" s="19" t="s">
        <v>225</v>
      </c>
      <c r="C140" s="6">
        <v>200</v>
      </c>
      <c r="D140" s="7" t="s">
        <v>114</v>
      </c>
      <c r="E140" s="7" t="s">
        <v>112</v>
      </c>
      <c r="F140" s="2">
        <v>3344.2</v>
      </c>
      <c r="G140" s="2">
        <f t="shared" si="2"/>
        <v>3087.4</v>
      </c>
      <c r="H140" s="2"/>
      <c r="I140" s="2">
        <v>0</v>
      </c>
      <c r="J140" s="2">
        <v>3087.4</v>
      </c>
    </row>
    <row r="141" spans="1:10" s="16" customFormat="1" ht="15.75" hidden="1" x14ac:dyDescent="0.25">
      <c r="A141" s="9" t="s">
        <v>227</v>
      </c>
      <c r="B141" s="19" t="s">
        <v>370</v>
      </c>
      <c r="C141" s="6"/>
      <c r="D141" s="7"/>
      <c r="E141" s="7"/>
      <c r="F141" s="2">
        <v>0</v>
      </c>
      <c r="G141" s="2">
        <f t="shared" si="2"/>
        <v>0</v>
      </c>
      <c r="H141" s="2"/>
      <c r="I141" s="2">
        <f>I142</f>
        <v>0</v>
      </c>
      <c r="J141" s="2">
        <f>J142</f>
        <v>0</v>
      </c>
    </row>
    <row r="142" spans="1:10" s="16" customFormat="1" ht="31.5" hidden="1" x14ac:dyDescent="0.25">
      <c r="A142" s="22" t="s">
        <v>413</v>
      </c>
      <c r="B142" s="19" t="s">
        <v>228</v>
      </c>
      <c r="C142" s="6">
        <v>200</v>
      </c>
      <c r="D142" s="7" t="s">
        <v>114</v>
      </c>
      <c r="E142" s="7" t="s">
        <v>112</v>
      </c>
      <c r="F142" s="2">
        <v>0</v>
      </c>
      <c r="G142" s="2">
        <f t="shared" si="2"/>
        <v>0</v>
      </c>
      <c r="H142" s="2"/>
      <c r="I142" s="50">
        <v>0</v>
      </c>
      <c r="J142" s="2">
        <v>0</v>
      </c>
    </row>
    <row r="143" spans="1:10" s="16" customFormat="1" ht="15.75" hidden="1" x14ac:dyDescent="0.25">
      <c r="A143" s="9" t="s">
        <v>230</v>
      </c>
      <c r="B143" s="19" t="s">
        <v>371</v>
      </c>
      <c r="C143" s="6"/>
      <c r="D143" s="7"/>
      <c r="E143" s="7"/>
      <c r="F143" s="2">
        <v>0</v>
      </c>
      <c r="G143" s="2">
        <f t="shared" si="2"/>
        <v>0</v>
      </c>
      <c r="H143" s="2"/>
      <c r="I143" s="2">
        <f>I144</f>
        <v>0</v>
      </c>
      <c r="J143" s="2">
        <f>J144</f>
        <v>0</v>
      </c>
    </row>
    <row r="144" spans="1:10" s="16" customFormat="1" ht="31.5" hidden="1" x14ac:dyDescent="0.25">
      <c r="A144" s="22" t="s">
        <v>414</v>
      </c>
      <c r="B144" s="19" t="s">
        <v>231</v>
      </c>
      <c r="C144" s="6">
        <v>200</v>
      </c>
      <c r="D144" s="7" t="s">
        <v>114</v>
      </c>
      <c r="E144" s="7" t="s">
        <v>112</v>
      </c>
      <c r="F144" s="2">
        <v>0</v>
      </c>
      <c r="G144" s="2">
        <f t="shared" si="2"/>
        <v>0</v>
      </c>
      <c r="H144" s="2"/>
      <c r="I144" s="50">
        <v>0</v>
      </c>
      <c r="J144" s="2">
        <v>0</v>
      </c>
    </row>
    <row r="145" spans="1:10" s="16" customFormat="1" ht="15.75" x14ac:dyDescent="0.25">
      <c r="A145" s="9" t="s">
        <v>233</v>
      </c>
      <c r="B145" s="19" t="s">
        <v>372</v>
      </c>
      <c r="C145" s="6"/>
      <c r="D145" s="7"/>
      <c r="E145" s="7"/>
      <c r="F145" s="2">
        <v>5775.2</v>
      </c>
      <c r="G145" s="2">
        <f t="shared" si="2"/>
        <v>5572.7</v>
      </c>
      <c r="H145" s="2"/>
      <c r="I145" s="2">
        <f>I146</f>
        <v>0</v>
      </c>
      <c r="J145" s="2">
        <f>J146</f>
        <v>5572.7</v>
      </c>
    </row>
    <row r="146" spans="1:10" s="16" customFormat="1" ht="31.5" x14ac:dyDescent="0.25">
      <c r="A146" s="22" t="s">
        <v>415</v>
      </c>
      <c r="B146" s="19" t="s">
        <v>234</v>
      </c>
      <c r="C146" s="6">
        <v>200</v>
      </c>
      <c r="D146" s="7" t="s">
        <v>114</v>
      </c>
      <c r="E146" s="7" t="s">
        <v>112</v>
      </c>
      <c r="F146" s="2">
        <v>5775.2</v>
      </c>
      <c r="G146" s="2">
        <f t="shared" si="2"/>
        <v>5572.7</v>
      </c>
      <c r="H146" s="2"/>
      <c r="I146" s="50">
        <v>0</v>
      </c>
      <c r="J146" s="2">
        <v>5572.7</v>
      </c>
    </row>
    <row r="147" spans="1:10" s="16" customFormat="1" ht="15.75" hidden="1" x14ac:dyDescent="0.25">
      <c r="A147" s="9" t="s">
        <v>236</v>
      </c>
      <c r="B147" s="19" t="s">
        <v>373</v>
      </c>
      <c r="C147" s="6"/>
      <c r="D147" s="7"/>
      <c r="E147" s="7"/>
      <c r="F147" s="2">
        <v>0</v>
      </c>
      <c r="G147" s="2">
        <f t="shared" si="2"/>
        <v>0</v>
      </c>
      <c r="H147" s="2"/>
      <c r="I147" s="2">
        <f>I148</f>
        <v>0</v>
      </c>
      <c r="J147" s="2">
        <f>J148</f>
        <v>0</v>
      </c>
    </row>
    <row r="148" spans="1:10" s="16" customFormat="1" ht="31.5" hidden="1" x14ac:dyDescent="0.25">
      <c r="A148" s="22" t="s">
        <v>416</v>
      </c>
      <c r="B148" s="19" t="s">
        <v>237</v>
      </c>
      <c r="C148" s="6">
        <v>200</v>
      </c>
      <c r="D148" s="7" t="s">
        <v>114</v>
      </c>
      <c r="E148" s="7" t="s">
        <v>112</v>
      </c>
      <c r="F148" s="2">
        <v>0</v>
      </c>
      <c r="G148" s="2">
        <f t="shared" si="2"/>
        <v>0</v>
      </c>
      <c r="H148" s="2"/>
      <c r="I148" s="2">
        <v>0</v>
      </c>
      <c r="J148" s="2">
        <v>0</v>
      </c>
    </row>
    <row r="149" spans="1:10" s="16" customFormat="1" ht="31.5" hidden="1" x14ac:dyDescent="0.25">
      <c r="A149" s="9" t="s">
        <v>526</v>
      </c>
      <c r="B149" s="19" t="s">
        <v>540</v>
      </c>
      <c r="C149" s="6"/>
      <c r="D149" s="7"/>
      <c r="E149" s="7"/>
      <c r="F149" s="2">
        <v>0</v>
      </c>
      <c r="G149" s="2">
        <f t="shared" si="2"/>
        <v>0</v>
      </c>
      <c r="H149" s="2"/>
      <c r="I149" s="2">
        <f>I150</f>
        <v>0</v>
      </c>
      <c r="J149" s="2">
        <f>J150</f>
        <v>0</v>
      </c>
    </row>
    <row r="150" spans="1:10" s="16" customFormat="1" ht="47.25" hidden="1" x14ac:dyDescent="0.25">
      <c r="A150" s="22" t="s">
        <v>541</v>
      </c>
      <c r="B150" s="19" t="s">
        <v>528</v>
      </c>
      <c r="C150" s="6">
        <v>200</v>
      </c>
      <c r="D150" s="7" t="s">
        <v>119</v>
      </c>
      <c r="E150" s="7" t="s">
        <v>115</v>
      </c>
      <c r="F150" s="2">
        <v>0</v>
      </c>
      <c r="G150" s="2">
        <f t="shared" si="2"/>
        <v>0</v>
      </c>
      <c r="H150" s="2"/>
      <c r="I150" s="2">
        <v>0</v>
      </c>
      <c r="J150" s="2">
        <v>0</v>
      </c>
    </row>
    <row r="151" spans="1:10" s="16" customFormat="1" ht="31.5" hidden="1" x14ac:dyDescent="0.25">
      <c r="A151" s="22" t="s">
        <v>438</v>
      </c>
      <c r="B151" s="19" t="s">
        <v>559</v>
      </c>
      <c r="C151" s="6"/>
      <c r="D151" s="7"/>
      <c r="E151" s="7"/>
      <c r="F151" s="2">
        <v>0</v>
      </c>
      <c r="G151" s="2">
        <f t="shared" si="2"/>
        <v>0</v>
      </c>
      <c r="H151" s="2">
        <f>H152</f>
        <v>0</v>
      </c>
      <c r="I151" s="2">
        <f>I152</f>
        <v>0</v>
      </c>
      <c r="J151" s="2">
        <f>J152</f>
        <v>0</v>
      </c>
    </row>
    <row r="152" spans="1:10" s="16" customFormat="1" ht="47.25" hidden="1" x14ac:dyDescent="0.25">
      <c r="A152" s="22" t="s">
        <v>560</v>
      </c>
      <c r="B152" s="19" t="s">
        <v>436</v>
      </c>
      <c r="C152" s="6">
        <v>200</v>
      </c>
      <c r="D152" s="7" t="s">
        <v>113</v>
      </c>
      <c r="E152" s="7" t="s">
        <v>119</v>
      </c>
      <c r="F152" s="2">
        <v>0</v>
      </c>
      <c r="G152" s="2">
        <f t="shared" si="2"/>
        <v>0</v>
      </c>
      <c r="H152" s="2"/>
      <c r="I152" s="2"/>
      <c r="J152" s="2"/>
    </row>
    <row r="153" spans="1:10" s="16" customFormat="1" ht="31.5" x14ac:dyDescent="0.25">
      <c r="A153" s="22" t="s">
        <v>561</v>
      </c>
      <c r="B153" s="19" t="s">
        <v>562</v>
      </c>
      <c r="C153" s="6"/>
      <c r="D153" s="7"/>
      <c r="E153" s="7"/>
      <c r="F153" s="2">
        <v>6292</v>
      </c>
      <c r="G153" s="2">
        <f t="shared" si="2"/>
        <v>6211.9</v>
      </c>
      <c r="H153" s="2"/>
      <c r="I153" s="2"/>
      <c r="J153" s="2">
        <f>J154</f>
        <v>6211.9</v>
      </c>
    </row>
    <row r="154" spans="1:10" s="16" customFormat="1" ht="31.5" x14ac:dyDescent="0.25">
      <c r="A154" s="22" t="s">
        <v>563</v>
      </c>
      <c r="B154" s="19" t="s">
        <v>437</v>
      </c>
      <c r="C154" s="6">
        <v>200</v>
      </c>
      <c r="D154" s="7" t="s">
        <v>114</v>
      </c>
      <c r="E154" s="7" t="s">
        <v>111</v>
      </c>
      <c r="F154" s="2">
        <v>6292</v>
      </c>
      <c r="G154" s="2">
        <f t="shared" si="2"/>
        <v>6211.9</v>
      </c>
      <c r="H154" s="2"/>
      <c r="I154" s="2"/>
      <c r="J154" s="23">
        <v>6211.9</v>
      </c>
    </row>
    <row r="155" spans="1:10" s="16" customFormat="1" ht="31.5" x14ac:dyDescent="0.25">
      <c r="A155" s="22" t="s">
        <v>439</v>
      </c>
      <c r="B155" s="19" t="s">
        <v>442</v>
      </c>
      <c r="C155" s="6"/>
      <c r="D155" s="7"/>
      <c r="E155" s="7"/>
      <c r="F155" s="2">
        <v>8034.3</v>
      </c>
      <c r="G155" s="2">
        <f t="shared" si="2"/>
        <v>8034.2</v>
      </c>
      <c r="H155" s="2">
        <f>H156</f>
        <v>0</v>
      </c>
      <c r="I155" s="2">
        <f>I156</f>
        <v>0</v>
      </c>
      <c r="J155" s="2">
        <f>J156</f>
        <v>8034.2</v>
      </c>
    </row>
    <row r="156" spans="1:10" s="16" customFormat="1" ht="31.5" x14ac:dyDescent="0.25">
      <c r="A156" s="86" t="s">
        <v>564</v>
      </c>
      <c r="B156" s="19" t="s">
        <v>441</v>
      </c>
      <c r="C156" s="6">
        <v>200</v>
      </c>
      <c r="D156" s="7" t="s">
        <v>114</v>
      </c>
      <c r="E156" s="7" t="s">
        <v>110</v>
      </c>
      <c r="F156" s="2">
        <v>8034.3</v>
      </c>
      <c r="G156" s="2">
        <f t="shared" si="2"/>
        <v>8034.2</v>
      </c>
      <c r="H156" s="2"/>
      <c r="I156" s="2"/>
      <c r="J156" s="2">
        <v>8034.2</v>
      </c>
    </row>
    <row r="157" spans="1:10" s="16" customFormat="1" ht="31.5" x14ac:dyDescent="0.25">
      <c r="A157" s="22" t="s">
        <v>529</v>
      </c>
      <c r="B157" s="19" t="s">
        <v>542</v>
      </c>
      <c r="C157" s="6"/>
      <c r="D157" s="7"/>
      <c r="E157" s="7"/>
      <c r="F157" s="2">
        <v>15000</v>
      </c>
      <c r="G157" s="2">
        <f t="shared" si="2"/>
        <v>15000</v>
      </c>
      <c r="H157" s="2">
        <f>H158</f>
        <v>0</v>
      </c>
      <c r="I157" s="2">
        <f>I158</f>
        <v>0</v>
      </c>
      <c r="J157" s="2">
        <f>J158</f>
        <v>15000</v>
      </c>
    </row>
    <row r="158" spans="1:10" s="16" customFormat="1" ht="31.5" x14ac:dyDescent="0.25">
      <c r="A158" s="85" t="s">
        <v>543</v>
      </c>
      <c r="B158" s="19" t="s">
        <v>530</v>
      </c>
      <c r="C158" s="6">
        <v>200</v>
      </c>
      <c r="D158" s="7" t="s">
        <v>114</v>
      </c>
      <c r="E158" s="7" t="s">
        <v>110</v>
      </c>
      <c r="F158" s="2">
        <v>15000</v>
      </c>
      <c r="G158" s="2">
        <f t="shared" ref="G158:G169" si="13">H158+I158+J158</f>
        <v>15000</v>
      </c>
      <c r="H158" s="2"/>
      <c r="I158" s="2"/>
      <c r="J158" s="23">
        <v>15000</v>
      </c>
    </row>
    <row r="159" spans="1:10" s="16" customFormat="1" ht="31.5" x14ac:dyDescent="0.25">
      <c r="A159" s="9" t="s">
        <v>650</v>
      </c>
      <c r="B159" s="19" t="s">
        <v>677</v>
      </c>
      <c r="C159" s="6"/>
      <c r="D159" s="7"/>
      <c r="E159" s="7"/>
      <c r="F159" s="2">
        <v>23333.9</v>
      </c>
      <c r="G159" s="2">
        <f t="shared" si="13"/>
        <v>23333.8</v>
      </c>
      <c r="H159" s="2">
        <f t="shared" ref="H159:J161" si="14">SUM(H160)</f>
        <v>0</v>
      </c>
      <c r="I159" s="2">
        <f t="shared" si="14"/>
        <v>0</v>
      </c>
      <c r="J159" s="2">
        <f t="shared" si="14"/>
        <v>23333.8</v>
      </c>
    </row>
    <row r="160" spans="1:10" s="16" customFormat="1" ht="47.25" x14ac:dyDescent="0.25">
      <c r="A160" s="48" t="s">
        <v>679</v>
      </c>
      <c r="B160" s="19" t="s">
        <v>652</v>
      </c>
      <c r="C160" s="6">
        <v>200</v>
      </c>
      <c r="D160" s="7" t="s">
        <v>114</v>
      </c>
      <c r="E160" s="7" t="s">
        <v>112</v>
      </c>
      <c r="F160" s="2">
        <v>23333.9</v>
      </c>
      <c r="G160" s="2">
        <f t="shared" si="13"/>
        <v>23333.8</v>
      </c>
      <c r="H160" s="2"/>
      <c r="I160" s="2"/>
      <c r="J160" s="2">
        <v>23333.8</v>
      </c>
    </row>
    <row r="161" spans="1:12" s="16" customFormat="1" ht="31.5" x14ac:dyDescent="0.25">
      <c r="A161" s="9" t="s">
        <v>655</v>
      </c>
      <c r="B161" s="19" t="s">
        <v>678</v>
      </c>
      <c r="C161" s="6"/>
      <c r="D161" s="7"/>
      <c r="E161" s="7"/>
      <c r="F161" s="2">
        <v>27716</v>
      </c>
      <c r="G161" s="2">
        <f t="shared" si="13"/>
        <v>27715.9</v>
      </c>
      <c r="H161" s="2">
        <f t="shared" si="14"/>
        <v>0</v>
      </c>
      <c r="I161" s="2">
        <f t="shared" si="14"/>
        <v>0</v>
      </c>
      <c r="J161" s="2">
        <f t="shared" si="14"/>
        <v>27715.9</v>
      </c>
    </row>
    <row r="162" spans="1:12" s="16" customFormat="1" ht="47.25" x14ac:dyDescent="0.25">
      <c r="A162" s="48" t="s">
        <v>680</v>
      </c>
      <c r="B162" s="19" t="s">
        <v>653</v>
      </c>
      <c r="C162" s="6">
        <v>200</v>
      </c>
      <c r="D162" s="7" t="s">
        <v>114</v>
      </c>
      <c r="E162" s="7" t="s">
        <v>112</v>
      </c>
      <c r="F162" s="2">
        <v>27716</v>
      </c>
      <c r="G162" s="2">
        <f t="shared" si="13"/>
        <v>27715.9</v>
      </c>
      <c r="H162" s="2"/>
      <c r="I162" s="2"/>
      <c r="J162" s="2">
        <v>27715.9</v>
      </c>
      <c r="K162" s="133"/>
      <c r="L162" s="133"/>
    </row>
    <row r="163" spans="1:12" s="16" customFormat="1" ht="31.5" x14ac:dyDescent="0.25">
      <c r="A163" s="48" t="s">
        <v>744</v>
      </c>
      <c r="B163" s="19" t="s">
        <v>787</v>
      </c>
      <c r="C163" s="6"/>
      <c r="D163" s="7"/>
      <c r="E163" s="7"/>
      <c r="F163" s="2">
        <v>2117</v>
      </c>
      <c r="G163" s="2">
        <f t="shared" si="13"/>
        <v>2117</v>
      </c>
      <c r="H163" s="2">
        <f>SUM(H164:H165)</f>
        <v>0</v>
      </c>
      <c r="I163" s="2">
        <f t="shared" ref="I163:J163" si="15">SUM(I164:I165)</f>
        <v>2114.8000000000002</v>
      </c>
      <c r="J163" s="2">
        <f t="shared" si="15"/>
        <v>2.2000000000000002</v>
      </c>
      <c r="K163" s="134"/>
      <c r="L163" s="133"/>
    </row>
    <row r="164" spans="1:12" s="16" customFormat="1" ht="47.25" x14ac:dyDescent="0.25">
      <c r="A164" s="86" t="s">
        <v>769</v>
      </c>
      <c r="B164" s="19" t="s">
        <v>746</v>
      </c>
      <c r="C164" s="6">
        <v>200</v>
      </c>
      <c r="D164" s="7" t="s">
        <v>114</v>
      </c>
      <c r="E164" s="7" t="s">
        <v>114</v>
      </c>
      <c r="F164" s="2">
        <v>2114.8000000000002</v>
      </c>
      <c r="G164" s="2">
        <f t="shared" si="13"/>
        <v>2114.8000000000002</v>
      </c>
      <c r="H164" s="2"/>
      <c r="I164" s="2">
        <v>2114.8000000000002</v>
      </c>
      <c r="J164" s="2"/>
      <c r="K164" s="133"/>
      <c r="L164" s="133"/>
    </row>
    <row r="165" spans="1:12" s="16" customFormat="1" ht="63" x14ac:dyDescent="0.25">
      <c r="A165" s="86" t="s">
        <v>768</v>
      </c>
      <c r="B165" s="19" t="s">
        <v>746</v>
      </c>
      <c r="C165" s="6">
        <v>200</v>
      </c>
      <c r="D165" s="7" t="s">
        <v>114</v>
      </c>
      <c r="E165" s="7" t="s">
        <v>114</v>
      </c>
      <c r="F165" s="2">
        <v>2.2000000000000002</v>
      </c>
      <c r="G165" s="2">
        <f t="shared" si="13"/>
        <v>2.2000000000000002</v>
      </c>
      <c r="H165" s="2"/>
      <c r="I165" s="2"/>
      <c r="J165" s="2">
        <v>2.2000000000000002</v>
      </c>
    </row>
    <row r="166" spans="1:12" s="16" customFormat="1" ht="31.5" x14ac:dyDescent="0.25">
      <c r="A166" s="69" t="s">
        <v>748</v>
      </c>
      <c r="B166" s="19" t="s">
        <v>788</v>
      </c>
      <c r="C166" s="6"/>
      <c r="D166" s="7"/>
      <c r="E166" s="7"/>
      <c r="F166" s="2">
        <v>334.3</v>
      </c>
      <c r="G166" s="2">
        <f t="shared" si="13"/>
        <v>334.1</v>
      </c>
      <c r="H166" s="2">
        <f>SUM(H167:H169)</f>
        <v>0</v>
      </c>
      <c r="I166" s="2">
        <f t="shared" ref="I166:J166" si="16">SUM(I167:I169)</f>
        <v>314.10000000000002</v>
      </c>
      <c r="J166" s="2">
        <f t="shared" si="16"/>
        <v>20</v>
      </c>
      <c r="K166" s="134"/>
      <c r="L166" s="133"/>
    </row>
    <row r="167" spans="1:12" s="16" customFormat="1" ht="31.5" x14ac:dyDescent="0.25">
      <c r="A167" s="69" t="s">
        <v>753</v>
      </c>
      <c r="B167" s="19" t="s">
        <v>750</v>
      </c>
      <c r="C167" s="6">
        <v>200</v>
      </c>
      <c r="D167" s="7" t="s">
        <v>114</v>
      </c>
      <c r="E167" s="7" t="s">
        <v>114</v>
      </c>
      <c r="F167" s="2">
        <v>314.10000000000002</v>
      </c>
      <c r="G167" s="2">
        <f t="shared" si="13"/>
        <v>314.10000000000002</v>
      </c>
      <c r="H167" s="2"/>
      <c r="I167" s="2">
        <v>314.10000000000002</v>
      </c>
      <c r="J167" s="2"/>
      <c r="K167" s="133"/>
      <c r="L167" s="133"/>
    </row>
    <row r="168" spans="1:12" s="16" customFormat="1" ht="47.25" x14ac:dyDescent="0.25">
      <c r="A168" s="69" t="s">
        <v>752</v>
      </c>
      <c r="B168" s="19" t="s">
        <v>751</v>
      </c>
      <c r="C168" s="6">
        <v>200</v>
      </c>
      <c r="D168" s="7" t="s">
        <v>114</v>
      </c>
      <c r="E168" s="7" t="s">
        <v>114</v>
      </c>
      <c r="F168" s="2">
        <v>3.4</v>
      </c>
      <c r="G168" s="2">
        <f t="shared" si="13"/>
        <v>3.3</v>
      </c>
      <c r="H168" s="2"/>
      <c r="I168" s="2"/>
      <c r="J168" s="2">
        <v>3.3</v>
      </c>
    </row>
    <row r="169" spans="1:12" s="16" customFormat="1" ht="31.5" x14ac:dyDescent="0.25">
      <c r="A169" s="69" t="s">
        <v>815</v>
      </c>
      <c r="B169" s="9" t="s">
        <v>814</v>
      </c>
      <c r="C169" s="6">
        <v>200</v>
      </c>
      <c r="D169" s="7" t="s">
        <v>114</v>
      </c>
      <c r="E169" s="7" t="s">
        <v>114</v>
      </c>
      <c r="F169" s="2">
        <v>16.8</v>
      </c>
      <c r="G169" s="2">
        <f t="shared" si="13"/>
        <v>16.7</v>
      </c>
      <c r="H169" s="2"/>
      <c r="I169" s="2"/>
      <c r="J169" s="2">
        <v>16.7</v>
      </c>
    </row>
    <row r="170" spans="1:12" s="16" customFormat="1" ht="31.5" x14ac:dyDescent="0.25">
      <c r="A170" s="47" t="s">
        <v>660</v>
      </c>
      <c r="B170" s="20" t="s">
        <v>116</v>
      </c>
      <c r="C170" s="6"/>
      <c r="D170" s="7"/>
      <c r="E170" s="7"/>
      <c r="F170" s="21">
        <v>51686</v>
      </c>
      <c r="G170" s="21">
        <f>H170+I170+J170</f>
        <v>51654.299999999996</v>
      </c>
      <c r="H170" s="21">
        <f>H175</f>
        <v>0</v>
      </c>
      <c r="I170" s="21">
        <f>I175+I171+I179</f>
        <v>51137.399999999994</v>
      </c>
      <c r="J170" s="21">
        <f>J175+J171+J179</f>
        <v>516.9</v>
      </c>
    </row>
    <row r="171" spans="1:12" s="16" customFormat="1" ht="31.5" x14ac:dyDescent="0.25">
      <c r="A171" s="18" t="s">
        <v>254</v>
      </c>
      <c r="B171" s="20" t="s">
        <v>584</v>
      </c>
      <c r="C171" s="6"/>
      <c r="D171" s="7"/>
      <c r="E171" s="7"/>
      <c r="F171" s="21">
        <v>11674</v>
      </c>
      <c r="G171" s="21">
        <f t="shared" ref="G171:G172" si="17">H171+I171+J171</f>
        <v>11650.6</v>
      </c>
      <c r="H171" s="21">
        <f t="shared" ref="H171:J171" si="18">H172</f>
        <v>0</v>
      </c>
      <c r="I171" s="21">
        <f t="shared" si="18"/>
        <v>11534.1</v>
      </c>
      <c r="J171" s="21">
        <f t="shared" si="18"/>
        <v>116.5</v>
      </c>
    </row>
    <row r="172" spans="1:12" s="16" customFormat="1" ht="31.5" x14ac:dyDescent="0.25">
      <c r="A172" s="33" t="s">
        <v>531</v>
      </c>
      <c r="B172" s="49" t="s">
        <v>585</v>
      </c>
      <c r="C172" s="6"/>
      <c r="D172" s="7"/>
      <c r="E172" s="7"/>
      <c r="F172" s="2">
        <v>11674</v>
      </c>
      <c r="G172" s="2">
        <f t="shared" si="17"/>
        <v>11650.6</v>
      </c>
      <c r="H172" s="2">
        <f>SUBTOTAL(9,H173:H174)</f>
        <v>0</v>
      </c>
      <c r="I172" s="2">
        <f>SUBTOTAL(9,I173:I174)</f>
        <v>11534.1</v>
      </c>
      <c r="J172" s="2">
        <f>SUBTOTAL(9,J173:J174)</f>
        <v>116.5</v>
      </c>
    </row>
    <row r="173" spans="1:12" s="16" customFormat="1" ht="31.5" x14ac:dyDescent="0.25">
      <c r="A173" s="15" t="s">
        <v>681</v>
      </c>
      <c r="B173" s="49" t="s">
        <v>661</v>
      </c>
      <c r="C173" s="6">
        <v>800</v>
      </c>
      <c r="D173" s="7" t="s">
        <v>113</v>
      </c>
      <c r="E173" s="7" t="s">
        <v>2</v>
      </c>
      <c r="F173" s="2">
        <v>11534.1</v>
      </c>
      <c r="G173" s="2">
        <f>H173+I173+J173</f>
        <v>11534.1</v>
      </c>
      <c r="H173" s="2"/>
      <c r="I173" s="2">
        <v>11534.1</v>
      </c>
      <c r="J173" s="2"/>
    </row>
    <row r="174" spans="1:12" s="40" customFormat="1" ht="31.5" x14ac:dyDescent="0.25">
      <c r="A174" s="15" t="s">
        <v>682</v>
      </c>
      <c r="B174" s="49" t="s">
        <v>683</v>
      </c>
      <c r="C174" s="6">
        <v>800</v>
      </c>
      <c r="D174" s="7" t="s">
        <v>113</v>
      </c>
      <c r="E174" s="7" t="s">
        <v>2</v>
      </c>
      <c r="F174" s="2">
        <v>139.9</v>
      </c>
      <c r="G174" s="2">
        <f>H174+I174+J174</f>
        <v>116.5</v>
      </c>
      <c r="H174" s="2"/>
      <c r="I174" s="2"/>
      <c r="J174" s="2">
        <v>116.5</v>
      </c>
    </row>
    <row r="175" spans="1:12" s="40" customFormat="1" ht="45" customHeight="1" x14ac:dyDescent="0.25">
      <c r="A175" s="18" t="s">
        <v>512</v>
      </c>
      <c r="B175" s="54" t="s">
        <v>374</v>
      </c>
      <c r="C175" s="26"/>
      <c r="D175" s="30"/>
      <c r="E175" s="30"/>
      <c r="F175" s="21">
        <v>39852</v>
      </c>
      <c r="G175" s="21">
        <f t="shared" ref="G175:G292" si="19">H175+I175+J175</f>
        <v>39852</v>
      </c>
      <c r="H175" s="21">
        <f t="shared" ref="H175:J175" si="20">H176</f>
        <v>0</v>
      </c>
      <c r="I175" s="21">
        <f t="shared" si="20"/>
        <v>39453.1</v>
      </c>
      <c r="J175" s="21">
        <f t="shared" si="20"/>
        <v>398.9</v>
      </c>
    </row>
    <row r="176" spans="1:12" s="16" customFormat="1" ht="47.25" x14ac:dyDescent="0.25">
      <c r="A176" s="9" t="s">
        <v>514</v>
      </c>
      <c r="B176" s="49" t="s">
        <v>375</v>
      </c>
      <c r="C176" s="26"/>
      <c r="D176" s="30"/>
      <c r="E176" s="30"/>
      <c r="F176" s="2">
        <v>39852</v>
      </c>
      <c r="G176" s="2">
        <f t="shared" si="19"/>
        <v>39852</v>
      </c>
      <c r="H176" s="2">
        <f>SUBTOTAL(9,H177:H178)</f>
        <v>0</v>
      </c>
      <c r="I176" s="2">
        <f>SUBTOTAL(9,I177:I178)</f>
        <v>39453.1</v>
      </c>
      <c r="J176" s="2">
        <f>SUBTOTAL(9,J177:J178)</f>
        <v>398.9</v>
      </c>
    </row>
    <row r="177" spans="1:10" s="16" customFormat="1" ht="31.5" x14ac:dyDescent="0.25">
      <c r="A177" s="25" t="s">
        <v>684</v>
      </c>
      <c r="B177" s="49" t="s">
        <v>662</v>
      </c>
      <c r="C177" s="6">
        <v>800</v>
      </c>
      <c r="D177" s="7" t="s">
        <v>113</v>
      </c>
      <c r="E177" s="7">
        <v>12</v>
      </c>
      <c r="F177" s="2">
        <v>39453.1</v>
      </c>
      <c r="G177" s="2">
        <f t="shared" si="19"/>
        <v>39453.1</v>
      </c>
      <c r="H177" s="2"/>
      <c r="I177" s="2">
        <v>39453.1</v>
      </c>
      <c r="J177" s="2">
        <v>0</v>
      </c>
    </row>
    <row r="178" spans="1:10" s="16" customFormat="1" ht="31.5" x14ac:dyDescent="0.25">
      <c r="A178" s="25" t="s">
        <v>685</v>
      </c>
      <c r="B178" s="49" t="s">
        <v>663</v>
      </c>
      <c r="C178" s="6">
        <v>800</v>
      </c>
      <c r="D178" s="7" t="s">
        <v>113</v>
      </c>
      <c r="E178" s="7" t="s">
        <v>2</v>
      </c>
      <c r="F178" s="2">
        <v>398.9</v>
      </c>
      <c r="G178" s="2">
        <f t="shared" si="19"/>
        <v>398.9</v>
      </c>
      <c r="H178" s="2"/>
      <c r="I178" s="2"/>
      <c r="J178" s="2">
        <v>398.9</v>
      </c>
    </row>
    <row r="179" spans="1:10" s="16" customFormat="1" ht="15.75" x14ac:dyDescent="0.25">
      <c r="A179" s="18" t="s">
        <v>444</v>
      </c>
      <c r="B179" s="18" t="s">
        <v>586</v>
      </c>
      <c r="C179" s="6"/>
      <c r="D179" s="7"/>
      <c r="E179" s="7"/>
      <c r="F179" s="21">
        <v>160</v>
      </c>
      <c r="G179" s="21">
        <f t="shared" si="19"/>
        <v>151.69999999999999</v>
      </c>
      <c r="H179" s="21">
        <f t="shared" ref="H179:J179" si="21">H180</f>
        <v>0</v>
      </c>
      <c r="I179" s="21">
        <f t="shared" si="21"/>
        <v>150.19999999999999</v>
      </c>
      <c r="J179" s="21">
        <f t="shared" si="21"/>
        <v>1.5</v>
      </c>
    </row>
    <row r="180" spans="1:10" s="16" customFormat="1" ht="31.5" x14ac:dyDescent="0.25">
      <c r="A180" s="33" t="s">
        <v>445</v>
      </c>
      <c r="B180" s="49" t="s">
        <v>587</v>
      </c>
      <c r="C180" s="6"/>
      <c r="D180" s="7"/>
      <c r="E180" s="7"/>
      <c r="F180" s="2">
        <v>160</v>
      </c>
      <c r="G180" s="2">
        <f t="shared" si="19"/>
        <v>151.69999999999999</v>
      </c>
      <c r="H180" s="2">
        <f>SUBTOTAL(9,H181:H182)</f>
        <v>0</v>
      </c>
      <c r="I180" s="2">
        <f>SUBTOTAL(9,I181:I182)</f>
        <v>150.19999999999999</v>
      </c>
      <c r="J180" s="2">
        <f>SUBTOTAL(9,J181:J182)</f>
        <v>1.5</v>
      </c>
    </row>
    <row r="181" spans="1:10" s="16" customFormat="1" ht="31.5" x14ac:dyDescent="0.25">
      <c r="A181" s="33" t="s">
        <v>686</v>
      </c>
      <c r="B181" s="49" t="s">
        <v>664</v>
      </c>
      <c r="C181" s="6">
        <v>800</v>
      </c>
      <c r="D181" s="7" t="s">
        <v>113</v>
      </c>
      <c r="E181" s="7" t="s">
        <v>2</v>
      </c>
      <c r="F181" s="2"/>
      <c r="G181" s="2"/>
      <c r="H181" s="2"/>
      <c r="I181" s="2">
        <v>150.19999999999999</v>
      </c>
      <c r="J181" s="2"/>
    </row>
    <row r="182" spans="1:10" s="16" customFormat="1" ht="31.5" x14ac:dyDescent="0.25">
      <c r="A182" s="33" t="s">
        <v>687</v>
      </c>
      <c r="B182" s="49" t="s">
        <v>665</v>
      </c>
      <c r="C182" s="6">
        <v>800</v>
      </c>
      <c r="D182" s="7" t="s">
        <v>113</v>
      </c>
      <c r="E182" s="7" t="s">
        <v>2</v>
      </c>
      <c r="F182" s="2"/>
      <c r="G182" s="2"/>
      <c r="H182" s="2"/>
      <c r="I182" s="2"/>
      <c r="J182" s="2">
        <v>1.5</v>
      </c>
    </row>
    <row r="183" spans="1:10" s="40" customFormat="1" ht="31.5" x14ac:dyDescent="0.25">
      <c r="A183" s="18" t="s">
        <v>615</v>
      </c>
      <c r="B183" s="20" t="s">
        <v>119</v>
      </c>
      <c r="C183" s="6"/>
      <c r="D183" s="7"/>
      <c r="E183" s="7"/>
      <c r="F183" s="21">
        <v>3295.2</v>
      </c>
      <c r="G183" s="21">
        <f t="shared" si="19"/>
        <v>3295</v>
      </c>
      <c r="H183" s="21">
        <f t="shared" ref="H183:I183" si="22">SUM(H184,H191)</f>
        <v>0</v>
      </c>
      <c r="I183" s="21">
        <f t="shared" si="22"/>
        <v>0</v>
      </c>
      <c r="J183" s="21">
        <f>SUM(J184,J191)</f>
        <v>3295</v>
      </c>
    </row>
    <row r="184" spans="1:10" s="40" customFormat="1" ht="31.5" x14ac:dyDescent="0.25">
      <c r="A184" s="18" t="s">
        <v>624</v>
      </c>
      <c r="B184" s="54" t="s">
        <v>688</v>
      </c>
      <c r="C184" s="26"/>
      <c r="D184" s="30"/>
      <c r="E184" s="30"/>
      <c r="F184" s="21">
        <v>1770.1</v>
      </c>
      <c r="G184" s="21">
        <f t="shared" si="19"/>
        <v>1770</v>
      </c>
      <c r="H184" s="21">
        <f t="shared" ref="H184:I184" si="23">SUM(H185,H187,H189)</f>
        <v>0</v>
      </c>
      <c r="I184" s="21">
        <f t="shared" si="23"/>
        <v>0</v>
      </c>
      <c r="J184" s="21">
        <f>SUM(J185,J187,J189)</f>
        <v>1770</v>
      </c>
    </row>
    <row r="185" spans="1:10" s="16" customFormat="1" ht="31.5" x14ac:dyDescent="0.25">
      <c r="A185" s="15" t="s">
        <v>626</v>
      </c>
      <c r="B185" s="19" t="s">
        <v>689</v>
      </c>
      <c r="C185" s="6"/>
      <c r="D185" s="7"/>
      <c r="E185" s="7"/>
      <c r="F185" s="2">
        <v>1500</v>
      </c>
      <c r="G185" s="2">
        <f t="shared" si="19"/>
        <v>1500</v>
      </c>
      <c r="H185" s="2">
        <f t="shared" ref="H185:I185" si="24">SUM(H186)</f>
        <v>0</v>
      </c>
      <c r="I185" s="2">
        <f t="shared" si="24"/>
        <v>0</v>
      </c>
      <c r="J185" s="2">
        <f>SUM(J186)</f>
        <v>1500</v>
      </c>
    </row>
    <row r="186" spans="1:10" s="40" customFormat="1" ht="31.5" x14ac:dyDescent="0.25">
      <c r="A186" s="25" t="s">
        <v>692</v>
      </c>
      <c r="B186" s="19" t="s">
        <v>628</v>
      </c>
      <c r="C186" s="6">
        <v>800</v>
      </c>
      <c r="D186" s="7" t="s">
        <v>112</v>
      </c>
      <c r="E186" s="7" t="s">
        <v>4</v>
      </c>
      <c r="F186" s="2">
        <v>1500</v>
      </c>
      <c r="G186" s="2">
        <f t="shared" si="19"/>
        <v>1500</v>
      </c>
      <c r="H186" s="2"/>
      <c r="I186" s="2">
        <v>0</v>
      </c>
      <c r="J186" s="2">
        <v>1500</v>
      </c>
    </row>
    <row r="187" spans="1:10" s="16" customFormat="1" ht="31.5" x14ac:dyDescent="0.25">
      <c r="A187" s="15" t="s">
        <v>629</v>
      </c>
      <c r="B187" s="19" t="s">
        <v>690</v>
      </c>
      <c r="C187" s="6"/>
      <c r="D187" s="7"/>
      <c r="E187" s="7"/>
      <c r="F187" s="2">
        <v>245.1</v>
      </c>
      <c r="G187" s="2">
        <f t="shared" si="19"/>
        <v>245</v>
      </c>
      <c r="H187" s="2">
        <f t="shared" ref="H187:I187" si="25">SUM(H188)</f>
        <v>0</v>
      </c>
      <c r="I187" s="2">
        <f t="shared" si="25"/>
        <v>0</v>
      </c>
      <c r="J187" s="2">
        <f>SUM(J188)</f>
        <v>245</v>
      </c>
    </row>
    <row r="188" spans="1:10" s="40" customFormat="1" ht="47.25" x14ac:dyDescent="0.25">
      <c r="A188" s="25" t="s">
        <v>691</v>
      </c>
      <c r="B188" s="19" t="s">
        <v>631</v>
      </c>
      <c r="C188" s="6">
        <v>200</v>
      </c>
      <c r="D188" s="7" t="s">
        <v>112</v>
      </c>
      <c r="E188" s="7" t="s">
        <v>4</v>
      </c>
      <c r="F188" s="2">
        <v>245.1</v>
      </c>
      <c r="G188" s="2">
        <f t="shared" si="19"/>
        <v>245</v>
      </c>
      <c r="H188" s="2"/>
      <c r="I188" s="2">
        <v>0</v>
      </c>
      <c r="J188" s="2">
        <v>245</v>
      </c>
    </row>
    <row r="189" spans="1:10" s="16" customFormat="1" ht="31.5" x14ac:dyDescent="0.25">
      <c r="A189" s="15" t="s">
        <v>632</v>
      </c>
      <c r="B189" s="19" t="s">
        <v>693</v>
      </c>
      <c r="C189" s="6"/>
      <c r="D189" s="7"/>
      <c r="E189" s="7"/>
      <c r="F189" s="2">
        <v>25</v>
      </c>
      <c r="G189" s="2">
        <f t="shared" si="19"/>
        <v>25</v>
      </c>
      <c r="H189" s="2">
        <f t="shared" ref="H189:I189" si="26">SUM(H190)</f>
        <v>0</v>
      </c>
      <c r="I189" s="2">
        <f t="shared" si="26"/>
        <v>0</v>
      </c>
      <c r="J189" s="2">
        <f>SUM(J190)</f>
        <v>25</v>
      </c>
    </row>
    <row r="190" spans="1:10" s="40" customFormat="1" ht="47.25" x14ac:dyDescent="0.25">
      <c r="A190" s="25" t="s">
        <v>694</v>
      </c>
      <c r="B190" s="19" t="s">
        <v>634</v>
      </c>
      <c r="C190" s="6">
        <v>200</v>
      </c>
      <c r="D190" s="7" t="s">
        <v>112</v>
      </c>
      <c r="E190" s="7" t="s">
        <v>4</v>
      </c>
      <c r="F190" s="2">
        <v>25</v>
      </c>
      <c r="G190" s="2">
        <f t="shared" si="19"/>
        <v>25</v>
      </c>
      <c r="H190" s="2"/>
      <c r="I190" s="2">
        <v>0</v>
      </c>
      <c r="J190" s="2">
        <v>25</v>
      </c>
    </row>
    <row r="191" spans="1:10" s="40" customFormat="1" ht="48.75" customHeight="1" x14ac:dyDescent="0.25">
      <c r="A191" s="18" t="s">
        <v>616</v>
      </c>
      <c r="B191" s="54" t="s">
        <v>695</v>
      </c>
      <c r="C191" s="26"/>
      <c r="D191" s="30"/>
      <c r="E191" s="30"/>
      <c r="F191" s="21">
        <v>1525.1</v>
      </c>
      <c r="G191" s="21">
        <f t="shared" si="19"/>
        <v>1525</v>
      </c>
      <c r="H191" s="21">
        <f t="shared" ref="H191:I191" si="27">SUM(H192,H194)</f>
        <v>0</v>
      </c>
      <c r="I191" s="21">
        <f t="shared" si="27"/>
        <v>0</v>
      </c>
      <c r="J191" s="21">
        <f>SUM(J192,J194)</f>
        <v>1525</v>
      </c>
    </row>
    <row r="192" spans="1:10" s="16" customFormat="1" ht="63" x14ac:dyDescent="0.25">
      <c r="A192" s="15" t="s">
        <v>618</v>
      </c>
      <c r="B192" s="19" t="s">
        <v>696</v>
      </c>
      <c r="C192" s="6"/>
      <c r="D192" s="7"/>
      <c r="E192" s="7"/>
      <c r="F192" s="2">
        <v>1500.1</v>
      </c>
      <c r="G192" s="2">
        <f t="shared" si="19"/>
        <v>1500</v>
      </c>
      <c r="H192" s="2">
        <f t="shared" ref="H192:I192" si="28">SUM(H193)</f>
        <v>0</v>
      </c>
      <c r="I192" s="2">
        <f t="shared" si="28"/>
        <v>0</v>
      </c>
      <c r="J192" s="2">
        <f>SUM(J193)</f>
        <v>1500</v>
      </c>
    </row>
    <row r="193" spans="1:13" s="40" customFormat="1" ht="63" x14ac:dyDescent="0.25">
      <c r="A193" s="25" t="s">
        <v>698</v>
      </c>
      <c r="B193" s="19" t="s">
        <v>697</v>
      </c>
      <c r="C193" s="6">
        <v>200</v>
      </c>
      <c r="D193" s="7" t="s">
        <v>112</v>
      </c>
      <c r="E193" s="7" t="s">
        <v>119</v>
      </c>
      <c r="F193" s="2">
        <v>1500.1</v>
      </c>
      <c r="G193" s="2">
        <f t="shared" si="19"/>
        <v>1500</v>
      </c>
      <c r="H193" s="2"/>
      <c r="I193" s="2">
        <v>0</v>
      </c>
      <c r="J193" s="2">
        <v>1500</v>
      </c>
    </row>
    <row r="194" spans="1:13" s="16" customFormat="1" ht="31.5" x14ac:dyDescent="0.25">
      <c r="A194" s="15" t="s">
        <v>621</v>
      </c>
      <c r="B194" s="19" t="s">
        <v>699</v>
      </c>
      <c r="C194" s="6"/>
      <c r="D194" s="7"/>
      <c r="E194" s="7"/>
      <c r="F194" s="2">
        <v>25</v>
      </c>
      <c r="G194" s="2">
        <f t="shared" si="19"/>
        <v>25</v>
      </c>
      <c r="H194" s="2">
        <f t="shared" ref="H194:I194" si="29">SUM(H195)</f>
        <v>0</v>
      </c>
      <c r="I194" s="2">
        <f t="shared" si="29"/>
        <v>0</v>
      </c>
      <c r="J194" s="2">
        <f>SUM(J195)</f>
        <v>25</v>
      </c>
    </row>
    <row r="195" spans="1:13" s="16" customFormat="1" ht="47.25" x14ac:dyDescent="0.25">
      <c r="A195" s="25" t="s">
        <v>703</v>
      </c>
      <c r="B195" s="19" t="s">
        <v>700</v>
      </c>
      <c r="C195" s="6">
        <v>200</v>
      </c>
      <c r="D195" s="7" t="s">
        <v>112</v>
      </c>
      <c r="E195" s="7" t="s">
        <v>119</v>
      </c>
      <c r="F195" s="2">
        <v>25</v>
      </c>
      <c r="G195" s="2">
        <f t="shared" si="19"/>
        <v>25</v>
      </c>
      <c r="H195" s="2"/>
      <c r="I195" s="2">
        <v>0</v>
      </c>
      <c r="J195" s="2">
        <v>25</v>
      </c>
    </row>
    <row r="196" spans="1:13" s="40" customFormat="1" ht="47.25" x14ac:dyDescent="0.25">
      <c r="A196" s="18" t="s">
        <v>636</v>
      </c>
      <c r="B196" s="20" t="s">
        <v>4</v>
      </c>
      <c r="C196" s="6"/>
      <c r="D196" s="7"/>
      <c r="E196" s="7"/>
      <c r="F196" s="21">
        <v>100</v>
      </c>
      <c r="G196" s="21">
        <f t="shared" si="19"/>
        <v>100</v>
      </c>
      <c r="H196" s="21">
        <f t="shared" ref="H196:I198" si="30">SUM(H197)</f>
        <v>0</v>
      </c>
      <c r="I196" s="21">
        <f t="shared" si="30"/>
        <v>0</v>
      </c>
      <c r="J196" s="21">
        <f>SUM(J197)</f>
        <v>100</v>
      </c>
    </row>
    <row r="197" spans="1:13" s="40" customFormat="1" ht="31.5" x14ac:dyDescent="0.25">
      <c r="A197" s="18" t="s">
        <v>639</v>
      </c>
      <c r="B197" s="54" t="s">
        <v>702</v>
      </c>
      <c r="C197" s="26"/>
      <c r="D197" s="30"/>
      <c r="E197" s="30"/>
      <c r="F197" s="21">
        <v>100</v>
      </c>
      <c r="G197" s="21">
        <f t="shared" si="19"/>
        <v>100</v>
      </c>
      <c r="H197" s="21">
        <f t="shared" si="30"/>
        <v>0</v>
      </c>
      <c r="I197" s="21">
        <f t="shared" si="30"/>
        <v>0</v>
      </c>
      <c r="J197" s="21">
        <f>SUM(J198)</f>
        <v>100</v>
      </c>
    </row>
    <row r="198" spans="1:13" s="16" customFormat="1" ht="31.5" x14ac:dyDescent="0.25">
      <c r="A198" s="15" t="s">
        <v>641</v>
      </c>
      <c r="B198" s="19" t="s">
        <v>701</v>
      </c>
      <c r="C198" s="6"/>
      <c r="D198" s="7"/>
      <c r="E198" s="7"/>
      <c r="F198" s="2">
        <v>100</v>
      </c>
      <c r="G198" s="2">
        <f t="shared" si="19"/>
        <v>100</v>
      </c>
      <c r="H198" s="2">
        <f t="shared" si="30"/>
        <v>0</v>
      </c>
      <c r="I198" s="2">
        <f t="shared" si="30"/>
        <v>0</v>
      </c>
      <c r="J198" s="2">
        <f>SUM(J199)</f>
        <v>100</v>
      </c>
    </row>
    <row r="199" spans="1:13" s="40" customFormat="1" ht="78.75" x14ac:dyDescent="0.25">
      <c r="A199" s="25" t="s">
        <v>704</v>
      </c>
      <c r="B199" s="19" t="s">
        <v>643</v>
      </c>
      <c r="C199" s="6">
        <v>200</v>
      </c>
      <c r="D199" s="7" t="s">
        <v>112</v>
      </c>
      <c r="E199" s="7" t="s">
        <v>637</v>
      </c>
      <c r="F199" s="2">
        <v>100</v>
      </c>
      <c r="G199" s="2">
        <f t="shared" si="19"/>
        <v>100</v>
      </c>
      <c r="H199" s="2"/>
      <c r="I199" s="2">
        <v>0</v>
      </c>
      <c r="J199" s="2">
        <v>100</v>
      </c>
    </row>
    <row r="200" spans="1:13" s="16" customFormat="1" ht="15.75" x14ac:dyDescent="0.25">
      <c r="A200" s="53" t="s">
        <v>400</v>
      </c>
      <c r="B200" s="20"/>
      <c r="C200" s="26"/>
      <c r="D200" s="30"/>
      <c r="E200" s="30"/>
      <c r="F200" s="21">
        <v>281168.3</v>
      </c>
      <c r="G200" s="21">
        <f t="shared" si="19"/>
        <v>277014.5</v>
      </c>
      <c r="H200" s="21">
        <f>H201+H225+H263+H285+H288+H293</f>
        <v>5572</v>
      </c>
      <c r="I200" s="21">
        <f>I201+I225+I263+I285+I288+I293</f>
        <v>14135.300000000001</v>
      </c>
      <c r="J200" s="21">
        <f>J201+J225+J263+J285+J288+J293</f>
        <v>257307.19999999998</v>
      </c>
    </row>
    <row r="201" spans="1:13" s="40" customFormat="1" ht="31.5" x14ac:dyDescent="0.25">
      <c r="A201" s="47" t="s">
        <v>170</v>
      </c>
      <c r="B201" s="20" t="s">
        <v>376</v>
      </c>
      <c r="C201" s="6"/>
      <c r="D201" s="7"/>
      <c r="E201" s="7"/>
      <c r="F201" s="21">
        <v>99030.599999999991</v>
      </c>
      <c r="G201" s="21">
        <f t="shared" si="19"/>
        <v>96920.6</v>
      </c>
      <c r="H201" s="21">
        <f>H202+H207</f>
        <v>4419</v>
      </c>
      <c r="I201" s="21">
        <f>I202+I207</f>
        <v>375.1</v>
      </c>
      <c r="J201" s="21">
        <f>J202+J207</f>
        <v>92126.5</v>
      </c>
    </row>
    <row r="202" spans="1:13" s="16" customFormat="1" ht="15.75" x14ac:dyDescent="0.25">
      <c r="A202" s="18" t="s">
        <v>176</v>
      </c>
      <c r="B202" s="54" t="s">
        <v>377</v>
      </c>
      <c r="C202" s="26"/>
      <c r="D202" s="30"/>
      <c r="E202" s="30"/>
      <c r="F202" s="21">
        <v>6156.2</v>
      </c>
      <c r="G202" s="21">
        <f t="shared" si="19"/>
        <v>6156</v>
      </c>
      <c r="H202" s="21">
        <f>SUM(H203:H206)</f>
        <v>578.70000000000005</v>
      </c>
      <c r="I202" s="21">
        <f t="shared" ref="I202:J202" si="31">SUM(I203:I206)</f>
        <v>0</v>
      </c>
      <c r="J202" s="21">
        <f t="shared" si="31"/>
        <v>5577.3</v>
      </c>
    </row>
    <row r="203" spans="1:13" ht="63" x14ac:dyDescent="0.25">
      <c r="A203" s="25" t="s">
        <v>544</v>
      </c>
      <c r="B203" s="49" t="s">
        <v>172</v>
      </c>
      <c r="C203" s="6">
        <v>100</v>
      </c>
      <c r="D203" s="7" t="s">
        <v>110</v>
      </c>
      <c r="E203" s="7" t="s">
        <v>111</v>
      </c>
      <c r="F203" s="2">
        <v>5482.4</v>
      </c>
      <c r="G203" s="2">
        <f t="shared" si="19"/>
        <v>5482.3</v>
      </c>
      <c r="H203" s="2"/>
      <c r="I203" s="2">
        <v>0</v>
      </c>
      <c r="J203" s="23">
        <v>5482.3</v>
      </c>
    </row>
    <row r="204" spans="1:13" ht="63" x14ac:dyDescent="0.25">
      <c r="A204" s="25" t="s">
        <v>544</v>
      </c>
      <c r="B204" s="49" t="s">
        <v>172</v>
      </c>
      <c r="C204" s="6">
        <v>200</v>
      </c>
      <c r="D204" s="7" t="s">
        <v>110</v>
      </c>
      <c r="E204" s="7" t="s">
        <v>111</v>
      </c>
      <c r="F204" s="2">
        <v>6</v>
      </c>
      <c r="G204" s="2"/>
      <c r="H204" s="2"/>
      <c r="I204" s="2"/>
      <c r="J204" s="2">
        <v>6</v>
      </c>
    </row>
    <row r="205" spans="1:13" s="17" customFormat="1" ht="63" x14ac:dyDescent="0.25">
      <c r="A205" s="25" t="s">
        <v>545</v>
      </c>
      <c r="B205" s="49" t="s">
        <v>173</v>
      </c>
      <c r="C205" s="6">
        <v>100</v>
      </c>
      <c r="D205" s="7" t="s">
        <v>110</v>
      </c>
      <c r="E205" s="7" t="s">
        <v>111</v>
      </c>
      <c r="F205" s="2">
        <v>89.1</v>
      </c>
      <c r="G205" s="2">
        <f t="shared" si="19"/>
        <v>89</v>
      </c>
      <c r="H205" s="2"/>
      <c r="I205" s="2">
        <v>0</v>
      </c>
      <c r="J205" s="2">
        <v>89</v>
      </c>
      <c r="K205" s="40"/>
      <c r="L205" s="40"/>
      <c r="M205" s="40"/>
    </row>
    <row r="206" spans="1:13" s="17" customFormat="1" ht="94.5" x14ac:dyDescent="0.25">
      <c r="A206" s="22" t="s">
        <v>938</v>
      </c>
      <c r="B206" s="49" t="s">
        <v>937</v>
      </c>
      <c r="C206" s="6">
        <v>100</v>
      </c>
      <c r="D206" s="7" t="s">
        <v>110</v>
      </c>
      <c r="E206" s="7" t="s">
        <v>111</v>
      </c>
      <c r="F206" s="2">
        <v>578.70000000000005</v>
      </c>
      <c r="G206" s="2">
        <f t="shared" si="19"/>
        <v>578.70000000000005</v>
      </c>
      <c r="H206" s="2">
        <v>578.70000000000005</v>
      </c>
      <c r="I206" s="2"/>
      <c r="J206" s="2"/>
      <c r="K206" s="40"/>
      <c r="L206" s="40"/>
      <c r="M206" s="40"/>
    </row>
    <row r="207" spans="1:13" ht="15.75" x14ac:dyDescent="0.25">
      <c r="A207" s="18" t="s">
        <v>177</v>
      </c>
      <c r="B207" s="54" t="s">
        <v>378</v>
      </c>
      <c r="C207" s="26"/>
      <c r="D207" s="30"/>
      <c r="E207" s="30"/>
      <c r="F207" s="21">
        <v>92874.4</v>
      </c>
      <c r="G207" s="21">
        <f t="shared" si="19"/>
        <v>90764.599999999991</v>
      </c>
      <c r="H207" s="21">
        <f>SUBTOTAL(9,H208:H224)</f>
        <v>3840.3</v>
      </c>
      <c r="I207" s="21">
        <f>SUBTOTAL(9,I208:I224)</f>
        <v>375.1</v>
      </c>
      <c r="J207" s="21">
        <f>SUBTOTAL(9,J208:J224)</f>
        <v>86549.2</v>
      </c>
    </row>
    <row r="208" spans="1:13" ht="63" x14ac:dyDescent="0.25">
      <c r="A208" s="25" t="s">
        <v>546</v>
      </c>
      <c r="B208" s="49" t="s">
        <v>179</v>
      </c>
      <c r="C208" s="6">
        <v>100</v>
      </c>
      <c r="D208" s="7" t="s">
        <v>110</v>
      </c>
      <c r="E208" s="7" t="s">
        <v>113</v>
      </c>
      <c r="F208" s="2">
        <v>45410.1</v>
      </c>
      <c r="G208" s="2">
        <f t="shared" si="19"/>
        <v>45022.7</v>
      </c>
      <c r="H208" s="2"/>
      <c r="I208" s="2">
        <v>0</v>
      </c>
      <c r="J208" s="23">
        <v>45022.7</v>
      </c>
    </row>
    <row r="209" spans="1:10" ht="47.25" x14ac:dyDescent="0.25">
      <c r="A209" s="25" t="s">
        <v>418</v>
      </c>
      <c r="B209" s="49" t="s">
        <v>179</v>
      </c>
      <c r="C209" s="6">
        <v>200</v>
      </c>
      <c r="D209" s="7" t="s">
        <v>110</v>
      </c>
      <c r="E209" s="7" t="s">
        <v>113</v>
      </c>
      <c r="F209" s="2">
        <v>17784.8</v>
      </c>
      <c r="G209" s="2">
        <f t="shared" si="19"/>
        <v>16233.8</v>
      </c>
      <c r="H209" s="2"/>
      <c r="I209" s="2">
        <v>0</v>
      </c>
      <c r="J209" s="2">
        <v>16233.8</v>
      </c>
    </row>
    <row r="210" spans="1:10" ht="31.5" x14ac:dyDescent="0.25">
      <c r="A210" s="25" t="s">
        <v>384</v>
      </c>
      <c r="B210" s="49" t="s">
        <v>179</v>
      </c>
      <c r="C210" s="6">
        <v>800</v>
      </c>
      <c r="D210" s="7" t="s">
        <v>110</v>
      </c>
      <c r="E210" s="7" t="s">
        <v>113</v>
      </c>
      <c r="F210" s="2">
        <v>464.3</v>
      </c>
      <c r="G210" s="2">
        <f t="shared" si="19"/>
        <v>464</v>
      </c>
      <c r="H210" s="2"/>
      <c r="I210" s="2">
        <v>0</v>
      </c>
      <c r="J210" s="2">
        <v>464</v>
      </c>
    </row>
    <row r="211" spans="1:10" ht="63" x14ac:dyDescent="0.25">
      <c r="A211" s="22" t="s">
        <v>913</v>
      </c>
      <c r="B211" s="49" t="s">
        <v>912</v>
      </c>
      <c r="C211" s="6">
        <v>100</v>
      </c>
      <c r="D211" s="7" t="s">
        <v>110</v>
      </c>
      <c r="E211" s="7" t="s">
        <v>113</v>
      </c>
      <c r="F211" s="2">
        <v>2488.3000000000002</v>
      </c>
      <c r="G211" s="2">
        <f t="shared" si="19"/>
        <v>2488.1999999999998</v>
      </c>
      <c r="H211" s="2"/>
      <c r="I211" s="2"/>
      <c r="J211" s="2">
        <v>2488.1999999999998</v>
      </c>
    </row>
    <row r="212" spans="1:10" ht="63" x14ac:dyDescent="0.25">
      <c r="A212" s="9" t="s">
        <v>913</v>
      </c>
      <c r="B212" s="49" t="s">
        <v>912</v>
      </c>
      <c r="C212" s="6">
        <v>100</v>
      </c>
      <c r="D212" s="7" t="s">
        <v>112</v>
      </c>
      <c r="E212" s="7" t="s">
        <v>113</v>
      </c>
      <c r="F212" s="2">
        <v>53.1</v>
      </c>
      <c r="G212" s="2">
        <f t="shared" si="19"/>
        <v>53</v>
      </c>
      <c r="H212" s="2"/>
      <c r="I212" s="2"/>
      <c r="J212" s="2">
        <v>53</v>
      </c>
    </row>
    <row r="213" spans="1:10" s="16" customFormat="1" ht="94.5" x14ac:dyDescent="0.25">
      <c r="A213" s="25" t="s">
        <v>547</v>
      </c>
      <c r="B213" s="49" t="s">
        <v>174</v>
      </c>
      <c r="C213" s="6">
        <v>100</v>
      </c>
      <c r="D213" s="7" t="s">
        <v>110</v>
      </c>
      <c r="E213" s="7" t="s">
        <v>113</v>
      </c>
      <c r="F213" s="2">
        <v>15300.9</v>
      </c>
      <c r="G213" s="2">
        <f t="shared" si="19"/>
        <v>15298.3</v>
      </c>
      <c r="H213" s="2"/>
      <c r="I213" s="2">
        <v>0</v>
      </c>
      <c r="J213" s="2">
        <v>15298.3</v>
      </c>
    </row>
    <row r="214" spans="1:10" ht="63" x14ac:dyDescent="0.25">
      <c r="A214" s="25" t="s">
        <v>565</v>
      </c>
      <c r="B214" s="49" t="s">
        <v>174</v>
      </c>
      <c r="C214" s="6">
        <v>200</v>
      </c>
      <c r="D214" s="7" t="s">
        <v>110</v>
      </c>
      <c r="E214" s="7" t="s">
        <v>113</v>
      </c>
      <c r="F214" s="2">
        <v>290.89999999999998</v>
      </c>
      <c r="G214" s="2">
        <f t="shared" si="19"/>
        <v>290.7</v>
      </c>
      <c r="H214" s="2"/>
      <c r="I214" s="2"/>
      <c r="J214" s="2">
        <v>290.7</v>
      </c>
    </row>
    <row r="215" spans="1:10" ht="63" x14ac:dyDescent="0.25">
      <c r="A215" s="25" t="s">
        <v>548</v>
      </c>
      <c r="B215" s="49" t="s">
        <v>175</v>
      </c>
      <c r="C215" s="6">
        <v>100</v>
      </c>
      <c r="D215" s="7" t="s">
        <v>110</v>
      </c>
      <c r="E215" s="7" t="s">
        <v>113</v>
      </c>
      <c r="F215" s="2">
        <v>765.9</v>
      </c>
      <c r="G215" s="2">
        <f t="shared" si="19"/>
        <v>765.8</v>
      </c>
      <c r="H215" s="2"/>
      <c r="I215" s="2">
        <v>0</v>
      </c>
      <c r="J215" s="2">
        <v>765.8</v>
      </c>
    </row>
    <row r="216" spans="1:10" ht="47.25" x14ac:dyDescent="0.25">
      <c r="A216" s="25" t="s">
        <v>417</v>
      </c>
      <c r="B216" s="49" t="s">
        <v>189</v>
      </c>
      <c r="C216" s="6">
        <v>200</v>
      </c>
      <c r="D216" s="7" t="s">
        <v>110</v>
      </c>
      <c r="E216" s="7" t="s">
        <v>3</v>
      </c>
      <c r="F216" s="2">
        <v>386.1</v>
      </c>
      <c r="G216" s="2">
        <f t="shared" si="19"/>
        <v>219.2</v>
      </c>
      <c r="H216" s="2"/>
      <c r="I216" s="2">
        <v>0</v>
      </c>
      <c r="J216" s="2">
        <v>219.2</v>
      </c>
    </row>
    <row r="217" spans="1:10" ht="47.25" x14ac:dyDescent="0.25">
      <c r="A217" s="25" t="s">
        <v>417</v>
      </c>
      <c r="B217" s="49" t="s">
        <v>189</v>
      </c>
      <c r="C217" s="6">
        <v>800</v>
      </c>
      <c r="D217" s="7" t="s">
        <v>110</v>
      </c>
      <c r="E217" s="7" t="s">
        <v>3</v>
      </c>
      <c r="F217" s="2">
        <v>310</v>
      </c>
      <c r="G217" s="2">
        <f t="shared" si="19"/>
        <v>310</v>
      </c>
      <c r="H217" s="2"/>
      <c r="I217" s="2">
        <v>0</v>
      </c>
      <c r="J217" s="2">
        <v>310</v>
      </c>
    </row>
    <row r="218" spans="1:10" ht="63" x14ac:dyDescent="0.25">
      <c r="A218" s="25" t="s">
        <v>545</v>
      </c>
      <c r="B218" s="49" t="s">
        <v>180</v>
      </c>
      <c r="C218" s="6">
        <v>100</v>
      </c>
      <c r="D218" s="7" t="s">
        <v>110</v>
      </c>
      <c r="E218" s="7" t="s">
        <v>113</v>
      </c>
      <c r="F218" s="2">
        <v>3726.4</v>
      </c>
      <c r="G218" s="2">
        <f t="shared" si="19"/>
        <v>3726.4</v>
      </c>
      <c r="H218" s="2"/>
      <c r="I218" s="2">
        <v>0</v>
      </c>
      <c r="J218" s="2">
        <v>3726.4</v>
      </c>
    </row>
    <row r="219" spans="1:10" ht="47.25" customHeight="1" x14ac:dyDescent="0.25">
      <c r="A219" s="25" t="s">
        <v>549</v>
      </c>
      <c r="B219" s="49" t="s">
        <v>321</v>
      </c>
      <c r="C219" s="6">
        <v>100</v>
      </c>
      <c r="D219" s="7" t="s">
        <v>110</v>
      </c>
      <c r="E219" s="7" t="s">
        <v>113</v>
      </c>
      <c r="F219" s="2">
        <v>252.8</v>
      </c>
      <c r="G219" s="2">
        <f t="shared" si="19"/>
        <v>252.8</v>
      </c>
      <c r="H219" s="2"/>
      <c r="I219" s="2">
        <v>252.8</v>
      </c>
      <c r="J219" s="2">
        <v>0</v>
      </c>
    </row>
    <row r="220" spans="1:10" ht="63" x14ac:dyDescent="0.25">
      <c r="A220" s="25" t="s">
        <v>381</v>
      </c>
      <c r="B220" s="49" t="s">
        <v>322</v>
      </c>
      <c r="C220" s="6">
        <v>100</v>
      </c>
      <c r="D220" s="7" t="s">
        <v>110</v>
      </c>
      <c r="E220" s="7" t="s">
        <v>113</v>
      </c>
      <c r="F220" s="2">
        <v>122.4</v>
      </c>
      <c r="G220" s="2">
        <f t="shared" si="19"/>
        <v>122.3</v>
      </c>
      <c r="H220" s="2"/>
      <c r="I220" s="2">
        <v>122.3</v>
      </c>
      <c r="J220" s="2">
        <v>0</v>
      </c>
    </row>
    <row r="221" spans="1:10" ht="94.5" x14ac:dyDescent="0.25">
      <c r="A221" s="22" t="s">
        <v>938</v>
      </c>
      <c r="B221" s="49" t="s">
        <v>939</v>
      </c>
      <c r="C221" s="6">
        <v>100</v>
      </c>
      <c r="D221" s="7" t="s">
        <v>110</v>
      </c>
      <c r="E221" s="7" t="s">
        <v>113</v>
      </c>
      <c r="F221" s="2">
        <v>1268.3</v>
      </c>
      <c r="G221" s="2">
        <f t="shared" si="19"/>
        <v>1268.3</v>
      </c>
      <c r="H221" s="2">
        <v>1268.3</v>
      </c>
      <c r="I221" s="2"/>
      <c r="J221" s="2"/>
    </row>
    <row r="222" spans="1:10" ht="110.25" x14ac:dyDescent="0.25">
      <c r="A222" s="25" t="s">
        <v>550</v>
      </c>
      <c r="B222" s="49" t="s">
        <v>323</v>
      </c>
      <c r="C222" s="6">
        <v>100</v>
      </c>
      <c r="D222" s="7" t="s">
        <v>112</v>
      </c>
      <c r="E222" s="7" t="s">
        <v>113</v>
      </c>
      <c r="F222" s="2">
        <v>2001.2</v>
      </c>
      <c r="G222" s="2">
        <f t="shared" si="19"/>
        <v>2000.5</v>
      </c>
      <c r="H222" s="23">
        <v>2000.5</v>
      </c>
      <c r="I222" s="2"/>
      <c r="J222" s="2"/>
    </row>
    <row r="223" spans="1:10" ht="78.75" x14ac:dyDescent="0.25">
      <c r="A223" s="25" t="s">
        <v>706</v>
      </c>
      <c r="B223" s="49" t="s">
        <v>323</v>
      </c>
      <c r="C223" s="6">
        <v>200</v>
      </c>
      <c r="D223" s="7" t="s">
        <v>112</v>
      </c>
      <c r="E223" s="7" t="s">
        <v>113</v>
      </c>
      <c r="F223" s="2">
        <v>571.6</v>
      </c>
      <c r="G223" s="2">
        <f t="shared" si="19"/>
        <v>571.5</v>
      </c>
      <c r="H223" s="23">
        <v>571.5</v>
      </c>
      <c r="I223" s="2"/>
      <c r="J223" s="2"/>
    </row>
    <row r="224" spans="1:10" ht="63" x14ac:dyDescent="0.25">
      <c r="A224" s="9" t="s">
        <v>462</v>
      </c>
      <c r="B224" s="49" t="s">
        <v>461</v>
      </c>
      <c r="C224" s="6">
        <v>100</v>
      </c>
      <c r="D224" s="7" t="s">
        <v>112</v>
      </c>
      <c r="E224" s="7" t="s">
        <v>119</v>
      </c>
      <c r="F224" s="2">
        <v>1677.3</v>
      </c>
      <c r="G224" s="2">
        <f t="shared" si="19"/>
        <v>1677.1</v>
      </c>
      <c r="H224" s="2"/>
      <c r="I224" s="2"/>
      <c r="J224" s="2">
        <v>1677.1</v>
      </c>
    </row>
    <row r="225" spans="1:13" s="17" customFormat="1" ht="31.5" x14ac:dyDescent="0.25">
      <c r="A225" s="47" t="s">
        <v>183</v>
      </c>
      <c r="B225" s="20" t="s">
        <v>382</v>
      </c>
      <c r="C225" s="6"/>
      <c r="D225" s="7"/>
      <c r="E225" s="7"/>
      <c r="F225" s="21">
        <v>146926.1</v>
      </c>
      <c r="G225" s="21">
        <f t="shared" si="19"/>
        <v>145111.39999999997</v>
      </c>
      <c r="H225" s="21">
        <f>H226+H247</f>
        <v>1153</v>
      </c>
      <c r="I225" s="21">
        <f>I226+I247</f>
        <v>1818.3</v>
      </c>
      <c r="J225" s="21">
        <f>J226+J247</f>
        <v>142140.09999999998</v>
      </c>
      <c r="K225" s="40"/>
      <c r="L225" s="40"/>
      <c r="M225" s="40"/>
    </row>
    <row r="226" spans="1:13" ht="31.5" x14ac:dyDescent="0.25">
      <c r="A226" s="18" t="s">
        <v>184</v>
      </c>
      <c r="B226" s="54" t="s">
        <v>383</v>
      </c>
      <c r="C226" s="26"/>
      <c r="D226" s="30"/>
      <c r="E226" s="30"/>
      <c r="F226" s="21">
        <v>71142.3</v>
      </c>
      <c r="G226" s="21">
        <f t="shared" si="19"/>
        <v>70648.5</v>
      </c>
      <c r="H226" s="21">
        <f>SUBTOTAL(9,H227:H246)</f>
        <v>1153</v>
      </c>
      <c r="I226" s="21">
        <f t="shared" ref="I226:J226" si="32">SUBTOTAL(9,I227:I246)</f>
        <v>1818.3</v>
      </c>
      <c r="J226" s="21">
        <f t="shared" si="32"/>
        <v>67677.2</v>
      </c>
    </row>
    <row r="227" spans="1:13" ht="63" x14ac:dyDescent="0.25">
      <c r="A227" s="25" t="s">
        <v>546</v>
      </c>
      <c r="B227" s="49" t="s">
        <v>241</v>
      </c>
      <c r="C227" s="6">
        <v>100</v>
      </c>
      <c r="D227" s="7" t="s">
        <v>110</v>
      </c>
      <c r="E227" s="7" t="s">
        <v>118</v>
      </c>
      <c r="F227" s="2">
        <v>26625.200000000001</v>
      </c>
      <c r="G227" s="2">
        <f t="shared" si="19"/>
        <v>26623.4</v>
      </c>
      <c r="H227" s="2"/>
      <c r="I227" s="2">
        <v>0</v>
      </c>
      <c r="J227" s="23">
        <v>26623.4</v>
      </c>
    </row>
    <row r="228" spans="1:13" ht="63" x14ac:dyDescent="0.25">
      <c r="A228" s="25" t="s">
        <v>379</v>
      </c>
      <c r="B228" s="49" t="s">
        <v>241</v>
      </c>
      <c r="C228" s="6">
        <v>100</v>
      </c>
      <c r="D228" s="7" t="s">
        <v>4</v>
      </c>
      <c r="E228" s="7" t="s">
        <v>118</v>
      </c>
      <c r="F228" s="2">
        <v>13483.2</v>
      </c>
      <c r="G228" s="2">
        <f t="shared" si="19"/>
        <v>13482.9</v>
      </c>
      <c r="H228" s="2"/>
      <c r="I228" s="2">
        <v>0</v>
      </c>
      <c r="J228" s="23">
        <v>13482.9</v>
      </c>
    </row>
    <row r="229" spans="1:13" ht="47.25" x14ac:dyDescent="0.25">
      <c r="A229" s="25" t="s">
        <v>418</v>
      </c>
      <c r="B229" s="49" t="s">
        <v>241</v>
      </c>
      <c r="C229" s="6">
        <v>200</v>
      </c>
      <c r="D229" s="7" t="s">
        <v>110</v>
      </c>
      <c r="E229" s="7" t="s">
        <v>118</v>
      </c>
      <c r="F229" s="2">
        <v>5009.3999999999996</v>
      </c>
      <c r="G229" s="2">
        <f t="shared" si="19"/>
        <v>4854</v>
      </c>
      <c r="H229" s="2"/>
      <c r="I229" s="2">
        <v>0</v>
      </c>
      <c r="J229" s="2">
        <v>4854</v>
      </c>
    </row>
    <row r="230" spans="1:13" ht="47.25" x14ac:dyDescent="0.25">
      <c r="A230" s="25" t="s">
        <v>418</v>
      </c>
      <c r="B230" s="49" t="s">
        <v>241</v>
      </c>
      <c r="C230" s="6">
        <v>200</v>
      </c>
      <c r="D230" s="7" t="s">
        <v>4</v>
      </c>
      <c r="E230" s="7" t="s">
        <v>118</v>
      </c>
      <c r="F230" s="2">
        <v>1452.8</v>
      </c>
      <c r="G230" s="2">
        <f t="shared" si="19"/>
        <v>1452.7</v>
      </c>
      <c r="H230" s="2"/>
      <c r="I230" s="2">
        <v>0</v>
      </c>
      <c r="J230" s="2">
        <v>1452.7</v>
      </c>
    </row>
    <row r="231" spans="1:13" ht="31.5" x14ac:dyDescent="0.25">
      <c r="A231" s="25" t="s">
        <v>384</v>
      </c>
      <c r="B231" s="49" t="s">
        <v>241</v>
      </c>
      <c r="C231" s="6">
        <v>800</v>
      </c>
      <c r="D231" s="7" t="s">
        <v>110</v>
      </c>
      <c r="E231" s="7" t="s">
        <v>118</v>
      </c>
      <c r="F231" s="2">
        <v>97.5</v>
      </c>
      <c r="G231" s="2">
        <f t="shared" si="19"/>
        <v>97.4</v>
      </c>
      <c r="H231" s="2"/>
      <c r="I231" s="2">
        <v>0</v>
      </c>
      <c r="J231" s="2">
        <v>97.4</v>
      </c>
    </row>
    <row r="232" spans="1:13" ht="63" x14ac:dyDescent="0.25">
      <c r="A232" s="22" t="s">
        <v>913</v>
      </c>
      <c r="B232" s="49" t="s">
        <v>915</v>
      </c>
      <c r="C232" s="6">
        <v>100</v>
      </c>
      <c r="D232" s="7" t="s">
        <v>110</v>
      </c>
      <c r="E232" s="7" t="s">
        <v>118</v>
      </c>
      <c r="F232" s="2">
        <v>1411.3</v>
      </c>
      <c r="G232" s="2">
        <f t="shared" si="19"/>
        <v>1411.3</v>
      </c>
      <c r="H232" s="2"/>
      <c r="I232" s="2"/>
      <c r="J232" s="2">
        <v>1411.3</v>
      </c>
    </row>
    <row r="233" spans="1:13" ht="63" x14ac:dyDescent="0.25">
      <c r="A233" s="9" t="s">
        <v>913</v>
      </c>
      <c r="B233" s="49" t="s">
        <v>915</v>
      </c>
      <c r="C233" s="6">
        <v>100</v>
      </c>
      <c r="D233" s="7" t="s">
        <v>4</v>
      </c>
      <c r="E233" s="7" t="s">
        <v>118</v>
      </c>
      <c r="F233" s="2">
        <v>546.6</v>
      </c>
      <c r="G233" s="2">
        <f t="shared" si="19"/>
        <v>546.6</v>
      </c>
      <c r="H233" s="2"/>
      <c r="I233" s="2"/>
      <c r="J233" s="2">
        <v>546.6</v>
      </c>
    </row>
    <row r="234" spans="1:13" ht="94.5" x14ac:dyDescent="0.25">
      <c r="A234" s="25" t="s">
        <v>547</v>
      </c>
      <c r="B234" s="49" t="s">
        <v>242</v>
      </c>
      <c r="C234" s="6">
        <v>100</v>
      </c>
      <c r="D234" s="7" t="s">
        <v>110</v>
      </c>
      <c r="E234" s="7" t="s">
        <v>118</v>
      </c>
      <c r="F234" s="2">
        <v>3029.3</v>
      </c>
      <c r="G234" s="2">
        <f t="shared" si="19"/>
        <v>3028.2</v>
      </c>
      <c r="H234" s="2"/>
      <c r="I234" s="2">
        <v>0</v>
      </c>
      <c r="J234" s="2">
        <v>3028.2</v>
      </c>
    </row>
    <row r="235" spans="1:13" s="16" customFormat="1" ht="94.5" x14ac:dyDescent="0.25">
      <c r="A235" s="25" t="s">
        <v>380</v>
      </c>
      <c r="B235" s="49" t="s">
        <v>242</v>
      </c>
      <c r="C235" s="6">
        <v>100</v>
      </c>
      <c r="D235" s="7" t="s">
        <v>4</v>
      </c>
      <c r="E235" s="7" t="s">
        <v>118</v>
      </c>
      <c r="F235" s="2">
        <v>1609</v>
      </c>
      <c r="G235" s="2">
        <f t="shared" si="19"/>
        <v>1608.9</v>
      </c>
      <c r="H235" s="2"/>
      <c r="I235" s="2">
        <v>0</v>
      </c>
      <c r="J235" s="2">
        <v>1608.9</v>
      </c>
    </row>
    <row r="236" spans="1:13" s="16" customFormat="1" ht="63" x14ac:dyDescent="0.25">
      <c r="A236" s="25" t="s">
        <v>565</v>
      </c>
      <c r="B236" s="49" t="s">
        <v>242</v>
      </c>
      <c r="C236" s="6">
        <v>200</v>
      </c>
      <c r="D236" s="7" t="s">
        <v>110</v>
      </c>
      <c r="E236" s="7" t="s">
        <v>118</v>
      </c>
      <c r="F236" s="2">
        <v>0</v>
      </c>
      <c r="G236" s="2">
        <f t="shared" si="19"/>
        <v>0</v>
      </c>
      <c r="H236" s="2"/>
      <c r="I236" s="2"/>
      <c r="J236" s="2">
        <v>0</v>
      </c>
    </row>
    <row r="237" spans="1:13" ht="63" x14ac:dyDescent="0.25">
      <c r="A237" s="25" t="s">
        <v>565</v>
      </c>
      <c r="B237" s="49" t="s">
        <v>242</v>
      </c>
      <c r="C237" s="6">
        <v>200</v>
      </c>
      <c r="D237" s="7" t="s">
        <v>4</v>
      </c>
      <c r="E237" s="7" t="s">
        <v>118</v>
      </c>
      <c r="F237" s="2">
        <v>210.1</v>
      </c>
      <c r="G237" s="2">
        <f t="shared" si="19"/>
        <v>209.9</v>
      </c>
      <c r="H237" s="2"/>
      <c r="I237" s="2"/>
      <c r="J237" s="2">
        <v>209.9</v>
      </c>
    </row>
    <row r="238" spans="1:13" ht="63" x14ac:dyDescent="0.25">
      <c r="A238" s="25" t="s">
        <v>545</v>
      </c>
      <c r="B238" s="49" t="s">
        <v>243</v>
      </c>
      <c r="C238" s="6">
        <v>100</v>
      </c>
      <c r="D238" s="7" t="s">
        <v>110</v>
      </c>
      <c r="E238" s="7" t="s">
        <v>118</v>
      </c>
      <c r="F238" s="2">
        <v>1608.2</v>
      </c>
      <c r="G238" s="2">
        <f t="shared" si="19"/>
        <v>1608.2</v>
      </c>
      <c r="H238" s="2"/>
      <c r="I238" s="2">
        <v>0</v>
      </c>
      <c r="J238" s="2">
        <v>1608.2</v>
      </c>
    </row>
    <row r="239" spans="1:13" ht="63" x14ac:dyDescent="0.25">
      <c r="A239" s="25" t="s">
        <v>545</v>
      </c>
      <c r="B239" s="49" t="s">
        <v>243</v>
      </c>
      <c r="C239" s="6">
        <v>100</v>
      </c>
      <c r="D239" s="7" t="s">
        <v>4</v>
      </c>
      <c r="E239" s="7" t="s">
        <v>118</v>
      </c>
      <c r="F239" s="2">
        <v>361.1</v>
      </c>
      <c r="G239" s="2">
        <f t="shared" si="19"/>
        <v>361</v>
      </c>
      <c r="H239" s="2"/>
      <c r="I239" s="2">
        <v>0</v>
      </c>
      <c r="J239" s="2">
        <v>361</v>
      </c>
    </row>
    <row r="240" spans="1:13" ht="15.75" x14ac:dyDescent="0.25">
      <c r="A240" s="25" t="s">
        <v>487</v>
      </c>
      <c r="B240" s="48" t="s">
        <v>244</v>
      </c>
      <c r="C240" s="6">
        <v>800</v>
      </c>
      <c r="D240" s="7" t="s">
        <v>110</v>
      </c>
      <c r="E240" s="7" t="s">
        <v>319</v>
      </c>
      <c r="F240" s="2">
        <v>0</v>
      </c>
      <c r="G240" s="2">
        <f t="shared" si="19"/>
        <v>0</v>
      </c>
      <c r="H240" s="2"/>
      <c r="I240" s="2">
        <v>0</v>
      </c>
      <c r="J240" s="2">
        <v>0</v>
      </c>
    </row>
    <row r="241" spans="1:13" ht="31.5" x14ac:dyDescent="0.25">
      <c r="A241" s="25" t="s">
        <v>419</v>
      </c>
      <c r="B241" s="48" t="s">
        <v>190</v>
      </c>
      <c r="C241" s="6">
        <v>200</v>
      </c>
      <c r="D241" s="7" t="s">
        <v>110</v>
      </c>
      <c r="E241" s="7" t="s">
        <v>3</v>
      </c>
      <c r="F241" s="2">
        <v>12620.7</v>
      </c>
      <c r="G241" s="2">
        <f t="shared" si="19"/>
        <v>12286.2</v>
      </c>
      <c r="H241" s="2"/>
      <c r="I241" s="2">
        <v>0</v>
      </c>
      <c r="J241" s="2">
        <v>12286.2</v>
      </c>
    </row>
    <row r="242" spans="1:13" ht="31.5" x14ac:dyDescent="0.25">
      <c r="A242" s="25" t="s">
        <v>803</v>
      </c>
      <c r="B242" s="48" t="s">
        <v>190</v>
      </c>
      <c r="C242" s="6">
        <v>800</v>
      </c>
      <c r="D242" s="7" t="s">
        <v>110</v>
      </c>
      <c r="E242" s="7" t="s">
        <v>3</v>
      </c>
      <c r="F242" s="2">
        <v>106.5</v>
      </c>
      <c r="G242" s="2">
        <f t="shared" si="19"/>
        <v>106.5</v>
      </c>
      <c r="H242" s="2"/>
      <c r="I242" s="2">
        <v>0</v>
      </c>
      <c r="J242" s="2">
        <v>106.5</v>
      </c>
    </row>
    <row r="243" spans="1:13" ht="63" x14ac:dyDescent="0.25">
      <c r="A243" s="25" t="s">
        <v>551</v>
      </c>
      <c r="B243" s="49" t="s">
        <v>258</v>
      </c>
      <c r="C243" s="6">
        <v>100</v>
      </c>
      <c r="D243" s="7" t="s">
        <v>110</v>
      </c>
      <c r="E243" s="7" t="s">
        <v>113</v>
      </c>
      <c r="F243" s="2">
        <v>1806.4</v>
      </c>
      <c r="G243" s="2">
        <f t="shared" si="19"/>
        <v>1806.3</v>
      </c>
      <c r="H243" s="2"/>
      <c r="I243" s="2">
        <v>1806.3</v>
      </c>
      <c r="J243" s="2"/>
    </row>
    <row r="244" spans="1:13" s="17" customFormat="1" ht="31.5" x14ac:dyDescent="0.25">
      <c r="A244" s="25" t="s">
        <v>420</v>
      </c>
      <c r="B244" s="49" t="s">
        <v>258</v>
      </c>
      <c r="C244" s="6">
        <v>200</v>
      </c>
      <c r="D244" s="7" t="s">
        <v>110</v>
      </c>
      <c r="E244" s="7" t="s">
        <v>113</v>
      </c>
      <c r="F244" s="2">
        <v>12</v>
      </c>
      <c r="G244" s="2">
        <f t="shared" si="19"/>
        <v>12</v>
      </c>
      <c r="H244" s="2"/>
      <c r="I244" s="2">
        <v>12</v>
      </c>
      <c r="J244" s="2"/>
      <c r="K244" s="40"/>
      <c r="L244" s="40"/>
      <c r="M244" s="40"/>
    </row>
    <row r="245" spans="1:13" s="17" customFormat="1" ht="94.5" x14ac:dyDescent="0.25">
      <c r="A245" s="22" t="s">
        <v>938</v>
      </c>
      <c r="B245" s="49" t="s">
        <v>940</v>
      </c>
      <c r="C245" s="6">
        <v>100</v>
      </c>
      <c r="D245" s="7" t="s">
        <v>110</v>
      </c>
      <c r="E245" s="7" t="s">
        <v>118</v>
      </c>
      <c r="F245" s="2">
        <v>634.1</v>
      </c>
      <c r="G245" s="2">
        <f t="shared" ref="G245" si="33">H245+I245+J245</f>
        <v>634.1</v>
      </c>
      <c r="H245" s="2">
        <v>634.1</v>
      </c>
      <c r="I245" s="2"/>
      <c r="J245" s="2"/>
      <c r="K245" s="40"/>
      <c r="L245" s="40"/>
      <c r="M245" s="40"/>
    </row>
    <row r="246" spans="1:13" s="17" customFormat="1" ht="94.5" x14ac:dyDescent="0.25">
      <c r="A246" s="22" t="s">
        <v>938</v>
      </c>
      <c r="B246" s="49" t="s">
        <v>940</v>
      </c>
      <c r="C246" s="6">
        <v>100</v>
      </c>
      <c r="D246" s="7" t="s">
        <v>4</v>
      </c>
      <c r="E246" s="7" t="s">
        <v>118</v>
      </c>
      <c r="F246" s="2">
        <v>518.9</v>
      </c>
      <c r="G246" s="2">
        <f t="shared" ref="G246" si="34">H246+I246+J246</f>
        <v>518.9</v>
      </c>
      <c r="H246" s="2">
        <v>518.9</v>
      </c>
      <c r="I246" s="2"/>
      <c r="J246" s="2"/>
      <c r="K246" s="40"/>
      <c r="L246" s="40"/>
      <c r="M246" s="40"/>
    </row>
    <row r="247" spans="1:13" s="17" customFormat="1" ht="15.75" x14ac:dyDescent="0.25">
      <c r="A247" s="18" t="s">
        <v>291</v>
      </c>
      <c r="B247" s="54" t="s">
        <v>385</v>
      </c>
      <c r="C247" s="26"/>
      <c r="D247" s="30"/>
      <c r="E247" s="30"/>
      <c r="F247" s="21">
        <v>75783.8</v>
      </c>
      <c r="G247" s="21">
        <f t="shared" si="19"/>
        <v>74462.899999999994</v>
      </c>
      <c r="H247" s="21">
        <f>SUBTOTAL(9,H248:H262)</f>
        <v>0</v>
      </c>
      <c r="I247" s="21">
        <f>SUBTOTAL(9,I248:I262)</f>
        <v>0</v>
      </c>
      <c r="J247" s="21">
        <f>SUBTOTAL(9,J248:J262)</f>
        <v>74462.899999999994</v>
      </c>
      <c r="K247" s="40"/>
      <c r="L247" s="40"/>
      <c r="M247" s="40"/>
    </row>
    <row r="248" spans="1:13" s="16" customFormat="1" ht="63" x14ac:dyDescent="0.25">
      <c r="A248" s="48" t="s">
        <v>705</v>
      </c>
      <c r="B248" s="49" t="s">
        <v>431</v>
      </c>
      <c r="C248" s="6">
        <v>100</v>
      </c>
      <c r="D248" s="7" t="s">
        <v>110</v>
      </c>
      <c r="E248" s="7" t="s">
        <v>3</v>
      </c>
      <c r="F248" s="2">
        <v>2871.3</v>
      </c>
      <c r="G248" s="2">
        <f t="shared" si="19"/>
        <v>2871.2</v>
      </c>
      <c r="H248" s="21"/>
      <c r="I248" s="21"/>
      <c r="J248" s="2">
        <v>2871.2</v>
      </c>
    </row>
    <row r="249" spans="1:13" s="16" customFormat="1" ht="63" x14ac:dyDescent="0.25">
      <c r="A249" s="48" t="s">
        <v>705</v>
      </c>
      <c r="B249" s="49" t="s">
        <v>431</v>
      </c>
      <c r="C249" s="6">
        <v>100</v>
      </c>
      <c r="D249" s="7" t="s">
        <v>112</v>
      </c>
      <c r="E249" s="7" t="s">
        <v>119</v>
      </c>
      <c r="F249" s="2">
        <v>275.3</v>
      </c>
      <c r="G249" s="2">
        <f t="shared" si="19"/>
        <v>242.1</v>
      </c>
      <c r="H249" s="21"/>
      <c r="I249" s="21"/>
      <c r="J249" s="2">
        <v>242.1</v>
      </c>
    </row>
    <row r="250" spans="1:13" ht="63" x14ac:dyDescent="0.25">
      <c r="A250" s="15" t="s">
        <v>569</v>
      </c>
      <c r="B250" s="49" t="s">
        <v>515</v>
      </c>
      <c r="C250" s="6">
        <v>100</v>
      </c>
      <c r="D250" s="7" t="s">
        <v>110</v>
      </c>
      <c r="E250" s="7" t="s">
        <v>3</v>
      </c>
      <c r="F250" s="2">
        <v>185.9</v>
      </c>
      <c r="G250" s="2">
        <f t="shared" si="19"/>
        <v>185.9</v>
      </c>
      <c r="H250" s="21"/>
      <c r="I250" s="21"/>
      <c r="J250" s="2">
        <v>185.9</v>
      </c>
    </row>
    <row r="251" spans="1:13" ht="63" x14ac:dyDescent="0.25">
      <c r="A251" s="34" t="s">
        <v>462</v>
      </c>
      <c r="B251" s="6" t="s">
        <v>802</v>
      </c>
      <c r="C251" s="6">
        <v>100</v>
      </c>
      <c r="D251" s="7" t="s">
        <v>112</v>
      </c>
      <c r="E251" s="7" t="s">
        <v>119</v>
      </c>
      <c r="F251" s="2">
        <v>4125.3999999999996</v>
      </c>
      <c r="G251" s="2">
        <f t="shared" si="19"/>
        <v>4113.3</v>
      </c>
      <c r="H251" s="2"/>
      <c r="I251" s="2">
        <v>0</v>
      </c>
      <c r="J251" s="2">
        <v>4113.3</v>
      </c>
    </row>
    <row r="252" spans="1:13" ht="47.25" x14ac:dyDescent="0.25">
      <c r="A252" s="34" t="s">
        <v>914</v>
      </c>
      <c r="B252" s="6" t="s">
        <v>802</v>
      </c>
      <c r="C252" s="6">
        <v>200</v>
      </c>
      <c r="D252" s="7" t="s">
        <v>112</v>
      </c>
      <c r="E252" s="7" t="s">
        <v>119</v>
      </c>
      <c r="F252" s="2">
        <v>123.8</v>
      </c>
      <c r="G252" s="2">
        <f t="shared" si="19"/>
        <v>123.8</v>
      </c>
      <c r="H252" s="2"/>
      <c r="I252" s="2">
        <v>0</v>
      </c>
      <c r="J252" s="2">
        <v>123.8</v>
      </c>
    </row>
    <row r="253" spans="1:13" ht="78.75" x14ac:dyDescent="0.25">
      <c r="A253" s="25" t="s">
        <v>552</v>
      </c>
      <c r="B253" s="49" t="s">
        <v>292</v>
      </c>
      <c r="C253" s="6">
        <v>100</v>
      </c>
      <c r="D253" s="7" t="s">
        <v>110</v>
      </c>
      <c r="E253" s="7" t="s">
        <v>3</v>
      </c>
      <c r="F253" s="2">
        <v>21931.5</v>
      </c>
      <c r="G253" s="2">
        <f t="shared" si="19"/>
        <v>21915.3</v>
      </c>
      <c r="H253" s="2"/>
      <c r="I253" s="2">
        <v>0</v>
      </c>
      <c r="J253" s="2">
        <v>21915.3</v>
      </c>
    </row>
    <row r="254" spans="1:13" ht="78.75" x14ac:dyDescent="0.25">
      <c r="A254" s="25" t="s">
        <v>552</v>
      </c>
      <c r="B254" s="49" t="s">
        <v>292</v>
      </c>
      <c r="C254" s="6">
        <v>100</v>
      </c>
      <c r="D254" s="7" t="s">
        <v>4</v>
      </c>
      <c r="E254" s="7" t="s">
        <v>118</v>
      </c>
      <c r="F254" s="2">
        <v>10792.5</v>
      </c>
      <c r="G254" s="2">
        <f t="shared" si="19"/>
        <v>10792.4</v>
      </c>
      <c r="H254" s="2"/>
      <c r="I254" s="2">
        <v>0</v>
      </c>
      <c r="J254" s="2">
        <v>10792.4</v>
      </c>
    </row>
    <row r="255" spans="1:13" ht="47.25" x14ac:dyDescent="0.25">
      <c r="A255" s="25" t="s">
        <v>421</v>
      </c>
      <c r="B255" s="49" t="s">
        <v>292</v>
      </c>
      <c r="C255" s="6">
        <v>200</v>
      </c>
      <c r="D255" s="7" t="s">
        <v>110</v>
      </c>
      <c r="E255" s="7" t="s">
        <v>3</v>
      </c>
      <c r="F255" s="2">
        <v>2433.9</v>
      </c>
      <c r="G255" s="2">
        <f t="shared" si="19"/>
        <v>2145.9</v>
      </c>
      <c r="H255" s="2"/>
      <c r="I255" s="2">
        <v>0</v>
      </c>
      <c r="J255" s="2">
        <v>2145.9</v>
      </c>
    </row>
    <row r="256" spans="1:13" ht="47.25" x14ac:dyDescent="0.25">
      <c r="A256" s="25" t="s">
        <v>421</v>
      </c>
      <c r="B256" s="49" t="s">
        <v>292</v>
      </c>
      <c r="C256" s="6">
        <v>200</v>
      </c>
      <c r="D256" s="7" t="s">
        <v>4</v>
      </c>
      <c r="E256" s="7" t="s">
        <v>118</v>
      </c>
      <c r="F256" s="2">
        <v>2966.5</v>
      </c>
      <c r="G256" s="2">
        <f t="shared" si="19"/>
        <v>2963.8</v>
      </c>
      <c r="H256" s="2"/>
      <c r="I256" s="2">
        <v>0</v>
      </c>
      <c r="J256" s="2">
        <v>2963.8</v>
      </c>
    </row>
    <row r="257" spans="1:13" ht="31.5" x14ac:dyDescent="0.25">
      <c r="A257" s="25" t="s">
        <v>386</v>
      </c>
      <c r="B257" s="49" t="s">
        <v>292</v>
      </c>
      <c r="C257" s="6">
        <v>800</v>
      </c>
      <c r="D257" s="7" t="s">
        <v>110</v>
      </c>
      <c r="E257" s="7" t="s">
        <v>3</v>
      </c>
      <c r="F257" s="2">
        <v>36.9</v>
      </c>
      <c r="G257" s="2">
        <f t="shared" si="19"/>
        <v>36.700000000000003</v>
      </c>
      <c r="H257" s="2"/>
      <c r="I257" s="2">
        <v>0</v>
      </c>
      <c r="J257" s="2">
        <v>36.700000000000003</v>
      </c>
    </row>
    <row r="258" spans="1:13" ht="31.5" x14ac:dyDescent="0.25">
      <c r="A258" s="25" t="s">
        <v>386</v>
      </c>
      <c r="B258" s="49" t="s">
        <v>292</v>
      </c>
      <c r="C258" s="6">
        <v>800</v>
      </c>
      <c r="D258" s="7" t="s">
        <v>4</v>
      </c>
      <c r="E258" s="7" t="s">
        <v>118</v>
      </c>
      <c r="F258" s="2">
        <v>74.8</v>
      </c>
      <c r="G258" s="2">
        <f t="shared" si="19"/>
        <v>66.8</v>
      </c>
      <c r="H258" s="2"/>
      <c r="I258" s="2">
        <v>0</v>
      </c>
      <c r="J258" s="2">
        <v>66.8</v>
      </c>
    </row>
    <row r="259" spans="1:13" ht="78.75" x14ac:dyDescent="0.25">
      <c r="A259" s="31" t="s">
        <v>735</v>
      </c>
      <c r="B259" s="49" t="s">
        <v>789</v>
      </c>
      <c r="C259" s="6">
        <v>100</v>
      </c>
      <c r="D259" s="7" t="s">
        <v>110</v>
      </c>
      <c r="E259" s="7" t="s">
        <v>3</v>
      </c>
      <c r="F259" s="2">
        <v>17354.400000000001</v>
      </c>
      <c r="G259" s="2">
        <f t="shared" si="19"/>
        <v>17267.5</v>
      </c>
      <c r="H259" s="2"/>
      <c r="I259" s="2">
        <v>0</v>
      </c>
      <c r="J259" s="23">
        <v>17267.5</v>
      </c>
    </row>
    <row r="260" spans="1:13" ht="47.25" x14ac:dyDescent="0.25">
      <c r="A260" s="31" t="s">
        <v>736</v>
      </c>
      <c r="B260" s="49" t="s">
        <v>789</v>
      </c>
      <c r="C260" s="6">
        <v>200</v>
      </c>
      <c r="D260" s="7" t="s">
        <v>110</v>
      </c>
      <c r="E260" s="7" t="s">
        <v>3</v>
      </c>
      <c r="F260" s="2">
        <v>11264.1</v>
      </c>
      <c r="G260" s="2">
        <f t="shared" si="19"/>
        <v>10402.299999999999</v>
      </c>
      <c r="H260" s="2"/>
      <c r="I260" s="2">
        <v>0</v>
      </c>
      <c r="J260" s="2">
        <v>10402.299999999999</v>
      </c>
    </row>
    <row r="261" spans="1:13" ht="47.25" x14ac:dyDescent="0.25">
      <c r="A261" s="31" t="s">
        <v>736</v>
      </c>
      <c r="B261" s="49" t="s">
        <v>789</v>
      </c>
      <c r="C261" s="6">
        <v>800</v>
      </c>
      <c r="D261" s="7" t="s">
        <v>110</v>
      </c>
      <c r="E261" s="7" t="s">
        <v>3</v>
      </c>
      <c r="F261" s="2">
        <v>58.6</v>
      </c>
      <c r="G261" s="2">
        <f t="shared" si="19"/>
        <v>58.5</v>
      </c>
      <c r="H261" s="2"/>
      <c r="I261" s="2">
        <v>0</v>
      </c>
      <c r="J261" s="2">
        <v>58.5</v>
      </c>
    </row>
    <row r="262" spans="1:13" ht="31.5" x14ac:dyDescent="0.25">
      <c r="A262" s="15" t="s">
        <v>848</v>
      </c>
      <c r="B262" s="49" t="s">
        <v>790</v>
      </c>
      <c r="C262" s="6">
        <v>100</v>
      </c>
      <c r="D262" s="7" t="s">
        <v>110</v>
      </c>
      <c r="E262" s="7" t="s">
        <v>3</v>
      </c>
      <c r="F262" s="2">
        <v>1288.9000000000001</v>
      </c>
      <c r="G262" s="2">
        <f t="shared" si="19"/>
        <v>1277.4000000000001</v>
      </c>
      <c r="H262" s="2"/>
      <c r="I262" s="2">
        <v>0</v>
      </c>
      <c r="J262" s="2">
        <v>1277.4000000000001</v>
      </c>
    </row>
    <row r="263" spans="1:13" s="17" customFormat="1" ht="15.75" x14ac:dyDescent="0.25">
      <c r="A263" s="47" t="s">
        <v>186</v>
      </c>
      <c r="B263" s="20" t="s">
        <v>387</v>
      </c>
      <c r="C263" s="6"/>
      <c r="D263" s="7"/>
      <c r="E263" s="7"/>
      <c r="F263" s="21">
        <v>28879.9</v>
      </c>
      <c r="G263" s="21">
        <f t="shared" si="19"/>
        <v>28658.500000000004</v>
      </c>
      <c r="H263" s="21">
        <f>H264+H283</f>
        <v>0</v>
      </c>
      <c r="I263" s="21">
        <f>I264+I283</f>
        <v>11941.900000000001</v>
      </c>
      <c r="J263" s="21">
        <f>J264+J283</f>
        <v>16716.600000000002</v>
      </c>
      <c r="K263" s="40"/>
      <c r="L263" s="40"/>
      <c r="M263" s="40"/>
    </row>
    <row r="264" spans="1:13" s="17" customFormat="1" ht="15.75" x14ac:dyDescent="0.25">
      <c r="A264" s="18" t="s">
        <v>188</v>
      </c>
      <c r="B264" s="54" t="s">
        <v>388</v>
      </c>
      <c r="C264" s="26"/>
      <c r="D264" s="30"/>
      <c r="E264" s="30"/>
      <c r="F264" s="21">
        <v>18922.7</v>
      </c>
      <c r="G264" s="21">
        <f t="shared" si="19"/>
        <v>18701.300000000003</v>
      </c>
      <c r="H264" s="21">
        <f>SUBTOTAL(9,H265:H282)</f>
        <v>0</v>
      </c>
      <c r="I264" s="21">
        <f>SUBTOTAL(9,I265:I282)</f>
        <v>11941.900000000001</v>
      </c>
      <c r="J264" s="21">
        <f>SUBTOTAL(9,J265:J282)</f>
        <v>6759.4000000000005</v>
      </c>
      <c r="K264" s="40"/>
      <c r="L264" s="40"/>
      <c r="M264" s="40"/>
    </row>
    <row r="265" spans="1:13" s="40" customFormat="1" ht="31.5" x14ac:dyDescent="0.25">
      <c r="A265" s="25" t="s">
        <v>567</v>
      </c>
      <c r="B265" s="49" t="s">
        <v>614</v>
      </c>
      <c r="C265" s="6">
        <v>200</v>
      </c>
      <c r="D265" s="7" t="s">
        <v>110</v>
      </c>
      <c r="E265" s="7" t="s">
        <v>3</v>
      </c>
      <c r="F265" s="2">
        <v>86.9</v>
      </c>
      <c r="G265" s="2">
        <f t="shared" si="19"/>
        <v>179.4</v>
      </c>
      <c r="H265" s="2"/>
      <c r="I265" s="2"/>
      <c r="J265" s="2">
        <v>179.4</v>
      </c>
    </row>
    <row r="266" spans="1:13" s="16" customFormat="1" ht="31.5" x14ac:dyDescent="0.25">
      <c r="A266" s="25" t="s">
        <v>567</v>
      </c>
      <c r="B266" s="49" t="s">
        <v>614</v>
      </c>
      <c r="C266" s="6">
        <v>200</v>
      </c>
      <c r="D266" s="7" t="s">
        <v>112</v>
      </c>
      <c r="E266" s="7" t="s">
        <v>119</v>
      </c>
      <c r="F266" s="2">
        <v>0</v>
      </c>
      <c r="G266" s="2">
        <f>H266+I266+J266</f>
        <v>0</v>
      </c>
      <c r="H266" s="2"/>
      <c r="I266" s="2"/>
      <c r="J266" s="2"/>
    </row>
    <row r="267" spans="1:13" s="16" customFormat="1" ht="31.5" x14ac:dyDescent="0.25">
      <c r="A267" s="25" t="s">
        <v>567</v>
      </c>
      <c r="B267" s="49" t="s">
        <v>614</v>
      </c>
      <c r="C267" s="6">
        <v>200</v>
      </c>
      <c r="D267" s="7" t="s">
        <v>4</v>
      </c>
      <c r="E267" s="7" t="s">
        <v>118</v>
      </c>
      <c r="F267" s="2">
        <v>43.8</v>
      </c>
      <c r="G267" s="2">
        <f>H267+I267+J267</f>
        <v>43.8</v>
      </c>
      <c r="H267" s="2"/>
      <c r="I267" s="2"/>
      <c r="J267" s="2">
        <v>43.8</v>
      </c>
    </row>
    <row r="268" spans="1:13" s="40" customFormat="1" ht="31.5" x14ac:dyDescent="0.25">
      <c r="A268" s="25" t="s">
        <v>566</v>
      </c>
      <c r="B268" s="49" t="s">
        <v>614</v>
      </c>
      <c r="C268" s="6">
        <v>300</v>
      </c>
      <c r="D268" s="7" t="s">
        <v>110</v>
      </c>
      <c r="E268" s="7" t="s">
        <v>3</v>
      </c>
      <c r="F268" s="2">
        <v>559.1</v>
      </c>
      <c r="G268" s="2">
        <f t="shared" si="19"/>
        <v>558.9</v>
      </c>
      <c r="H268" s="2"/>
      <c r="I268" s="2"/>
      <c r="J268" s="2">
        <v>558.9</v>
      </c>
    </row>
    <row r="269" spans="1:13" s="40" customFormat="1" ht="31.5" x14ac:dyDescent="0.25">
      <c r="A269" s="25" t="s">
        <v>566</v>
      </c>
      <c r="B269" s="49" t="s">
        <v>614</v>
      </c>
      <c r="C269" s="6">
        <v>300</v>
      </c>
      <c r="D269" s="7" t="s">
        <v>4</v>
      </c>
      <c r="E269" s="7" t="s">
        <v>112</v>
      </c>
      <c r="F269" s="2">
        <v>2182.8000000000002</v>
      </c>
      <c r="G269" s="2">
        <f t="shared" si="19"/>
        <v>2182.8000000000002</v>
      </c>
      <c r="H269" s="2"/>
      <c r="I269" s="2"/>
      <c r="J269" s="2">
        <v>2182.8000000000002</v>
      </c>
    </row>
    <row r="270" spans="1:13" s="40" customFormat="1" ht="47.25" x14ac:dyDescent="0.25">
      <c r="A270" s="25" t="s">
        <v>568</v>
      </c>
      <c r="B270" s="49" t="s">
        <v>614</v>
      </c>
      <c r="C270" s="6">
        <v>600</v>
      </c>
      <c r="D270" s="7" t="s">
        <v>115</v>
      </c>
      <c r="E270" s="7" t="s">
        <v>110</v>
      </c>
      <c r="F270" s="2">
        <v>6</v>
      </c>
      <c r="G270" s="2">
        <f>H270+I270+J270</f>
        <v>6</v>
      </c>
      <c r="H270" s="2"/>
      <c r="I270" s="2"/>
      <c r="J270" s="2">
        <v>6</v>
      </c>
    </row>
    <row r="271" spans="1:13" s="16" customFormat="1" ht="47.25" x14ac:dyDescent="0.25">
      <c r="A271" s="25" t="s">
        <v>568</v>
      </c>
      <c r="B271" s="49" t="s">
        <v>614</v>
      </c>
      <c r="C271" s="6">
        <v>600</v>
      </c>
      <c r="D271" s="7" t="s">
        <v>115</v>
      </c>
      <c r="E271" s="7" t="s">
        <v>111</v>
      </c>
      <c r="F271" s="2">
        <v>94.4</v>
      </c>
      <c r="G271" s="2">
        <f>H271+I271+J271</f>
        <v>80.5</v>
      </c>
      <c r="H271" s="2"/>
      <c r="I271" s="2"/>
      <c r="J271" s="2">
        <v>80.5</v>
      </c>
    </row>
    <row r="272" spans="1:13" s="16" customFormat="1" ht="47.25" x14ac:dyDescent="0.25">
      <c r="A272" s="25" t="s">
        <v>568</v>
      </c>
      <c r="B272" s="49" t="s">
        <v>614</v>
      </c>
      <c r="C272" s="6">
        <v>600</v>
      </c>
      <c r="D272" s="7" t="s">
        <v>115</v>
      </c>
      <c r="E272" s="7" t="s">
        <v>112</v>
      </c>
      <c r="F272" s="2">
        <v>950</v>
      </c>
      <c r="G272" s="2">
        <f>H272+I272+J272</f>
        <v>950</v>
      </c>
      <c r="H272" s="2"/>
      <c r="I272" s="2"/>
      <c r="J272" s="2">
        <v>950</v>
      </c>
    </row>
    <row r="273" spans="1:13" s="40" customFormat="1" ht="47.25" x14ac:dyDescent="0.25">
      <c r="A273" s="25" t="s">
        <v>568</v>
      </c>
      <c r="B273" s="49" t="s">
        <v>614</v>
      </c>
      <c r="C273" s="6">
        <v>600</v>
      </c>
      <c r="D273" s="7" t="s">
        <v>116</v>
      </c>
      <c r="E273" s="7" t="s">
        <v>110</v>
      </c>
      <c r="F273" s="2">
        <v>1029.0999999999999</v>
      </c>
      <c r="G273" s="2">
        <f>H273+I273+J273</f>
        <v>954.4</v>
      </c>
      <c r="H273" s="2"/>
      <c r="I273" s="2"/>
      <c r="J273" s="2">
        <v>954.4</v>
      </c>
    </row>
    <row r="274" spans="1:13" s="16" customFormat="1" ht="47.25" x14ac:dyDescent="0.25">
      <c r="A274" s="25" t="s">
        <v>568</v>
      </c>
      <c r="B274" s="49" t="s">
        <v>614</v>
      </c>
      <c r="C274" s="6">
        <v>600</v>
      </c>
      <c r="D274" s="7" t="s">
        <v>319</v>
      </c>
      <c r="E274" s="7" t="s">
        <v>111</v>
      </c>
      <c r="F274" s="2">
        <v>1296.3</v>
      </c>
      <c r="G274" s="2">
        <f t="shared" ref="G274" si="35">H274+I274+J274</f>
        <v>1288.9000000000001</v>
      </c>
      <c r="H274" s="2"/>
      <c r="I274" s="2"/>
      <c r="J274" s="2">
        <v>1288.9000000000001</v>
      </c>
    </row>
    <row r="275" spans="1:13" s="17" customFormat="1" ht="31.5" x14ac:dyDescent="0.25">
      <c r="A275" s="25" t="s">
        <v>389</v>
      </c>
      <c r="B275" s="49" t="s">
        <v>614</v>
      </c>
      <c r="C275" s="6">
        <v>800</v>
      </c>
      <c r="D275" s="7" t="s">
        <v>110</v>
      </c>
      <c r="E275" s="7" t="s">
        <v>319</v>
      </c>
      <c r="F275" s="2">
        <v>111.3</v>
      </c>
      <c r="G275" s="2">
        <f>H275+I275+J275</f>
        <v>0</v>
      </c>
      <c r="H275" s="2"/>
      <c r="I275" s="2"/>
      <c r="J275" s="2">
        <v>0</v>
      </c>
      <c r="K275" s="40"/>
      <c r="L275" s="40"/>
      <c r="M275" s="40"/>
    </row>
    <row r="276" spans="1:13" s="17" customFormat="1" ht="31.5" x14ac:dyDescent="0.25">
      <c r="A276" s="25" t="s">
        <v>389</v>
      </c>
      <c r="B276" s="49" t="s">
        <v>614</v>
      </c>
      <c r="C276" s="6">
        <v>800</v>
      </c>
      <c r="D276" s="7" t="s">
        <v>110</v>
      </c>
      <c r="E276" s="7" t="s">
        <v>3</v>
      </c>
      <c r="F276" s="2">
        <v>249.4</v>
      </c>
      <c r="G276" s="2">
        <f>H276+I276+J276</f>
        <v>249.4</v>
      </c>
      <c r="H276" s="2"/>
      <c r="I276" s="2"/>
      <c r="J276" s="2">
        <v>249.4</v>
      </c>
      <c r="K276" s="40"/>
      <c r="L276" s="40"/>
      <c r="M276" s="40"/>
    </row>
    <row r="277" spans="1:13" s="16" customFormat="1" ht="31.5" x14ac:dyDescent="0.25">
      <c r="A277" s="25" t="s">
        <v>389</v>
      </c>
      <c r="B277" s="49" t="s">
        <v>614</v>
      </c>
      <c r="C277" s="6">
        <v>800</v>
      </c>
      <c r="D277" s="7" t="s">
        <v>113</v>
      </c>
      <c r="E277" s="7" t="s">
        <v>2</v>
      </c>
      <c r="F277" s="2">
        <v>259.89999999999998</v>
      </c>
      <c r="G277" s="2">
        <f t="shared" ref="G277" si="36">H277+I277+J277</f>
        <v>259.7</v>
      </c>
      <c r="H277" s="2"/>
      <c r="I277" s="2"/>
      <c r="J277" s="2">
        <v>259.7</v>
      </c>
    </row>
    <row r="278" spans="1:13" s="16" customFormat="1" ht="63" x14ac:dyDescent="0.25">
      <c r="A278" s="34" t="s">
        <v>553</v>
      </c>
      <c r="B278" s="19" t="s">
        <v>525</v>
      </c>
      <c r="C278" s="6">
        <v>200</v>
      </c>
      <c r="D278" s="7" t="s">
        <v>110</v>
      </c>
      <c r="E278" s="7" t="s">
        <v>114</v>
      </c>
      <c r="F278" s="2">
        <v>9.9</v>
      </c>
      <c r="G278" s="2">
        <f t="shared" si="19"/>
        <v>0</v>
      </c>
      <c r="H278" s="2">
        <v>0</v>
      </c>
      <c r="I278" s="2"/>
      <c r="J278" s="2"/>
    </row>
    <row r="279" spans="1:13" s="16" customFormat="1" ht="15.75" x14ac:dyDescent="0.25">
      <c r="A279" s="15" t="s">
        <v>732</v>
      </c>
      <c r="B279" s="49" t="s">
        <v>731</v>
      </c>
      <c r="C279" s="6">
        <v>800</v>
      </c>
      <c r="D279" s="7" t="s">
        <v>113</v>
      </c>
      <c r="E279" s="7" t="s">
        <v>2</v>
      </c>
      <c r="F279" s="2">
        <v>32.799999999999997</v>
      </c>
      <c r="G279" s="2">
        <f>H279+I279+J279</f>
        <v>0</v>
      </c>
      <c r="H279" s="2"/>
      <c r="I279" s="2"/>
      <c r="J279" s="23">
        <v>0</v>
      </c>
    </row>
    <row r="280" spans="1:13" s="16" customFormat="1" ht="31.5" x14ac:dyDescent="0.25">
      <c r="A280" s="15" t="s">
        <v>707</v>
      </c>
      <c r="B280" s="49" t="s">
        <v>666</v>
      </c>
      <c r="C280" s="6">
        <v>800</v>
      </c>
      <c r="D280" s="7" t="s">
        <v>113</v>
      </c>
      <c r="E280" s="7" t="s">
        <v>2</v>
      </c>
      <c r="F280" s="2">
        <v>5536.3</v>
      </c>
      <c r="G280" s="2">
        <f>H280+I280+J280</f>
        <v>5536.3</v>
      </c>
      <c r="H280" s="2"/>
      <c r="I280" s="2">
        <v>5536.3</v>
      </c>
      <c r="J280" s="2"/>
    </row>
    <row r="281" spans="1:13" s="16" customFormat="1" ht="47.25" x14ac:dyDescent="0.25">
      <c r="A281" s="34" t="s">
        <v>708</v>
      </c>
      <c r="B281" s="9" t="s">
        <v>667</v>
      </c>
      <c r="C281" s="6">
        <v>800</v>
      </c>
      <c r="D281" s="7" t="s">
        <v>113</v>
      </c>
      <c r="E281" s="7" t="s">
        <v>2</v>
      </c>
      <c r="F281" s="2">
        <v>5.6</v>
      </c>
      <c r="G281" s="2">
        <f t="shared" si="19"/>
        <v>5.6</v>
      </c>
      <c r="H281" s="2"/>
      <c r="I281" s="2"/>
      <c r="J281" s="2">
        <v>5.6</v>
      </c>
    </row>
    <row r="282" spans="1:13" s="17" customFormat="1" ht="63" x14ac:dyDescent="0.25">
      <c r="A282" s="34" t="s">
        <v>588</v>
      </c>
      <c r="B282" s="9" t="s">
        <v>506</v>
      </c>
      <c r="C282" s="6">
        <v>400</v>
      </c>
      <c r="D282" s="7" t="s">
        <v>4</v>
      </c>
      <c r="E282" s="7" t="s">
        <v>118</v>
      </c>
      <c r="F282" s="2">
        <v>6469.1</v>
      </c>
      <c r="G282" s="2">
        <f t="shared" si="19"/>
        <v>6405.6</v>
      </c>
      <c r="H282" s="2"/>
      <c r="I282" s="2">
        <v>6405.6</v>
      </c>
      <c r="J282" s="2"/>
      <c r="K282" s="40"/>
      <c r="L282" s="40"/>
      <c r="M282" s="40"/>
    </row>
    <row r="283" spans="1:13" ht="15.75" x14ac:dyDescent="0.25">
      <c r="A283" s="32" t="s">
        <v>393</v>
      </c>
      <c r="B283" s="20" t="s">
        <v>390</v>
      </c>
      <c r="C283" s="26"/>
      <c r="D283" s="30"/>
      <c r="E283" s="30"/>
      <c r="F283" s="21">
        <v>9957.2000000000007</v>
      </c>
      <c r="G283" s="21">
        <f t="shared" si="19"/>
        <v>9957.2000000000007</v>
      </c>
      <c r="H283" s="21">
        <f>H284</f>
        <v>0</v>
      </c>
      <c r="I283" s="21">
        <f>I284</f>
        <v>0</v>
      </c>
      <c r="J283" s="21">
        <f>J284</f>
        <v>9957.2000000000007</v>
      </c>
    </row>
    <row r="284" spans="1:13" ht="31.5" x14ac:dyDescent="0.25">
      <c r="A284" s="34" t="s">
        <v>391</v>
      </c>
      <c r="B284" s="19" t="s">
        <v>253</v>
      </c>
      <c r="C284" s="6">
        <v>300</v>
      </c>
      <c r="D284" s="7" t="s">
        <v>4</v>
      </c>
      <c r="E284" s="7" t="s">
        <v>110</v>
      </c>
      <c r="F284" s="2">
        <v>9957.2000000000007</v>
      </c>
      <c r="G284" s="2">
        <f t="shared" si="19"/>
        <v>9957.2000000000007</v>
      </c>
      <c r="H284" s="2"/>
      <c r="I284" s="2"/>
      <c r="J284" s="2">
        <v>9957.2000000000007</v>
      </c>
    </row>
    <row r="285" spans="1:13" s="17" customFormat="1" ht="15.75" x14ac:dyDescent="0.25">
      <c r="A285" s="82" t="s">
        <v>301</v>
      </c>
      <c r="B285" s="20" t="s">
        <v>394</v>
      </c>
      <c r="C285" s="6"/>
      <c r="D285" s="7"/>
      <c r="E285" s="7"/>
      <c r="F285" s="21">
        <v>0</v>
      </c>
      <c r="G285" s="21">
        <f t="shared" si="19"/>
        <v>0</v>
      </c>
      <c r="H285" s="21">
        <f>H286+H302</f>
        <v>0</v>
      </c>
      <c r="I285" s="21">
        <f>I286+I302</f>
        <v>0</v>
      </c>
      <c r="J285" s="21">
        <f>J286+J302</f>
        <v>0</v>
      </c>
      <c r="K285" s="40"/>
      <c r="L285" s="40"/>
      <c r="M285" s="40"/>
    </row>
    <row r="286" spans="1:13" ht="15.75" x14ac:dyDescent="0.25">
      <c r="A286" s="32" t="s">
        <v>302</v>
      </c>
      <c r="B286" s="20" t="s">
        <v>395</v>
      </c>
      <c r="C286" s="26"/>
      <c r="D286" s="30"/>
      <c r="E286" s="30"/>
      <c r="F286" s="21">
        <v>0</v>
      </c>
      <c r="G286" s="21">
        <f t="shared" si="19"/>
        <v>0</v>
      </c>
      <c r="H286" s="21">
        <f>SUBTOTAL(9,H287:H287)</f>
        <v>0</v>
      </c>
      <c r="I286" s="21">
        <f>SUBTOTAL(9,I287:I287)</f>
        <v>0</v>
      </c>
      <c r="J286" s="21">
        <f>SUBTOTAL(9,J287:J287)</f>
        <v>0</v>
      </c>
    </row>
    <row r="287" spans="1:13" ht="63" x14ac:dyDescent="0.25">
      <c r="A287" s="34" t="s">
        <v>554</v>
      </c>
      <c r="B287" s="19" t="s">
        <v>303</v>
      </c>
      <c r="C287" s="6">
        <v>100</v>
      </c>
      <c r="D287" s="7" t="s">
        <v>110</v>
      </c>
      <c r="E287" s="7" t="s">
        <v>112</v>
      </c>
      <c r="F287" s="2">
        <v>0</v>
      </c>
      <c r="G287" s="2">
        <f t="shared" si="19"/>
        <v>0</v>
      </c>
      <c r="H287" s="2"/>
      <c r="I287" s="2">
        <v>0</v>
      </c>
      <c r="J287" s="2">
        <v>0</v>
      </c>
    </row>
    <row r="288" spans="1:13" s="17" customFormat="1" ht="15.75" x14ac:dyDescent="0.25">
      <c r="A288" s="47" t="s">
        <v>304</v>
      </c>
      <c r="B288" s="20" t="s">
        <v>396</v>
      </c>
      <c r="C288" s="6"/>
      <c r="D288" s="7"/>
      <c r="E288" s="7"/>
      <c r="F288" s="21">
        <v>3659.7999999999997</v>
      </c>
      <c r="G288" s="21">
        <f t="shared" si="19"/>
        <v>3652.2999999999997</v>
      </c>
      <c r="H288" s="21">
        <f t="shared" ref="H288:I288" si="37">H289</f>
        <v>0</v>
      </c>
      <c r="I288" s="21">
        <f t="shared" si="37"/>
        <v>0</v>
      </c>
      <c r="J288" s="21">
        <f>J289</f>
        <v>3652.2999999999997</v>
      </c>
      <c r="K288" s="40"/>
      <c r="L288" s="40"/>
      <c r="M288" s="40"/>
    </row>
    <row r="289" spans="1:13" ht="31.5" x14ac:dyDescent="0.25">
      <c r="A289" s="18" t="s">
        <v>305</v>
      </c>
      <c r="B289" s="54" t="s">
        <v>397</v>
      </c>
      <c r="C289" s="26"/>
      <c r="D289" s="30"/>
      <c r="E289" s="30"/>
      <c r="F289" s="21">
        <v>3659.7999999999997</v>
      </c>
      <c r="G289" s="21">
        <f t="shared" si="19"/>
        <v>3652.2999999999997</v>
      </c>
      <c r="H289" s="21"/>
      <c r="I289" s="21">
        <f>SUBTOTAL(9,I290:I292)</f>
        <v>0</v>
      </c>
      <c r="J289" s="21">
        <f>SUBTOTAL(9,J290:J292)</f>
        <v>3652.2999999999997</v>
      </c>
    </row>
    <row r="290" spans="1:13" ht="63" x14ac:dyDescent="0.25">
      <c r="A290" s="25" t="s">
        <v>555</v>
      </c>
      <c r="B290" s="49" t="s">
        <v>308</v>
      </c>
      <c r="C290" s="6">
        <v>100</v>
      </c>
      <c r="D290" s="7" t="s">
        <v>110</v>
      </c>
      <c r="E290" s="7" t="s">
        <v>115</v>
      </c>
      <c r="F290" s="2">
        <v>3551</v>
      </c>
      <c r="G290" s="2">
        <f t="shared" si="19"/>
        <v>3543.6</v>
      </c>
      <c r="H290" s="2"/>
      <c r="I290" s="2">
        <v>0</v>
      </c>
      <c r="J290" s="23">
        <v>3543.6</v>
      </c>
    </row>
    <row r="291" spans="1:13" ht="31.5" x14ac:dyDescent="0.25">
      <c r="A291" s="25" t="s">
        <v>918</v>
      </c>
      <c r="B291" s="49" t="s">
        <v>308</v>
      </c>
      <c r="C291" s="6">
        <v>800</v>
      </c>
      <c r="D291" s="7" t="s">
        <v>110</v>
      </c>
      <c r="E291" s="7" t="s">
        <v>115</v>
      </c>
      <c r="F291" s="2">
        <v>0.1</v>
      </c>
      <c r="G291" s="2">
        <f t="shared" si="19"/>
        <v>0.1</v>
      </c>
      <c r="H291" s="2"/>
      <c r="I291" s="2">
        <v>0</v>
      </c>
      <c r="J291" s="23">
        <v>0.1</v>
      </c>
    </row>
    <row r="292" spans="1:13" ht="63" x14ac:dyDescent="0.25">
      <c r="A292" s="25" t="s">
        <v>545</v>
      </c>
      <c r="B292" s="49" t="s">
        <v>309</v>
      </c>
      <c r="C292" s="6">
        <v>100</v>
      </c>
      <c r="D292" s="7" t="s">
        <v>110</v>
      </c>
      <c r="E292" s="7" t="s">
        <v>115</v>
      </c>
      <c r="F292" s="2">
        <v>108.7</v>
      </c>
      <c r="G292" s="2">
        <f t="shared" si="19"/>
        <v>108.6</v>
      </c>
      <c r="H292" s="2"/>
      <c r="I292" s="2">
        <v>0</v>
      </c>
      <c r="J292" s="2">
        <v>108.6</v>
      </c>
    </row>
    <row r="293" spans="1:13" s="17" customFormat="1" ht="15.75" x14ac:dyDescent="0.25">
      <c r="A293" s="47" t="s">
        <v>313</v>
      </c>
      <c r="B293" s="20" t="s">
        <v>398</v>
      </c>
      <c r="C293" s="6"/>
      <c r="D293" s="7"/>
      <c r="E293" s="7"/>
      <c r="F293" s="21">
        <v>2671.8999999999996</v>
      </c>
      <c r="G293" s="21">
        <f t="shared" ref="G293:G298" si="38">H293+I293+J293</f>
        <v>2671.7</v>
      </c>
      <c r="H293" s="21"/>
      <c r="I293" s="21">
        <f>I294+I315</f>
        <v>0</v>
      </c>
      <c r="J293" s="21">
        <f>J294+J315</f>
        <v>2671.7</v>
      </c>
      <c r="K293" s="40"/>
      <c r="L293" s="40"/>
      <c r="M293" s="40"/>
    </row>
    <row r="294" spans="1:13" ht="31.5" x14ac:dyDescent="0.25">
      <c r="A294" s="18" t="s">
        <v>312</v>
      </c>
      <c r="B294" s="54" t="s">
        <v>399</v>
      </c>
      <c r="C294" s="26"/>
      <c r="D294" s="30"/>
      <c r="E294" s="30"/>
      <c r="F294" s="21">
        <v>2671.8999999999996</v>
      </c>
      <c r="G294" s="21">
        <f t="shared" si="38"/>
        <v>2671.7</v>
      </c>
      <c r="H294" s="21"/>
      <c r="I294" s="21">
        <f>SUBTOTAL(9,I295:I298)</f>
        <v>0</v>
      </c>
      <c r="J294" s="21">
        <f>SUBTOTAL(9,J295:J298)</f>
        <v>2671.7</v>
      </c>
    </row>
    <row r="295" spans="1:13" ht="63" x14ac:dyDescent="0.25">
      <c r="A295" s="25" t="s">
        <v>546</v>
      </c>
      <c r="B295" s="49" t="s">
        <v>314</v>
      </c>
      <c r="C295" s="6">
        <v>100</v>
      </c>
      <c r="D295" s="7" t="s">
        <v>110</v>
      </c>
      <c r="E295" s="7" t="s">
        <v>118</v>
      </c>
      <c r="F295" s="2">
        <v>2426.1999999999998</v>
      </c>
      <c r="G295" s="2">
        <f t="shared" si="38"/>
        <v>2426.1</v>
      </c>
      <c r="H295" s="2"/>
      <c r="I295" s="2">
        <v>0</v>
      </c>
      <c r="J295" s="23">
        <v>2426.1</v>
      </c>
    </row>
    <row r="296" spans="1:13" ht="31.5" x14ac:dyDescent="0.25">
      <c r="A296" s="25" t="s">
        <v>384</v>
      </c>
      <c r="B296" s="49" t="s">
        <v>314</v>
      </c>
      <c r="C296" s="6">
        <v>800</v>
      </c>
      <c r="D296" s="7" t="s">
        <v>110</v>
      </c>
      <c r="E296" s="7" t="s">
        <v>118</v>
      </c>
      <c r="F296" s="2">
        <v>0.1</v>
      </c>
      <c r="G296" s="2">
        <f t="shared" si="38"/>
        <v>0.1</v>
      </c>
      <c r="H296" s="2"/>
      <c r="I296" s="2">
        <v>0</v>
      </c>
      <c r="J296" s="23">
        <v>0.1</v>
      </c>
    </row>
    <row r="297" spans="1:13" ht="63" x14ac:dyDescent="0.25">
      <c r="A297" s="22" t="s">
        <v>913</v>
      </c>
      <c r="B297" s="49" t="s">
        <v>919</v>
      </c>
      <c r="C297" s="6">
        <v>100</v>
      </c>
      <c r="D297" s="7" t="s">
        <v>110</v>
      </c>
      <c r="E297" s="7" t="s">
        <v>118</v>
      </c>
      <c r="F297" s="2">
        <v>87.9</v>
      </c>
      <c r="G297" s="2">
        <f t="shared" si="38"/>
        <v>87.9</v>
      </c>
      <c r="H297" s="2"/>
      <c r="I297" s="2"/>
      <c r="J297" s="23">
        <v>87.9</v>
      </c>
    </row>
    <row r="298" spans="1:13" ht="47.25" x14ac:dyDescent="0.25">
      <c r="A298" s="25" t="s">
        <v>418</v>
      </c>
      <c r="B298" s="49" t="s">
        <v>671</v>
      </c>
      <c r="C298" s="6">
        <v>200</v>
      </c>
      <c r="D298" s="7" t="s">
        <v>110</v>
      </c>
      <c r="E298" s="7" t="s">
        <v>118</v>
      </c>
      <c r="F298" s="2">
        <v>157.69999999999999</v>
      </c>
      <c r="G298" s="2">
        <f t="shared" si="38"/>
        <v>157.6</v>
      </c>
      <c r="H298" s="2"/>
      <c r="I298" s="2">
        <v>0</v>
      </c>
      <c r="J298" s="2">
        <v>157.6</v>
      </c>
    </row>
    <row r="299" spans="1:13" x14ac:dyDescent="0.25">
      <c r="J299" s="194"/>
    </row>
    <row r="301" spans="1:13" x14ac:dyDescent="0.25">
      <c r="G301" s="195"/>
      <c r="H301" s="195"/>
      <c r="I301" s="195"/>
      <c r="J301" s="195"/>
    </row>
    <row r="303" spans="1:13" x14ac:dyDescent="0.25">
      <c r="G303" s="195"/>
      <c r="H303" s="195"/>
      <c r="I303" s="195"/>
      <c r="J303" s="195"/>
    </row>
  </sheetData>
  <autoFilter ref="A9:J299"/>
  <mergeCells count="1">
    <mergeCell ref="A6:J6"/>
  </mergeCells>
  <pageMargins left="0.31496062992125984" right="0.31496062992125984" top="0.51181102362204722" bottom="0.23622047244094491" header="0.27559055118110237" footer="0.19685039370078741"/>
  <pageSetup paperSize="9" scale="94" fitToHeight="25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31" workbookViewId="0">
      <selection activeCell="G48" sqref="G48"/>
    </sheetView>
  </sheetViews>
  <sheetFormatPr defaultRowHeight="15" x14ac:dyDescent="0.25"/>
  <cols>
    <col min="1" max="1" width="29.7109375" customWidth="1"/>
    <col min="2" max="2" width="56" customWidth="1"/>
    <col min="3" max="3" width="14.140625" customWidth="1"/>
    <col min="4" max="4" width="15" customWidth="1"/>
    <col min="8" max="8" width="10.42578125" bestFit="1" customWidth="1"/>
    <col min="258" max="258" width="29.7109375" customWidth="1"/>
    <col min="259" max="259" width="56" customWidth="1"/>
    <col min="260" max="260" width="13.7109375" customWidth="1"/>
    <col min="264" max="264" width="10.42578125" bestFit="1" customWidth="1"/>
    <col min="514" max="514" width="29.7109375" customWidth="1"/>
    <col min="515" max="515" width="56" customWidth="1"/>
    <col min="516" max="516" width="13.7109375" customWidth="1"/>
    <col min="520" max="520" width="10.42578125" bestFit="1" customWidth="1"/>
    <col min="770" max="770" width="29.7109375" customWidth="1"/>
    <col min="771" max="771" width="56" customWidth="1"/>
    <col min="772" max="772" width="13.7109375" customWidth="1"/>
    <col min="776" max="776" width="10.42578125" bestFit="1" customWidth="1"/>
    <col min="1026" max="1026" width="29.7109375" customWidth="1"/>
    <col min="1027" max="1027" width="56" customWidth="1"/>
    <col min="1028" max="1028" width="13.7109375" customWidth="1"/>
    <col min="1032" max="1032" width="10.42578125" bestFit="1" customWidth="1"/>
    <col min="1282" max="1282" width="29.7109375" customWidth="1"/>
    <col min="1283" max="1283" width="56" customWidth="1"/>
    <col min="1284" max="1284" width="13.7109375" customWidth="1"/>
    <col min="1288" max="1288" width="10.42578125" bestFit="1" customWidth="1"/>
    <col min="1538" max="1538" width="29.7109375" customWidth="1"/>
    <col min="1539" max="1539" width="56" customWidth="1"/>
    <col min="1540" max="1540" width="13.7109375" customWidth="1"/>
    <col min="1544" max="1544" width="10.42578125" bestFit="1" customWidth="1"/>
    <col min="1794" max="1794" width="29.7109375" customWidth="1"/>
    <col min="1795" max="1795" width="56" customWidth="1"/>
    <col min="1796" max="1796" width="13.7109375" customWidth="1"/>
    <col min="1800" max="1800" width="10.42578125" bestFit="1" customWidth="1"/>
    <col min="2050" max="2050" width="29.7109375" customWidth="1"/>
    <col min="2051" max="2051" width="56" customWidth="1"/>
    <col min="2052" max="2052" width="13.7109375" customWidth="1"/>
    <col min="2056" max="2056" width="10.42578125" bestFit="1" customWidth="1"/>
    <col min="2306" max="2306" width="29.7109375" customWidth="1"/>
    <col min="2307" max="2307" width="56" customWidth="1"/>
    <col min="2308" max="2308" width="13.7109375" customWidth="1"/>
    <col min="2312" max="2312" width="10.42578125" bestFit="1" customWidth="1"/>
    <col min="2562" max="2562" width="29.7109375" customWidth="1"/>
    <col min="2563" max="2563" width="56" customWidth="1"/>
    <col min="2564" max="2564" width="13.7109375" customWidth="1"/>
    <col min="2568" max="2568" width="10.42578125" bestFit="1" customWidth="1"/>
    <col min="2818" max="2818" width="29.7109375" customWidth="1"/>
    <col min="2819" max="2819" width="56" customWidth="1"/>
    <col min="2820" max="2820" width="13.7109375" customWidth="1"/>
    <col min="2824" max="2824" width="10.42578125" bestFit="1" customWidth="1"/>
    <col min="3074" max="3074" width="29.7109375" customWidth="1"/>
    <col min="3075" max="3075" width="56" customWidth="1"/>
    <col min="3076" max="3076" width="13.7109375" customWidth="1"/>
    <col min="3080" max="3080" width="10.42578125" bestFit="1" customWidth="1"/>
    <col min="3330" max="3330" width="29.7109375" customWidth="1"/>
    <col min="3331" max="3331" width="56" customWidth="1"/>
    <col min="3332" max="3332" width="13.7109375" customWidth="1"/>
    <col min="3336" max="3336" width="10.42578125" bestFit="1" customWidth="1"/>
    <col min="3586" max="3586" width="29.7109375" customWidth="1"/>
    <col min="3587" max="3587" width="56" customWidth="1"/>
    <col min="3588" max="3588" width="13.7109375" customWidth="1"/>
    <col min="3592" max="3592" width="10.42578125" bestFit="1" customWidth="1"/>
    <col min="3842" max="3842" width="29.7109375" customWidth="1"/>
    <col min="3843" max="3843" width="56" customWidth="1"/>
    <col min="3844" max="3844" width="13.7109375" customWidth="1"/>
    <col min="3848" max="3848" width="10.42578125" bestFit="1" customWidth="1"/>
    <col min="4098" max="4098" width="29.7109375" customWidth="1"/>
    <col min="4099" max="4099" width="56" customWidth="1"/>
    <col min="4100" max="4100" width="13.7109375" customWidth="1"/>
    <col min="4104" max="4104" width="10.42578125" bestFit="1" customWidth="1"/>
    <col min="4354" max="4354" width="29.7109375" customWidth="1"/>
    <col min="4355" max="4355" width="56" customWidth="1"/>
    <col min="4356" max="4356" width="13.7109375" customWidth="1"/>
    <col min="4360" max="4360" width="10.42578125" bestFit="1" customWidth="1"/>
    <col min="4610" max="4610" width="29.7109375" customWidth="1"/>
    <col min="4611" max="4611" width="56" customWidth="1"/>
    <col min="4612" max="4612" width="13.7109375" customWidth="1"/>
    <col min="4616" max="4616" width="10.42578125" bestFit="1" customWidth="1"/>
    <col min="4866" max="4866" width="29.7109375" customWidth="1"/>
    <col min="4867" max="4867" width="56" customWidth="1"/>
    <col min="4868" max="4868" width="13.7109375" customWidth="1"/>
    <col min="4872" max="4872" width="10.42578125" bestFit="1" customWidth="1"/>
    <col min="5122" max="5122" width="29.7109375" customWidth="1"/>
    <col min="5123" max="5123" width="56" customWidth="1"/>
    <col min="5124" max="5124" width="13.7109375" customWidth="1"/>
    <col min="5128" max="5128" width="10.42578125" bestFit="1" customWidth="1"/>
    <col min="5378" max="5378" width="29.7109375" customWidth="1"/>
    <col min="5379" max="5379" width="56" customWidth="1"/>
    <col min="5380" max="5380" width="13.7109375" customWidth="1"/>
    <col min="5384" max="5384" width="10.42578125" bestFit="1" customWidth="1"/>
    <col min="5634" max="5634" width="29.7109375" customWidth="1"/>
    <col min="5635" max="5635" width="56" customWidth="1"/>
    <col min="5636" max="5636" width="13.7109375" customWidth="1"/>
    <col min="5640" max="5640" width="10.42578125" bestFit="1" customWidth="1"/>
    <col min="5890" max="5890" width="29.7109375" customWidth="1"/>
    <col min="5891" max="5891" width="56" customWidth="1"/>
    <col min="5892" max="5892" width="13.7109375" customWidth="1"/>
    <col min="5896" max="5896" width="10.42578125" bestFit="1" customWidth="1"/>
    <col min="6146" max="6146" width="29.7109375" customWidth="1"/>
    <col min="6147" max="6147" width="56" customWidth="1"/>
    <col min="6148" max="6148" width="13.7109375" customWidth="1"/>
    <col min="6152" max="6152" width="10.42578125" bestFit="1" customWidth="1"/>
    <col min="6402" max="6402" width="29.7109375" customWidth="1"/>
    <col min="6403" max="6403" width="56" customWidth="1"/>
    <col min="6404" max="6404" width="13.7109375" customWidth="1"/>
    <col min="6408" max="6408" width="10.42578125" bestFit="1" customWidth="1"/>
    <col min="6658" max="6658" width="29.7109375" customWidth="1"/>
    <col min="6659" max="6659" width="56" customWidth="1"/>
    <col min="6660" max="6660" width="13.7109375" customWidth="1"/>
    <col min="6664" max="6664" width="10.42578125" bestFit="1" customWidth="1"/>
    <col min="6914" max="6914" width="29.7109375" customWidth="1"/>
    <col min="6915" max="6915" width="56" customWidth="1"/>
    <col min="6916" max="6916" width="13.7109375" customWidth="1"/>
    <col min="6920" max="6920" width="10.42578125" bestFit="1" customWidth="1"/>
    <col min="7170" max="7170" width="29.7109375" customWidth="1"/>
    <col min="7171" max="7171" width="56" customWidth="1"/>
    <col min="7172" max="7172" width="13.7109375" customWidth="1"/>
    <col min="7176" max="7176" width="10.42578125" bestFit="1" customWidth="1"/>
    <col min="7426" max="7426" width="29.7109375" customWidth="1"/>
    <col min="7427" max="7427" width="56" customWidth="1"/>
    <col min="7428" max="7428" width="13.7109375" customWidth="1"/>
    <col min="7432" max="7432" width="10.42578125" bestFit="1" customWidth="1"/>
    <col min="7682" max="7682" width="29.7109375" customWidth="1"/>
    <col min="7683" max="7683" width="56" customWidth="1"/>
    <col min="7684" max="7684" width="13.7109375" customWidth="1"/>
    <col min="7688" max="7688" width="10.42578125" bestFit="1" customWidth="1"/>
    <col min="7938" max="7938" width="29.7109375" customWidth="1"/>
    <col min="7939" max="7939" width="56" customWidth="1"/>
    <col min="7940" max="7940" width="13.7109375" customWidth="1"/>
    <col min="7944" max="7944" width="10.42578125" bestFit="1" customWidth="1"/>
    <col min="8194" max="8194" width="29.7109375" customWidth="1"/>
    <col min="8195" max="8195" width="56" customWidth="1"/>
    <col min="8196" max="8196" width="13.7109375" customWidth="1"/>
    <col min="8200" max="8200" width="10.42578125" bestFit="1" customWidth="1"/>
    <col min="8450" max="8450" width="29.7109375" customWidth="1"/>
    <col min="8451" max="8451" width="56" customWidth="1"/>
    <col min="8452" max="8452" width="13.7109375" customWidth="1"/>
    <col min="8456" max="8456" width="10.42578125" bestFit="1" customWidth="1"/>
    <col min="8706" max="8706" width="29.7109375" customWidth="1"/>
    <col min="8707" max="8707" width="56" customWidth="1"/>
    <col min="8708" max="8708" width="13.7109375" customWidth="1"/>
    <col min="8712" max="8712" width="10.42578125" bestFit="1" customWidth="1"/>
    <col min="8962" max="8962" width="29.7109375" customWidth="1"/>
    <col min="8963" max="8963" width="56" customWidth="1"/>
    <col min="8964" max="8964" width="13.7109375" customWidth="1"/>
    <col min="8968" max="8968" width="10.42578125" bestFit="1" customWidth="1"/>
    <col min="9218" max="9218" width="29.7109375" customWidth="1"/>
    <col min="9219" max="9219" width="56" customWidth="1"/>
    <col min="9220" max="9220" width="13.7109375" customWidth="1"/>
    <col min="9224" max="9224" width="10.42578125" bestFit="1" customWidth="1"/>
    <col min="9474" max="9474" width="29.7109375" customWidth="1"/>
    <col min="9475" max="9475" width="56" customWidth="1"/>
    <col min="9476" max="9476" width="13.7109375" customWidth="1"/>
    <col min="9480" max="9480" width="10.42578125" bestFit="1" customWidth="1"/>
    <col min="9730" max="9730" width="29.7109375" customWidth="1"/>
    <col min="9731" max="9731" width="56" customWidth="1"/>
    <col min="9732" max="9732" width="13.7109375" customWidth="1"/>
    <col min="9736" max="9736" width="10.42578125" bestFit="1" customWidth="1"/>
    <col min="9986" max="9986" width="29.7109375" customWidth="1"/>
    <col min="9987" max="9987" width="56" customWidth="1"/>
    <col min="9988" max="9988" width="13.7109375" customWidth="1"/>
    <col min="9992" max="9992" width="10.42578125" bestFit="1" customWidth="1"/>
    <col min="10242" max="10242" width="29.7109375" customWidth="1"/>
    <col min="10243" max="10243" width="56" customWidth="1"/>
    <col min="10244" max="10244" width="13.7109375" customWidth="1"/>
    <col min="10248" max="10248" width="10.42578125" bestFit="1" customWidth="1"/>
    <col min="10498" max="10498" width="29.7109375" customWidth="1"/>
    <col min="10499" max="10499" width="56" customWidth="1"/>
    <col min="10500" max="10500" width="13.7109375" customWidth="1"/>
    <col min="10504" max="10504" width="10.42578125" bestFit="1" customWidth="1"/>
    <col min="10754" max="10754" width="29.7109375" customWidth="1"/>
    <col min="10755" max="10755" width="56" customWidth="1"/>
    <col min="10756" max="10756" width="13.7109375" customWidth="1"/>
    <col min="10760" max="10760" width="10.42578125" bestFit="1" customWidth="1"/>
    <col min="11010" max="11010" width="29.7109375" customWidth="1"/>
    <col min="11011" max="11011" width="56" customWidth="1"/>
    <col min="11012" max="11012" width="13.7109375" customWidth="1"/>
    <col min="11016" max="11016" width="10.42578125" bestFit="1" customWidth="1"/>
    <col min="11266" max="11266" width="29.7109375" customWidth="1"/>
    <col min="11267" max="11267" width="56" customWidth="1"/>
    <col min="11268" max="11268" width="13.7109375" customWidth="1"/>
    <col min="11272" max="11272" width="10.42578125" bestFit="1" customWidth="1"/>
    <col min="11522" max="11522" width="29.7109375" customWidth="1"/>
    <col min="11523" max="11523" width="56" customWidth="1"/>
    <col min="11524" max="11524" width="13.7109375" customWidth="1"/>
    <col min="11528" max="11528" width="10.42578125" bestFit="1" customWidth="1"/>
    <col min="11778" max="11778" width="29.7109375" customWidth="1"/>
    <col min="11779" max="11779" width="56" customWidth="1"/>
    <col min="11780" max="11780" width="13.7109375" customWidth="1"/>
    <col min="11784" max="11784" width="10.42578125" bestFit="1" customWidth="1"/>
    <col min="12034" max="12034" width="29.7109375" customWidth="1"/>
    <col min="12035" max="12035" width="56" customWidth="1"/>
    <col min="12036" max="12036" width="13.7109375" customWidth="1"/>
    <col min="12040" max="12040" width="10.42578125" bestFit="1" customWidth="1"/>
    <col min="12290" max="12290" width="29.7109375" customWidth="1"/>
    <col min="12291" max="12291" width="56" customWidth="1"/>
    <col min="12292" max="12292" width="13.7109375" customWidth="1"/>
    <col min="12296" max="12296" width="10.42578125" bestFit="1" customWidth="1"/>
    <col min="12546" max="12546" width="29.7109375" customWidth="1"/>
    <col min="12547" max="12547" width="56" customWidth="1"/>
    <col min="12548" max="12548" width="13.7109375" customWidth="1"/>
    <col min="12552" max="12552" width="10.42578125" bestFit="1" customWidth="1"/>
    <col min="12802" max="12802" width="29.7109375" customWidth="1"/>
    <col min="12803" max="12803" width="56" customWidth="1"/>
    <col min="12804" max="12804" width="13.7109375" customWidth="1"/>
    <col min="12808" max="12808" width="10.42578125" bestFit="1" customWidth="1"/>
    <col min="13058" max="13058" width="29.7109375" customWidth="1"/>
    <col min="13059" max="13059" width="56" customWidth="1"/>
    <col min="13060" max="13060" width="13.7109375" customWidth="1"/>
    <col min="13064" max="13064" width="10.42578125" bestFit="1" customWidth="1"/>
    <col min="13314" max="13314" width="29.7109375" customWidth="1"/>
    <col min="13315" max="13315" width="56" customWidth="1"/>
    <col min="13316" max="13316" width="13.7109375" customWidth="1"/>
    <col min="13320" max="13320" width="10.42578125" bestFit="1" customWidth="1"/>
    <col min="13570" max="13570" width="29.7109375" customWidth="1"/>
    <col min="13571" max="13571" width="56" customWidth="1"/>
    <col min="13572" max="13572" width="13.7109375" customWidth="1"/>
    <col min="13576" max="13576" width="10.42578125" bestFit="1" customWidth="1"/>
    <col min="13826" max="13826" width="29.7109375" customWidth="1"/>
    <col min="13827" max="13827" width="56" customWidth="1"/>
    <col min="13828" max="13828" width="13.7109375" customWidth="1"/>
    <col min="13832" max="13832" width="10.42578125" bestFit="1" customWidth="1"/>
    <col min="14082" max="14082" width="29.7109375" customWidth="1"/>
    <col min="14083" max="14083" width="56" customWidth="1"/>
    <col min="14084" max="14084" width="13.7109375" customWidth="1"/>
    <col min="14088" max="14088" width="10.42578125" bestFit="1" customWidth="1"/>
    <col min="14338" max="14338" width="29.7109375" customWidth="1"/>
    <col min="14339" max="14339" width="56" customWidth="1"/>
    <col min="14340" max="14340" width="13.7109375" customWidth="1"/>
    <col min="14344" max="14344" width="10.42578125" bestFit="1" customWidth="1"/>
    <col min="14594" max="14594" width="29.7109375" customWidth="1"/>
    <col min="14595" max="14595" width="56" customWidth="1"/>
    <col min="14596" max="14596" width="13.7109375" customWidth="1"/>
    <col min="14600" max="14600" width="10.42578125" bestFit="1" customWidth="1"/>
    <col min="14850" max="14850" width="29.7109375" customWidth="1"/>
    <col min="14851" max="14851" width="56" customWidth="1"/>
    <col min="14852" max="14852" width="13.7109375" customWidth="1"/>
    <col min="14856" max="14856" width="10.42578125" bestFit="1" customWidth="1"/>
    <col min="15106" max="15106" width="29.7109375" customWidth="1"/>
    <col min="15107" max="15107" width="56" customWidth="1"/>
    <col min="15108" max="15108" width="13.7109375" customWidth="1"/>
    <col min="15112" max="15112" width="10.42578125" bestFit="1" customWidth="1"/>
    <col min="15362" max="15362" width="29.7109375" customWidth="1"/>
    <col min="15363" max="15363" width="56" customWidth="1"/>
    <col min="15364" max="15364" width="13.7109375" customWidth="1"/>
    <col min="15368" max="15368" width="10.42578125" bestFit="1" customWidth="1"/>
    <col min="15618" max="15618" width="29.7109375" customWidth="1"/>
    <col min="15619" max="15619" width="56" customWidth="1"/>
    <col min="15620" max="15620" width="13.7109375" customWidth="1"/>
    <col min="15624" max="15624" width="10.42578125" bestFit="1" customWidth="1"/>
    <col min="15874" max="15874" width="29.7109375" customWidth="1"/>
    <col min="15875" max="15875" width="56" customWidth="1"/>
    <col min="15876" max="15876" width="13.7109375" customWidth="1"/>
    <col min="15880" max="15880" width="10.42578125" bestFit="1" customWidth="1"/>
    <col min="16130" max="16130" width="29.7109375" customWidth="1"/>
    <col min="16131" max="16131" width="56" customWidth="1"/>
    <col min="16132" max="16132" width="13.7109375" customWidth="1"/>
    <col min="16136" max="16136" width="10.42578125" bestFit="1" customWidth="1"/>
  </cols>
  <sheetData>
    <row r="1" spans="1:4" ht="15.75" x14ac:dyDescent="0.25">
      <c r="D1" s="135" t="s">
        <v>989</v>
      </c>
    </row>
    <row r="2" spans="1:4" ht="15.75" x14ac:dyDescent="0.25">
      <c r="D2" s="136" t="s">
        <v>5</v>
      </c>
    </row>
    <row r="3" spans="1:4" ht="15.75" x14ac:dyDescent="0.25">
      <c r="D3" s="136" t="s">
        <v>435</v>
      </c>
    </row>
    <row r="4" spans="1:4" ht="15.75" x14ac:dyDescent="0.25">
      <c r="D4" s="135" t="s">
        <v>987</v>
      </c>
    </row>
    <row r="5" spans="1:4" x14ac:dyDescent="0.25">
      <c r="D5" s="217"/>
    </row>
    <row r="6" spans="1:4" ht="38.25" customHeight="1" x14ac:dyDescent="0.25">
      <c r="A6" s="242" t="s">
        <v>1000</v>
      </c>
      <c r="B6" s="242"/>
      <c r="C6" s="242"/>
      <c r="D6" s="242"/>
    </row>
    <row r="7" spans="1:4" ht="15.75" x14ac:dyDescent="0.25">
      <c r="A7" s="243"/>
      <c r="B7" s="243"/>
      <c r="C7" s="243"/>
      <c r="D7" s="243"/>
    </row>
    <row r="8" spans="1:4" ht="15.75" x14ac:dyDescent="0.25">
      <c r="A8" s="244" t="s">
        <v>948</v>
      </c>
      <c r="B8" s="244"/>
      <c r="C8" s="244"/>
      <c r="D8" s="244"/>
    </row>
    <row r="9" spans="1:4" ht="15.75" x14ac:dyDescent="0.25">
      <c r="A9" s="218" t="s">
        <v>949</v>
      </c>
      <c r="B9" s="219"/>
      <c r="C9" s="220">
        <f>-C13</f>
        <v>-4029.5</v>
      </c>
      <c r="D9" s="220">
        <f>-D13</f>
        <v>1813.5</v>
      </c>
    </row>
    <row r="10" spans="1:4" ht="15.75" x14ac:dyDescent="0.25">
      <c r="A10" s="245" t="s">
        <v>950</v>
      </c>
      <c r="B10" s="245"/>
      <c r="C10" s="237">
        <f>C9/'Приложение 1'!C11*100</f>
        <v>-2.5818642219422898</v>
      </c>
      <c r="D10" s="237">
        <f>D9/'Приложение 1'!D11*100</f>
        <v>1.2119839043725653</v>
      </c>
    </row>
    <row r="11" spans="1:4" ht="15.75" x14ac:dyDescent="0.25">
      <c r="B11" s="221"/>
      <c r="C11" s="221"/>
      <c r="D11" s="222" t="s">
        <v>951</v>
      </c>
    </row>
    <row r="12" spans="1:4" ht="47.25" x14ac:dyDescent="0.25">
      <c r="A12" s="215" t="s">
        <v>122</v>
      </c>
      <c r="B12" s="215" t="s">
        <v>66</v>
      </c>
      <c r="C12" s="215" t="s">
        <v>991</v>
      </c>
      <c r="D12" s="215" t="s">
        <v>992</v>
      </c>
    </row>
    <row r="13" spans="1:4" ht="31.5" x14ac:dyDescent="0.25">
      <c r="A13" s="223" t="s">
        <v>952</v>
      </c>
      <c r="B13" s="223" t="s">
        <v>953</v>
      </c>
      <c r="C13" s="224">
        <f>SUM(C14,C20)</f>
        <v>4029.5</v>
      </c>
      <c r="D13" s="224">
        <f>SUM(D14,D20)</f>
        <v>-1813.5</v>
      </c>
    </row>
    <row r="14" spans="1:4" ht="31.5" x14ac:dyDescent="0.25">
      <c r="A14" s="223" t="s">
        <v>954</v>
      </c>
      <c r="B14" s="223" t="s">
        <v>955</v>
      </c>
      <c r="C14" s="224">
        <f>SUM(C16,C18)</f>
        <v>0</v>
      </c>
      <c r="D14" s="224">
        <f>SUM(D16,D18)</f>
        <v>0</v>
      </c>
    </row>
    <row r="15" spans="1:4" ht="47.25" x14ac:dyDescent="0.25">
      <c r="A15" s="24" t="s">
        <v>956</v>
      </c>
      <c r="B15" s="24" t="s">
        <v>957</v>
      </c>
      <c r="C15" s="225">
        <f>SUM(C17,C19)</f>
        <v>0</v>
      </c>
      <c r="D15" s="225">
        <f>SUM(D17,D19)</f>
        <v>0</v>
      </c>
    </row>
    <row r="16" spans="1:4" ht="47.25" x14ac:dyDescent="0.25">
      <c r="A16" s="216" t="s">
        <v>958</v>
      </c>
      <c r="B16" s="216" t="s">
        <v>959</v>
      </c>
      <c r="C16" s="226">
        <f t="shared" ref="C16:D30" si="0">SUM(C17)</f>
        <v>0</v>
      </c>
      <c r="D16" s="226">
        <f t="shared" si="0"/>
        <v>0</v>
      </c>
    </row>
    <row r="17" spans="1:8" ht="47.25" x14ac:dyDescent="0.25">
      <c r="A17" s="216" t="s">
        <v>960</v>
      </c>
      <c r="B17" s="216" t="s">
        <v>943</v>
      </c>
      <c r="C17" s="226">
        <v>0</v>
      </c>
      <c r="D17" s="226">
        <v>0</v>
      </c>
    </row>
    <row r="18" spans="1:8" ht="47.25" x14ac:dyDescent="0.25">
      <c r="A18" s="216" t="s">
        <v>961</v>
      </c>
      <c r="B18" s="216" t="s">
        <v>962</v>
      </c>
      <c r="C18" s="226">
        <f t="shared" si="0"/>
        <v>0</v>
      </c>
      <c r="D18" s="226">
        <f t="shared" si="0"/>
        <v>0</v>
      </c>
    </row>
    <row r="19" spans="1:8" ht="47.25" x14ac:dyDescent="0.25">
      <c r="A19" s="216" t="s">
        <v>963</v>
      </c>
      <c r="B19" s="216" t="s">
        <v>944</v>
      </c>
      <c r="C19" s="226">
        <v>0</v>
      </c>
      <c r="D19" s="226">
        <v>0</v>
      </c>
    </row>
    <row r="20" spans="1:8" ht="31.5" x14ac:dyDescent="0.25">
      <c r="A20" s="223" t="s">
        <v>964</v>
      </c>
      <c r="B20" s="223" t="s">
        <v>965</v>
      </c>
      <c r="C20" s="227">
        <f>SUM(C21,C25)</f>
        <v>4029.5</v>
      </c>
      <c r="D20" s="227">
        <f>SUM(D21,D25)</f>
        <v>-1813.5</v>
      </c>
      <c r="G20" s="228"/>
      <c r="H20" s="228"/>
    </row>
    <row r="21" spans="1:8" ht="15.75" x14ac:dyDescent="0.25">
      <c r="A21" s="223" t="s">
        <v>966</v>
      </c>
      <c r="B21" s="223" t="s">
        <v>967</v>
      </c>
      <c r="C21" s="229">
        <f>SUM(C22)</f>
        <v>-1394572.9</v>
      </c>
      <c r="D21" s="229">
        <f>SUM(D22)</f>
        <v>-1405162.2</v>
      </c>
    </row>
    <row r="22" spans="1:8" ht="15.75" x14ac:dyDescent="0.25">
      <c r="A22" s="230" t="s">
        <v>968</v>
      </c>
      <c r="B22" s="230" t="s">
        <v>969</v>
      </c>
      <c r="C22" s="231">
        <f t="shared" si="0"/>
        <v>-1394572.9</v>
      </c>
      <c r="D22" s="231">
        <f t="shared" si="0"/>
        <v>-1405162.2</v>
      </c>
    </row>
    <row r="23" spans="1:8" ht="31.5" x14ac:dyDescent="0.25">
      <c r="A23" s="214" t="s">
        <v>970</v>
      </c>
      <c r="B23" s="214" t="s">
        <v>971</v>
      </c>
      <c r="C23" s="10">
        <f t="shared" si="0"/>
        <v>-1394572.9</v>
      </c>
      <c r="D23" s="10">
        <f t="shared" si="0"/>
        <v>-1405162.2</v>
      </c>
    </row>
    <row r="24" spans="1:8" ht="31.5" x14ac:dyDescent="0.25">
      <c r="A24" s="232" t="s">
        <v>972</v>
      </c>
      <c r="B24" s="232" t="s">
        <v>945</v>
      </c>
      <c r="C24" s="233">
        <v>-1394572.9</v>
      </c>
      <c r="D24" s="233">
        <v>-1405162.2</v>
      </c>
    </row>
    <row r="25" spans="1:8" ht="15.75" x14ac:dyDescent="0.25">
      <c r="A25" s="24" t="s">
        <v>973</v>
      </c>
      <c r="B25" s="24" t="s">
        <v>974</v>
      </c>
      <c r="C25" s="227">
        <f t="shared" si="0"/>
        <v>1398602.4</v>
      </c>
      <c r="D25" s="227">
        <f t="shared" si="0"/>
        <v>1403348.7</v>
      </c>
    </row>
    <row r="26" spans="1:8" ht="15.75" x14ac:dyDescent="0.25">
      <c r="A26" s="214" t="s">
        <v>975</v>
      </c>
      <c r="B26" s="214" t="s">
        <v>976</v>
      </c>
      <c r="C26" s="10">
        <f t="shared" si="0"/>
        <v>1398602.4</v>
      </c>
      <c r="D26" s="10">
        <f t="shared" si="0"/>
        <v>1403348.7</v>
      </c>
    </row>
    <row r="27" spans="1:8" ht="31.5" x14ac:dyDescent="0.25">
      <c r="A27" s="214" t="s">
        <v>977</v>
      </c>
      <c r="B27" s="214" t="s">
        <v>978</v>
      </c>
      <c r="C27" s="10">
        <f t="shared" si="0"/>
        <v>1398602.4</v>
      </c>
      <c r="D27" s="10">
        <f t="shared" si="0"/>
        <v>1403348.7</v>
      </c>
    </row>
    <row r="28" spans="1:8" ht="31.5" x14ac:dyDescent="0.25">
      <c r="A28" s="232" t="s">
        <v>979</v>
      </c>
      <c r="B28" s="232" t="s">
        <v>946</v>
      </c>
      <c r="C28" s="233">
        <v>1398602.4</v>
      </c>
      <c r="D28" s="233">
        <v>1403348.7</v>
      </c>
      <c r="H28" s="228"/>
    </row>
    <row r="29" spans="1:8" ht="31.5" x14ac:dyDescent="0.25">
      <c r="A29" s="24" t="s">
        <v>980</v>
      </c>
      <c r="B29" s="24" t="s">
        <v>981</v>
      </c>
      <c r="C29" s="234">
        <f t="shared" si="0"/>
        <v>0</v>
      </c>
      <c r="D29" s="234">
        <f t="shared" si="0"/>
        <v>0</v>
      </c>
    </row>
    <row r="30" spans="1:8" ht="31.5" x14ac:dyDescent="0.25">
      <c r="A30" s="223" t="s">
        <v>982</v>
      </c>
      <c r="B30" s="223" t="s">
        <v>983</v>
      </c>
      <c r="C30" s="226">
        <f t="shared" si="0"/>
        <v>0</v>
      </c>
      <c r="D30" s="226">
        <f t="shared" si="0"/>
        <v>0</v>
      </c>
    </row>
    <row r="31" spans="1:8" ht="31.5" x14ac:dyDescent="0.25">
      <c r="A31" s="230" t="s">
        <v>984</v>
      </c>
      <c r="B31" s="230" t="s">
        <v>985</v>
      </c>
      <c r="C31" s="226">
        <f>SUM(C32)</f>
        <v>0</v>
      </c>
      <c r="D31" s="226">
        <f>SUM(D32)</f>
        <v>0</v>
      </c>
    </row>
    <row r="32" spans="1:8" ht="47.25" x14ac:dyDescent="0.25">
      <c r="A32" s="230" t="s">
        <v>986</v>
      </c>
      <c r="B32" s="230" t="s">
        <v>947</v>
      </c>
      <c r="C32" s="226">
        <v>0</v>
      </c>
      <c r="D32" s="226">
        <v>0</v>
      </c>
    </row>
    <row r="33" spans="4:4" x14ac:dyDescent="0.25">
      <c r="D33" s="235"/>
    </row>
  </sheetData>
  <mergeCells count="4">
    <mergeCell ref="A6:D6"/>
    <mergeCell ref="A7:D7"/>
    <mergeCell ref="A8:D8"/>
    <mergeCell ref="A10:B10"/>
  </mergeCells>
  <pageMargins left="0.70866141732283472" right="0.70866141732283472" top="0.55118110236220474" bottom="0.3937007874015748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2020-03-14T03:43:24Z</dcterms:modified>
</cp:coreProperties>
</file>