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60" windowWidth="28860" windowHeight="6420" activeTab="5"/>
  </bookViews>
  <sheets>
    <sheet name="Приложение 1" sheetId="22" r:id="rId1"/>
    <sheet name="Приложение 2" sheetId="3" r:id="rId2"/>
    <sheet name="Приложение 3" sheetId="2" r:id="rId3"/>
    <sheet name="Приложение 4" sheetId="4" r:id="rId4"/>
    <sheet name="Приложение 5" sheetId="20" state="hidden" r:id="rId5"/>
    <sheet name="Приложение 6" sheetId="18" r:id="rId6"/>
    <sheet name="Приложение 7" sheetId="21" state="hidden" r:id="rId7"/>
  </sheets>
  <definedNames>
    <definedName name="_xlnm._FilterDatabase" localSheetId="0" hidden="1">'Приложение 1'!$A$14:$C$220</definedName>
    <definedName name="_xlnm._FilterDatabase" localSheetId="1" hidden="1">'Приложение 2'!$A$14:$L$464</definedName>
    <definedName name="_xlnm._FilterDatabase" localSheetId="2" hidden="1">'Приложение 3'!$B$14:$G$519</definedName>
    <definedName name="_xlnm._FilterDatabase" localSheetId="3" hidden="1">'Приложение 4'!$A$13:$I$344</definedName>
    <definedName name="_xlnm.Print_Titles" localSheetId="1">'Приложение 2'!$14:$14</definedName>
    <definedName name="_xlnm.Print_Titles" localSheetId="2">'Приложение 3'!$14:$15</definedName>
    <definedName name="_xlnm.Print_Area" localSheetId="0">'Приложение 1'!$A$1:$C$221</definedName>
    <definedName name="_xlnm.Print_Area" localSheetId="1">'Приложение 2'!$A$1:$G$465</definedName>
    <definedName name="_xlnm.Print_Area" localSheetId="2">'Приложение 3'!$A$1:$G$518</definedName>
    <definedName name="_xlnm.Print_Area" localSheetId="3">'Приложение 4'!$A$1:$I$346</definedName>
    <definedName name="_xlnm.Print_Area" localSheetId="4">'Приложение 5'!$A$1:$E$17</definedName>
    <definedName name="_xlnm.Print_Area" localSheetId="5">'Приложение 6'!$A$1:$C$38</definedName>
    <definedName name="_xlnm.Print_Area" localSheetId="6">'Приложение 7'!$A$1:$C$25</definedName>
  </definedNames>
  <calcPr calcId="125725"/>
</workbook>
</file>

<file path=xl/calcChain.xml><?xml version="1.0" encoding="utf-8"?>
<calcChain xmlns="http://schemas.openxmlformats.org/spreadsheetml/2006/main">
  <c r="C15" i="18"/>
  <c r="C29"/>
  <c r="C215" i="22" l="1"/>
  <c r="C212"/>
  <c r="C209"/>
  <c r="C207"/>
  <c r="C205"/>
  <c r="C203"/>
  <c r="C193"/>
  <c r="C192" s="1"/>
  <c r="C190"/>
  <c r="C188"/>
  <c r="C186"/>
  <c r="C184"/>
  <c r="C154"/>
  <c r="C153" s="1"/>
  <c r="C151"/>
  <c r="C149"/>
  <c r="C147"/>
  <c r="C145"/>
  <c r="C143"/>
  <c r="C141"/>
  <c r="C139"/>
  <c r="C137"/>
  <c r="C135"/>
  <c r="C133"/>
  <c r="C131"/>
  <c r="C129"/>
  <c r="C127"/>
  <c r="C125"/>
  <c r="C123"/>
  <c r="C120"/>
  <c r="C118"/>
  <c r="C116"/>
  <c r="C111"/>
  <c r="C110" s="1"/>
  <c r="C106"/>
  <c r="C104"/>
  <c r="C101"/>
  <c r="C99"/>
  <c r="C92"/>
  <c r="C88"/>
  <c r="C87" s="1"/>
  <c r="C86" s="1"/>
  <c r="C84"/>
  <c r="C83" s="1"/>
  <c r="C80"/>
  <c r="C77"/>
  <c r="C74"/>
  <c r="C73" s="1"/>
  <c r="C71"/>
  <c r="C69"/>
  <c r="C67"/>
  <c r="C66" s="1"/>
  <c r="C62"/>
  <c r="C61"/>
  <c r="C59"/>
  <c r="C57"/>
  <c r="C54"/>
  <c r="C52"/>
  <c r="C49"/>
  <c r="C46"/>
  <c r="C44"/>
  <c r="C42"/>
  <c r="C40"/>
  <c r="C38"/>
  <c r="C27"/>
  <c r="C26" s="1"/>
  <c r="C19"/>
  <c r="C18" s="1"/>
  <c r="C65" l="1"/>
  <c r="C122"/>
  <c r="C115"/>
  <c r="C114" s="1"/>
  <c r="C113" s="1"/>
  <c r="C91"/>
  <c r="C56"/>
  <c r="C37"/>
  <c r="C36" s="1"/>
  <c r="C183"/>
  <c r="C202"/>
  <c r="C51"/>
  <c r="C48" s="1"/>
  <c r="C76"/>
  <c r="C64" s="1"/>
  <c r="C17"/>
  <c r="C16" l="1"/>
  <c r="C218"/>
  <c r="C220" s="1"/>
  <c r="G55" i="3" l="1"/>
  <c r="G422"/>
  <c r="G63"/>
  <c r="G62" s="1"/>
  <c r="G458"/>
  <c r="G456"/>
  <c r="G454"/>
  <c r="G452"/>
  <c r="G450"/>
  <c r="G448"/>
  <c r="G443"/>
  <c r="G440"/>
  <c r="G438"/>
  <c r="G435"/>
  <c r="G433"/>
  <c r="G414"/>
  <c r="G413" s="1"/>
  <c r="G412" s="1"/>
  <c r="G398"/>
  <c r="G396"/>
  <c r="G395" s="1"/>
  <c r="G389"/>
  <c r="G387"/>
  <c r="G385"/>
  <c r="G383"/>
  <c r="G381"/>
  <c r="G378"/>
  <c r="G376"/>
  <c r="G374"/>
  <c r="G372"/>
  <c r="G370"/>
  <c r="G368"/>
  <c r="G365"/>
  <c r="G359"/>
  <c r="G358" s="1"/>
  <c r="G356"/>
  <c r="G354"/>
  <c r="G352"/>
  <c r="G350"/>
  <c r="G348"/>
  <c r="G346"/>
  <c r="G344"/>
  <c r="G342"/>
  <c r="G336"/>
  <c r="G334"/>
  <c r="G330"/>
  <c r="G325"/>
  <c r="G324" s="1"/>
  <c r="G323" s="1"/>
  <c r="G320"/>
  <c r="G319" s="1"/>
  <c r="G317"/>
  <c r="G315"/>
  <c r="G313"/>
  <c r="G311"/>
  <c r="G309"/>
  <c r="G307"/>
  <c r="G305"/>
  <c r="G300"/>
  <c r="G299" s="1"/>
  <c r="G298" s="1"/>
  <c r="G295"/>
  <c r="G294" s="1"/>
  <c r="G291"/>
  <c r="G289"/>
  <c r="G287"/>
  <c r="G285"/>
  <c r="G283"/>
  <c r="G281"/>
  <c r="G279"/>
  <c r="G277"/>
  <c r="G274"/>
  <c r="G269"/>
  <c r="G268" s="1"/>
  <c r="G267" s="1"/>
  <c r="G265"/>
  <c r="G262"/>
  <c r="G260"/>
  <c r="G259" s="1"/>
  <c r="G257"/>
  <c r="G255"/>
  <c r="G45"/>
  <c r="G44" s="1"/>
  <c r="G463"/>
  <c r="G462" s="1"/>
  <c r="G461" s="1"/>
  <c r="G460" s="1"/>
  <c r="G405"/>
  <c r="G404" s="1"/>
  <c r="G403" s="1"/>
  <c r="G189"/>
  <c r="G188" s="1"/>
  <c r="G186"/>
  <c r="G185" s="1"/>
  <c r="G183"/>
  <c r="G182" s="1"/>
  <c r="G179"/>
  <c r="G178" s="1"/>
  <c r="G176"/>
  <c r="G174"/>
  <c r="G73"/>
  <c r="G72" s="1"/>
  <c r="G70"/>
  <c r="G69" s="1"/>
  <c r="G417"/>
  <c r="G416" s="1"/>
  <c r="G409"/>
  <c r="G408" s="1"/>
  <c r="G407" s="1"/>
  <c r="G249"/>
  <c r="G243"/>
  <c r="G238"/>
  <c r="G237" s="1"/>
  <c r="G233"/>
  <c r="G231"/>
  <c r="G229"/>
  <c r="G227"/>
  <c r="G223"/>
  <c r="G222" s="1"/>
  <c r="G220"/>
  <c r="G219" s="1"/>
  <c r="G212"/>
  <c r="G211" s="1"/>
  <c r="G209"/>
  <c r="G207"/>
  <c r="G202"/>
  <c r="G200"/>
  <c r="G198"/>
  <c r="G196"/>
  <c r="G194"/>
  <c r="G169"/>
  <c r="G167"/>
  <c r="G164"/>
  <c r="G162"/>
  <c r="G156"/>
  <c r="G154"/>
  <c r="G151"/>
  <c r="G150" s="1"/>
  <c r="G145"/>
  <c r="G144" s="1"/>
  <c r="G143" s="1"/>
  <c r="G141"/>
  <c r="G140" s="1"/>
  <c r="G136"/>
  <c r="G134"/>
  <c r="G132"/>
  <c r="G129"/>
  <c r="G127"/>
  <c r="G125"/>
  <c r="G123"/>
  <c r="G121"/>
  <c r="G112"/>
  <c r="G111" s="1"/>
  <c r="G110" s="1"/>
  <c r="G105"/>
  <c r="G103"/>
  <c r="G101"/>
  <c r="G89"/>
  <c r="G85"/>
  <c r="G81"/>
  <c r="G80" s="1"/>
  <c r="G77"/>
  <c r="G76" s="1"/>
  <c r="G51"/>
  <c r="G50" s="1"/>
  <c r="G49" s="1"/>
  <c r="G28"/>
  <c r="G27" s="1"/>
  <c r="G26" s="1"/>
  <c r="G20"/>
  <c r="G19" s="1"/>
  <c r="G18" s="1"/>
  <c r="G100" l="1"/>
  <c r="G99" s="1"/>
  <c r="G411"/>
  <c r="G329"/>
  <c r="G328" s="1"/>
  <c r="G327" s="1"/>
  <c r="G364"/>
  <c r="G363" s="1"/>
  <c r="G362" s="1"/>
  <c r="G432"/>
  <c r="G431" s="1"/>
  <c r="G430" s="1"/>
  <c r="G304"/>
  <c r="G303" s="1"/>
  <c r="G302" s="1"/>
  <c r="G273"/>
  <c r="G272" s="1"/>
  <c r="G271" s="1"/>
  <c r="G447"/>
  <c r="G446" s="1"/>
  <c r="G445" s="1"/>
  <c r="G341"/>
  <c r="G340" s="1"/>
  <c r="G339" s="1"/>
  <c r="G254"/>
  <c r="G253" s="1"/>
  <c r="G252" s="1"/>
  <c r="G173"/>
  <c r="G172" s="1"/>
  <c r="G181"/>
  <c r="G68"/>
  <c r="G161"/>
  <c r="G160" s="1"/>
  <c r="G193"/>
  <c r="G192" s="1"/>
  <c r="G206"/>
  <c r="G205" s="1"/>
  <c r="G204" s="1"/>
  <c r="G131"/>
  <c r="G226"/>
  <c r="G225" s="1"/>
  <c r="G236"/>
  <c r="G242"/>
  <c r="G84"/>
  <c r="G75" s="1"/>
  <c r="G153"/>
  <c r="G149" s="1"/>
  <c r="G148" s="1"/>
  <c r="G166"/>
  <c r="G120"/>
  <c r="G139"/>
  <c r="G491" i="2"/>
  <c r="G493"/>
  <c r="G429" i="3" l="1"/>
  <c r="G421" s="1"/>
  <c r="G420" s="1"/>
  <c r="G402" s="1"/>
  <c r="G235"/>
  <c r="G191" s="1"/>
  <c r="G361"/>
  <c r="G251"/>
  <c r="G159"/>
  <c r="G171"/>
  <c r="G54"/>
  <c r="G119"/>
  <c r="G118" s="1"/>
  <c r="G109" s="1"/>
  <c r="I170" i="4"/>
  <c r="G147" i="3" l="1"/>
  <c r="G53"/>
  <c r="G17" s="1"/>
  <c r="G16" s="1"/>
  <c r="G485" i="2"/>
  <c r="G28"/>
  <c r="I128" i="4"/>
  <c r="H128"/>
  <c r="G128"/>
  <c r="F130"/>
  <c r="G470" i="2"/>
  <c r="I146" i="4" l="1"/>
  <c r="H146"/>
  <c r="G146"/>
  <c r="G214"/>
  <c r="H214"/>
  <c r="I214"/>
  <c r="G204" i="2"/>
  <c r="G164"/>
  <c r="I90" i="4"/>
  <c r="H90"/>
  <c r="G90"/>
  <c r="F91"/>
  <c r="G428" i="2"/>
  <c r="F215" i="4"/>
  <c r="G144"/>
  <c r="F147"/>
  <c r="G143" l="1"/>
  <c r="F90"/>
  <c r="F214"/>
  <c r="F146"/>
  <c r="G169"/>
  <c r="E14" i="20" l="1"/>
  <c r="D14"/>
  <c r="C14"/>
  <c r="B14"/>
  <c r="E11"/>
  <c r="E16" s="1"/>
  <c r="D11"/>
  <c r="D16" s="1"/>
  <c r="C11"/>
  <c r="B11"/>
  <c r="B16" s="1"/>
  <c r="C16" l="1"/>
  <c r="H61" i="4"/>
  <c r="I61"/>
  <c r="G100" i="2" l="1"/>
  <c r="C33" i="18" l="1"/>
  <c r="H257" i="4" l="1"/>
  <c r="I257"/>
  <c r="G257"/>
  <c r="I101" l="1"/>
  <c r="H101"/>
  <c r="G101"/>
  <c r="F102"/>
  <c r="I316"/>
  <c r="H316"/>
  <c r="G316"/>
  <c r="F317"/>
  <c r="F275"/>
  <c r="F155"/>
  <c r="F101" l="1"/>
  <c r="G437" i="2"/>
  <c r="G436" s="1"/>
  <c r="G473"/>
  <c r="G320"/>
  <c r="G303"/>
  <c r="G301"/>
  <c r="G175"/>
  <c r="G174" s="1"/>
  <c r="G87"/>
  <c r="G76"/>
  <c r="I212" i="4" l="1"/>
  <c r="H212"/>
  <c r="G212"/>
  <c r="F213"/>
  <c r="G50" i="2"/>
  <c r="G49" s="1"/>
  <c r="G48" s="1"/>
  <c r="F212" i="4" l="1"/>
  <c r="G155" i="2"/>
  <c r="I149" i="4" l="1"/>
  <c r="F154"/>
  <c r="G193" i="2"/>
  <c r="F132" i="4" l="1"/>
  <c r="F129"/>
  <c r="F128" l="1"/>
  <c r="G445" i="2" l="1"/>
  <c r="G444" s="1"/>
  <c r="G443" s="1"/>
  <c r="C36" i="18" l="1"/>
  <c r="C35" s="1"/>
  <c r="C34" s="1"/>
  <c r="C23"/>
  <c r="C21"/>
  <c r="C20"/>
  <c r="C19" l="1"/>
  <c r="C28" l="1"/>
  <c r="C27" s="1"/>
  <c r="C26" s="1"/>
  <c r="F333" i="4" l="1"/>
  <c r="I177"/>
  <c r="F153"/>
  <c r="F69" l="1"/>
  <c r="F65"/>
  <c r="I64"/>
  <c r="H64"/>
  <c r="G64"/>
  <c r="F63"/>
  <c r="F62"/>
  <c r="G61"/>
  <c r="F60"/>
  <c r="I59"/>
  <c r="H59"/>
  <c r="G59"/>
  <c r="F58"/>
  <c r="F57"/>
  <c r="F56"/>
  <c r="F55"/>
  <c r="I54"/>
  <c r="H54"/>
  <c r="G54"/>
  <c r="F53"/>
  <c r="F52"/>
  <c r="F51"/>
  <c r="F50"/>
  <c r="I49"/>
  <c r="H49"/>
  <c r="G49"/>
  <c r="F48"/>
  <c r="F47"/>
  <c r="I46"/>
  <c r="H46"/>
  <c r="G46"/>
  <c r="F45"/>
  <c r="I44"/>
  <c r="H44"/>
  <c r="F43"/>
  <c r="I42"/>
  <c r="H42"/>
  <c r="F41"/>
  <c r="I40"/>
  <c r="H40"/>
  <c r="F39"/>
  <c r="F38"/>
  <c r="I37"/>
  <c r="H37"/>
  <c r="G37"/>
  <c r="F36"/>
  <c r="I35"/>
  <c r="H35"/>
  <c r="F34"/>
  <c r="I33"/>
  <c r="H33"/>
  <c r="F32"/>
  <c r="I31"/>
  <c r="H31"/>
  <c r="F30"/>
  <c r="F29"/>
  <c r="F28"/>
  <c r="I27"/>
  <c r="H27"/>
  <c r="G27"/>
  <c r="F26"/>
  <c r="F25"/>
  <c r="F24"/>
  <c r="F23"/>
  <c r="I22"/>
  <c r="H22"/>
  <c r="F44" l="1"/>
  <c r="F42"/>
  <c r="F33"/>
  <c r="F46"/>
  <c r="F61"/>
  <c r="F64"/>
  <c r="F37"/>
  <c r="F22"/>
  <c r="F31"/>
  <c r="F35"/>
  <c r="F40"/>
  <c r="F49"/>
  <c r="F59"/>
  <c r="F54"/>
  <c r="F27"/>
  <c r="G213" i="2"/>
  <c r="I103" i="4" l="1"/>
  <c r="I100" s="1"/>
  <c r="H103"/>
  <c r="H100" s="1"/>
  <c r="G103"/>
  <c r="G100" s="1"/>
  <c r="F104"/>
  <c r="G400" i="2"/>
  <c r="G399" s="1"/>
  <c r="F100" i="4" l="1"/>
  <c r="F103"/>
  <c r="F344" l="1"/>
  <c r="F343"/>
  <c r="F342"/>
  <c r="I341"/>
  <c r="I340" s="1"/>
  <c r="H341"/>
  <c r="H340" s="1"/>
  <c r="G341"/>
  <c r="F339"/>
  <c r="I338"/>
  <c r="I337" s="1"/>
  <c r="H338"/>
  <c r="H337" s="1"/>
  <c r="G338"/>
  <c r="F336"/>
  <c r="I335"/>
  <c r="I315" s="1"/>
  <c r="H335"/>
  <c r="G335"/>
  <c r="G315" s="1"/>
  <c r="F334"/>
  <c r="F332"/>
  <c r="F331"/>
  <c r="F330"/>
  <c r="F329"/>
  <c r="F328"/>
  <c r="F327"/>
  <c r="F326"/>
  <c r="F325"/>
  <c r="F324"/>
  <c r="F323"/>
  <c r="F322"/>
  <c r="F321"/>
  <c r="F320"/>
  <c r="F319"/>
  <c r="F318"/>
  <c r="F314"/>
  <c r="F313"/>
  <c r="F312"/>
  <c r="F311"/>
  <c r="F310"/>
  <c r="F309"/>
  <c r="F308"/>
  <c r="F307"/>
  <c r="F306"/>
  <c r="F305"/>
  <c r="F304"/>
  <c r="F303"/>
  <c r="I302"/>
  <c r="H302"/>
  <c r="G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I277"/>
  <c r="H277"/>
  <c r="G277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6"/>
  <c r="F255"/>
  <c r="F254"/>
  <c r="F252"/>
  <c r="I251"/>
  <c r="H251"/>
  <c r="G251"/>
  <c r="F248"/>
  <c r="I247"/>
  <c r="I246" s="1"/>
  <c r="H247"/>
  <c r="H246" s="1"/>
  <c r="G247"/>
  <c r="G246" s="1"/>
  <c r="F245"/>
  <c r="I244"/>
  <c r="I243" s="1"/>
  <c r="I242" s="1"/>
  <c r="H244"/>
  <c r="H243" s="1"/>
  <c r="H242" s="1"/>
  <c r="G244"/>
  <c r="G243" s="1"/>
  <c r="G242" s="1"/>
  <c r="F241"/>
  <c r="I240"/>
  <c r="H240"/>
  <c r="G240"/>
  <c r="F239"/>
  <c r="I238"/>
  <c r="H238"/>
  <c r="G238"/>
  <c r="F236"/>
  <c r="I235"/>
  <c r="H235"/>
  <c r="G235"/>
  <c r="F234"/>
  <c r="I233"/>
  <c r="H233"/>
  <c r="G233"/>
  <c r="F232"/>
  <c r="I231"/>
  <c r="H231"/>
  <c r="G231"/>
  <c r="F230"/>
  <c r="I229"/>
  <c r="H229"/>
  <c r="G229"/>
  <c r="F228"/>
  <c r="I227"/>
  <c r="H227"/>
  <c r="G227"/>
  <c r="F224"/>
  <c r="I223"/>
  <c r="I222" s="1"/>
  <c r="H223"/>
  <c r="H222" s="1"/>
  <c r="G223"/>
  <c r="G222" s="1"/>
  <c r="F221"/>
  <c r="I220"/>
  <c r="I219" s="1"/>
  <c r="H220"/>
  <c r="H219" s="1"/>
  <c r="G220"/>
  <c r="G219" s="1"/>
  <c r="F217"/>
  <c r="I216"/>
  <c r="H216"/>
  <c r="G216"/>
  <c r="F211"/>
  <c r="F210"/>
  <c r="I209"/>
  <c r="H209"/>
  <c r="G209"/>
  <c r="F208"/>
  <c r="I207"/>
  <c r="H207"/>
  <c r="G207"/>
  <c r="F206"/>
  <c r="F205"/>
  <c r="F204"/>
  <c r="F203"/>
  <c r="F202"/>
  <c r="F201"/>
  <c r="F200"/>
  <c r="F199"/>
  <c r="F198"/>
  <c r="I197"/>
  <c r="H197"/>
  <c r="G197"/>
  <c r="F196"/>
  <c r="I195"/>
  <c r="H195"/>
  <c r="G195"/>
  <c r="G180" s="1"/>
  <c r="F194"/>
  <c r="I193"/>
  <c r="F193" s="1"/>
  <c r="F192"/>
  <c r="I191"/>
  <c r="H191"/>
  <c r="F190"/>
  <c r="I189"/>
  <c r="H189"/>
  <c r="F188"/>
  <c r="I187"/>
  <c r="H187"/>
  <c r="F186"/>
  <c r="I185"/>
  <c r="H185"/>
  <c r="F184"/>
  <c r="I183"/>
  <c r="H183"/>
  <c r="F182"/>
  <c r="I181"/>
  <c r="H181"/>
  <c r="F179"/>
  <c r="F178"/>
  <c r="H177"/>
  <c r="G177"/>
  <c r="G174" s="1"/>
  <c r="F176"/>
  <c r="I175"/>
  <c r="I174" s="1"/>
  <c r="H175"/>
  <c r="F173"/>
  <c r="I172"/>
  <c r="I169" s="1"/>
  <c r="H172"/>
  <c r="F171"/>
  <c r="H170"/>
  <c r="H169" s="1"/>
  <c r="F168"/>
  <c r="I167"/>
  <c r="I166" s="1"/>
  <c r="H167"/>
  <c r="H166" s="1"/>
  <c r="F164"/>
  <c r="I163"/>
  <c r="H163"/>
  <c r="G163"/>
  <c r="F162"/>
  <c r="I161"/>
  <c r="H161"/>
  <c r="G161"/>
  <c r="F159"/>
  <c r="F158"/>
  <c r="F157"/>
  <c r="F156"/>
  <c r="F152"/>
  <c r="F151"/>
  <c r="F150"/>
  <c r="I148"/>
  <c r="H149"/>
  <c r="H148" s="1"/>
  <c r="G149"/>
  <c r="G148" s="1"/>
  <c r="F145"/>
  <c r="I144"/>
  <c r="I143" s="1"/>
  <c r="H144"/>
  <c r="H143" s="1"/>
  <c r="F141"/>
  <c r="I140"/>
  <c r="H140"/>
  <c r="F139"/>
  <c r="F138"/>
  <c r="F137"/>
  <c r="F136"/>
  <c r="I135"/>
  <c r="H135"/>
  <c r="G135"/>
  <c r="F134"/>
  <c r="I133"/>
  <c r="H133"/>
  <c r="G133"/>
  <c r="I131"/>
  <c r="H131"/>
  <c r="G131"/>
  <c r="F127"/>
  <c r="I126"/>
  <c r="H126"/>
  <c r="G126"/>
  <c r="F125"/>
  <c r="I124"/>
  <c r="H124"/>
  <c r="G124"/>
  <c r="F121"/>
  <c r="I120"/>
  <c r="I119" s="1"/>
  <c r="H120"/>
  <c r="H119" s="1"/>
  <c r="G120"/>
  <c r="G119" s="1"/>
  <c r="F118"/>
  <c r="I117"/>
  <c r="H117"/>
  <c r="F116"/>
  <c r="I115"/>
  <c r="H115"/>
  <c r="G115"/>
  <c r="G114" s="1"/>
  <c r="F112"/>
  <c r="F111"/>
  <c r="F110"/>
  <c r="F109"/>
  <c r="F108"/>
  <c r="F107"/>
  <c r="F106"/>
  <c r="I105"/>
  <c r="H105"/>
  <c r="F99"/>
  <c r="I98"/>
  <c r="H98"/>
  <c r="G98"/>
  <c r="F97"/>
  <c r="F96"/>
  <c r="F95"/>
  <c r="F94"/>
  <c r="F93"/>
  <c r="I92"/>
  <c r="H92"/>
  <c r="G92"/>
  <c r="F89"/>
  <c r="F88"/>
  <c r="I87"/>
  <c r="H87"/>
  <c r="G87"/>
  <c r="F86"/>
  <c r="I85"/>
  <c r="H85"/>
  <c r="G85"/>
  <c r="F84"/>
  <c r="F83"/>
  <c r="I82"/>
  <c r="H82"/>
  <c r="G82"/>
  <c r="F81"/>
  <c r="I80"/>
  <c r="H80"/>
  <c r="G80"/>
  <c r="F79"/>
  <c r="I78"/>
  <c r="H78"/>
  <c r="G78"/>
  <c r="F77"/>
  <c r="I76"/>
  <c r="H76"/>
  <c r="G76"/>
  <c r="F75"/>
  <c r="I74"/>
  <c r="H74"/>
  <c r="G74"/>
  <c r="F73"/>
  <c r="I72"/>
  <c r="H72"/>
  <c r="G72"/>
  <c r="F71"/>
  <c r="F70"/>
  <c r="F68"/>
  <c r="I67"/>
  <c r="H67"/>
  <c r="G67"/>
  <c r="F66"/>
  <c r="F19"/>
  <c r="I18"/>
  <c r="H18"/>
  <c r="G18"/>
  <c r="I17"/>
  <c r="H17"/>
  <c r="I21" l="1"/>
  <c r="I20" s="1"/>
  <c r="G226"/>
  <c r="H21"/>
  <c r="H20" s="1"/>
  <c r="G21"/>
  <c r="G20" s="1"/>
  <c r="I180"/>
  <c r="H180"/>
  <c r="G218"/>
  <c r="H218"/>
  <c r="I218"/>
  <c r="G237"/>
  <c r="F187"/>
  <c r="H114"/>
  <c r="H113" s="1"/>
  <c r="I160"/>
  <c r="F160" s="1"/>
  <c r="F172"/>
  <c r="F207"/>
  <c r="I114"/>
  <c r="I113" s="1"/>
  <c r="F229"/>
  <c r="F231"/>
  <c r="F233"/>
  <c r="F235"/>
  <c r="F17"/>
  <c r="G142"/>
  <c r="F163"/>
  <c r="F189"/>
  <c r="F251"/>
  <c r="G165"/>
  <c r="F183"/>
  <c r="F185"/>
  <c r="F240"/>
  <c r="H250"/>
  <c r="F191"/>
  <c r="H123"/>
  <c r="H122" s="1"/>
  <c r="I123"/>
  <c r="I122" s="1"/>
  <c r="F131"/>
  <c r="G123"/>
  <c r="G276"/>
  <c r="H142"/>
  <c r="F80"/>
  <c r="F119"/>
  <c r="F124"/>
  <c r="F126"/>
  <c r="F133"/>
  <c r="F161"/>
  <c r="F167"/>
  <c r="F170"/>
  <c r="G250"/>
  <c r="F117"/>
  <c r="F181"/>
  <c r="F238"/>
  <c r="H315"/>
  <c r="F315" s="1"/>
  <c r="F335"/>
  <c r="F166"/>
  <c r="F120"/>
  <c r="F144"/>
  <c r="F195"/>
  <c r="F197"/>
  <c r="I250"/>
  <c r="H276"/>
  <c r="F76"/>
  <c r="F78"/>
  <c r="F92"/>
  <c r="F341"/>
  <c r="I276"/>
  <c r="F257"/>
  <c r="F216"/>
  <c r="F175"/>
  <c r="F148"/>
  <c r="F149"/>
  <c r="F87"/>
  <c r="F67"/>
  <c r="G113"/>
  <c r="F242"/>
  <c r="F82"/>
  <c r="F85"/>
  <c r="F105"/>
  <c r="F143"/>
  <c r="F220"/>
  <c r="I226"/>
  <c r="F338"/>
  <c r="F340"/>
  <c r="F177"/>
  <c r="F209"/>
  <c r="F219"/>
  <c r="F223"/>
  <c r="F227"/>
  <c r="F302"/>
  <c r="G337"/>
  <c r="F140"/>
  <c r="F222"/>
  <c r="I237"/>
  <c r="F244"/>
  <c r="F277"/>
  <c r="F18"/>
  <c r="F98"/>
  <c r="F115"/>
  <c r="F135"/>
  <c r="H226"/>
  <c r="F243"/>
  <c r="F316"/>
  <c r="F74"/>
  <c r="F72"/>
  <c r="F246"/>
  <c r="F247"/>
  <c r="H174"/>
  <c r="H237"/>
  <c r="G225" l="1"/>
  <c r="H249"/>
  <c r="I249"/>
  <c r="G249"/>
  <c r="F169"/>
  <c r="F114"/>
  <c r="H165"/>
  <c r="I165"/>
  <c r="F250"/>
  <c r="F218"/>
  <c r="F237"/>
  <c r="F226"/>
  <c r="F180"/>
  <c r="I142"/>
  <c r="F142" s="1"/>
  <c r="F276"/>
  <c r="F21"/>
  <c r="F20"/>
  <c r="F337"/>
  <c r="F123"/>
  <c r="G122"/>
  <c r="F122" s="1"/>
  <c r="I225"/>
  <c r="F113"/>
  <c r="F174"/>
  <c r="H225"/>
  <c r="F165" l="1"/>
  <c r="F225"/>
  <c r="I16"/>
  <c r="I15" s="1"/>
  <c r="G16"/>
  <c r="G15" s="1"/>
  <c r="F249"/>
  <c r="H16"/>
  <c r="H15" l="1"/>
  <c r="F15" s="1"/>
  <c r="F16"/>
  <c r="G496" i="2"/>
  <c r="G495" s="1"/>
  <c r="G489"/>
  <c r="G487"/>
  <c r="G483"/>
  <c r="G478"/>
  <c r="G475"/>
  <c r="G468"/>
  <c r="G455"/>
  <c r="G454" s="1"/>
  <c r="G212"/>
  <c r="G439"/>
  <c r="G430"/>
  <c r="G426"/>
  <c r="G424"/>
  <c r="G422"/>
  <c r="G419"/>
  <c r="G417"/>
  <c r="G415"/>
  <c r="G413"/>
  <c r="G411"/>
  <c r="G409"/>
  <c r="G406"/>
  <c r="G397"/>
  <c r="G395"/>
  <c r="G393"/>
  <c r="G391"/>
  <c r="G389"/>
  <c r="G387"/>
  <c r="G385"/>
  <c r="G383"/>
  <c r="G377"/>
  <c r="G375"/>
  <c r="G371"/>
  <c r="G366"/>
  <c r="G365" s="1"/>
  <c r="G364" s="1"/>
  <c r="G361"/>
  <c r="G360" s="1"/>
  <c r="G358"/>
  <c r="G356"/>
  <c r="G354"/>
  <c r="G352"/>
  <c r="G350"/>
  <c r="G348"/>
  <c r="G346"/>
  <c r="G341"/>
  <c r="G340" s="1"/>
  <c r="G339" s="1"/>
  <c r="G336"/>
  <c r="G335" s="1"/>
  <c r="G332"/>
  <c r="G330"/>
  <c r="G328"/>
  <c r="G326"/>
  <c r="G324"/>
  <c r="G322"/>
  <c r="G318"/>
  <c r="G315"/>
  <c r="G310"/>
  <c r="G309" s="1"/>
  <c r="G308" s="1"/>
  <c r="G306"/>
  <c r="G300"/>
  <c r="G298"/>
  <c r="G296"/>
  <c r="G198"/>
  <c r="G197" s="1"/>
  <c r="G188"/>
  <c r="G186"/>
  <c r="G184"/>
  <c r="G182"/>
  <c r="G178"/>
  <c r="G177" s="1"/>
  <c r="G167"/>
  <c r="G166" s="1"/>
  <c r="G162"/>
  <c r="G161" s="1"/>
  <c r="G157"/>
  <c r="G153"/>
  <c r="G151"/>
  <c r="G149"/>
  <c r="G265"/>
  <c r="G264" s="1"/>
  <c r="G262"/>
  <c r="G261" s="1"/>
  <c r="G259"/>
  <c r="G258" s="1"/>
  <c r="G255"/>
  <c r="G254" s="1"/>
  <c r="G252"/>
  <c r="G250"/>
  <c r="G482" l="1"/>
  <c r="G481" s="1"/>
  <c r="G480" s="1"/>
  <c r="G405"/>
  <c r="G404" s="1"/>
  <c r="G314"/>
  <c r="G313" s="1"/>
  <c r="G312" s="1"/>
  <c r="G370"/>
  <c r="G369" s="1"/>
  <c r="G368" s="1"/>
  <c r="G181"/>
  <c r="G180" s="1"/>
  <c r="G345"/>
  <c r="G344" s="1"/>
  <c r="G343" s="1"/>
  <c r="G148"/>
  <c r="G147" s="1"/>
  <c r="G467"/>
  <c r="G466" s="1"/>
  <c r="G465" s="1"/>
  <c r="G160"/>
  <c r="G159" s="1"/>
  <c r="G382"/>
  <c r="G381" s="1"/>
  <c r="G380" s="1"/>
  <c r="G192"/>
  <c r="G191"/>
  <c r="G190" s="1"/>
  <c r="G257"/>
  <c r="G295"/>
  <c r="G294" s="1"/>
  <c r="G293" s="1"/>
  <c r="G249"/>
  <c r="G248" s="1"/>
  <c r="G403" l="1"/>
  <c r="G402" s="1"/>
  <c r="G247"/>
  <c r="G246" s="1"/>
  <c r="G464"/>
  <c r="G292"/>
  <c r="G146"/>
  <c r="G142"/>
  <c r="G139"/>
  <c r="G137"/>
  <c r="G131"/>
  <c r="G129"/>
  <c r="G126"/>
  <c r="G125" s="1"/>
  <c r="G120"/>
  <c r="G119" s="1"/>
  <c r="G118" s="1"/>
  <c r="G116"/>
  <c r="G115" s="1"/>
  <c r="G111"/>
  <c r="G109"/>
  <c r="G107"/>
  <c r="G104"/>
  <c r="G102"/>
  <c r="G98"/>
  <c r="G96"/>
  <c r="G86"/>
  <c r="G85" s="1"/>
  <c r="G63"/>
  <c r="G55"/>
  <c r="G54" s="1"/>
  <c r="G240"/>
  <c r="G239" s="1"/>
  <c r="G237"/>
  <c r="G236" s="1"/>
  <c r="G512"/>
  <c r="G511" s="1"/>
  <c r="G510" s="1"/>
  <c r="G509" s="1"/>
  <c r="G225"/>
  <c r="G224" s="1"/>
  <c r="G223" s="1"/>
  <c r="G281"/>
  <c r="G280" s="1"/>
  <c r="G279" s="1"/>
  <c r="G287"/>
  <c r="G286" s="1"/>
  <c r="G27"/>
  <c r="G26" s="1"/>
  <c r="G20"/>
  <c r="G19" s="1"/>
  <c r="G18" s="1"/>
  <c r="G46"/>
  <c r="G45" s="1"/>
  <c r="G44" s="1"/>
  <c r="G59"/>
  <c r="G58" s="1"/>
  <c r="G67"/>
  <c r="G78"/>
  <c r="G80"/>
  <c r="G144"/>
  <c r="G209"/>
  <c r="G208" s="1"/>
  <c r="G207" s="1"/>
  <c r="G211"/>
  <c r="G219"/>
  <c r="G218" s="1"/>
  <c r="G217" s="1"/>
  <c r="G216" s="1"/>
  <c r="G244"/>
  <c r="G243" s="1"/>
  <c r="G242" s="1"/>
  <c r="G270"/>
  <c r="G269" s="1"/>
  <c r="G268" s="1"/>
  <c r="G267" s="1"/>
  <c r="G275"/>
  <c r="G274" s="1"/>
  <c r="G273" s="1"/>
  <c r="G272" s="1"/>
  <c r="G451"/>
  <c r="G450" s="1"/>
  <c r="G449" s="1"/>
  <c r="G448" s="1"/>
  <c r="G453"/>
  <c r="G500"/>
  <c r="G499" s="1"/>
  <c r="G506"/>
  <c r="G505" s="1"/>
  <c r="G136" l="1"/>
  <c r="G135" s="1"/>
  <c r="G75"/>
  <c r="G74" s="1"/>
  <c r="G128"/>
  <c r="G124" s="1"/>
  <c r="G123" s="1"/>
  <c r="G285"/>
  <c r="G278" s="1"/>
  <c r="G106"/>
  <c r="G95"/>
  <c r="G114"/>
  <c r="G141"/>
  <c r="G62"/>
  <c r="G235"/>
  <c r="G222" s="1"/>
  <c r="G206"/>
  <c r="G447"/>
  <c r="G504"/>
  <c r="G503" s="1"/>
  <c r="G53" l="1"/>
  <c r="G17" s="1"/>
  <c r="G277"/>
  <c r="G134"/>
  <c r="G122" s="1"/>
  <c r="G94"/>
  <c r="G93" s="1"/>
  <c r="G84" s="1"/>
  <c r="G16" l="1"/>
  <c r="F345" i="4"/>
  <c r="G508" i="2" l="1"/>
  <c r="G502" l="1"/>
  <c r="G221" l="1"/>
  <c r="G517" s="1"/>
  <c r="C32" i="18" l="1"/>
  <c r="C31" s="1"/>
  <c r="C30" s="1"/>
  <c r="C25" s="1"/>
  <c r="C18" s="1"/>
  <c r="C14" s="1"/>
</calcChain>
</file>

<file path=xl/comments1.xml><?xml version="1.0" encoding="utf-8"?>
<comments xmlns="http://schemas.openxmlformats.org/spreadsheetml/2006/main">
  <authors>
    <author>Евгений C. Петров</author>
    <author>Кириленко Валентина Викторовна</author>
  </authors>
  <commentList>
    <comment ref="C124" authorId="0">
      <text>
        <r>
          <rPr>
            <b/>
            <sz val="9"/>
            <color indexed="81"/>
            <rFont val="Tahoma"/>
            <family val="2"/>
            <charset val="204"/>
          </rPr>
          <t>на обеспечение мероприятий по развитию жилищного строительства</t>
        </r>
      </text>
    </comment>
    <comment ref="C128" authorId="0">
      <text>
        <r>
          <rPr>
            <b/>
            <sz val="9"/>
            <color indexed="81"/>
            <rFont val="Tahoma"/>
            <family val="2"/>
            <charset val="204"/>
          </rPr>
          <t>ФБ - 3 589,2
ОБ - 73,3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911,8-ФБ
18,7-ОБ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38" authorId="1">
      <text>
        <r>
          <rPr>
            <b/>
            <sz val="9"/>
            <color indexed="81"/>
            <rFont val="Tahoma"/>
            <family val="2"/>
            <charset val="204"/>
          </rPr>
          <t>Кириленко Валентина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ФБ - 9 218,7
ОБ - 1 500,8</t>
        </r>
      </text>
    </comment>
    <comment ref="C1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ФБ - 25 678,0
ОБ - 524,1
допсредства ОБ - 1 746,5
</t>
        </r>
      </text>
    </comment>
  </commentList>
</comments>
</file>

<file path=xl/sharedStrings.xml><?xml version="1.0" encoding="utf-8"?>
<sst xmlns="http://schemas.openxmlformats.org/spreadsheetml/2006/main" count="5186" uniqueCount="1302">
  <si>
    <t xml:space="preserve">к решению Совета депутатов </t>
  </si>
  <si>
    <t>городского округа Эгвекинот</t>
  </si>
  <si>
    <t xml:space="preserve">Поступления прогнозируемых доходов по классификации доходов бюджетов 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</si>
  <si>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</si>
  <si>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</si>
  <si>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</si>
  <si>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</si>
  <si>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</si>
  <si>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</si>
  <si>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</si>
  <si>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</si>
  <si>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</si>
  <si>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</si>
  <si>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</si>
  <si>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</si>
  <si>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</si>
  <si>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</si>
  <si>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</si>
  <si>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</si>
  <si>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</si>
  <si>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</si>
  <si>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</si>
  <si>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</si>
  <si>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000 1 03 02232 01 0000 110</t>
  </si>
  <si>
    <t>000 1 03 02241 01 0000 110</t>
  </si>
  <si>
    <t>000 1 03 02242 01 0000 110</t>
  </si>
  <si>
    <t>000 1 03 02251 01 0000 110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</si>
  <si>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</si>
  <si>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</si>
  <si>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</si>
  <si>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000 1 03 02262 01 0000 110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</si>
  <si>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</si>
  <si>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</si>
  <si>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</si>
  <si>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</si>
  <si>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</si>
  <si>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</si>
  <si>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</si>
  <si>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</si>
  <si>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000 1 05 01021 01 0000 110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</si>
  <si>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</si>
  <si>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</si>
  <si>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</si>
  <si>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</si>
  <si>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</si>
  <si>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</si>
  <si>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</si>
  <si>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</si>
  <si>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</si>
  <si>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</si>
  <si>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</si>
  <si>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</si>
  <si>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</si>
  <si>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</si>
  <si>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</si>
  <si>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</si>
  <si>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</si>
  <si>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</si>
  <si>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</si>
  <si>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</si>
  <si>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</si>
  <si>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</si>
  <si>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</si>
  <si>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</si>
  <si>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</si>
  <si>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</si>
  <si>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</si>
  <si>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</si>
  <si>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</si>
  <si>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</si>
  <si>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</si>
  <si>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</si>
  <si>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</si>
  <si>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</si>
  <si>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</si>
  <si>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</si>
  <si>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</si>
  <si>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</si>
  <si>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</si>
  <si>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</si>
  <si>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</si>
  <si>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</si>
  <si>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</si>
  <si>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</si>
  <si>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</si>
  <si>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</si>
  <si>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</si>
  <si>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</si>
  <si>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</si>
  <si>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</si>
  <si>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</si>
  <si>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</si>
  <si>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</si>
  <si>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</si>
  <si>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</si>
  <si>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</si>
  <si>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</si>
  <si>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</si>
  <si>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</si>
  <si>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</si>
  <si>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</si>
  <si>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</si>
  <si>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</si>
  <si>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</si>
  <si>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</si>
  <si>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</si>
  <si>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</si>
  <si>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</si>
  <si>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</si>
  <si>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</si>
  <si>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</si>
  <si>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</si>
  <si>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</si>
  <si>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</si>
  <si>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</si>
  <si>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</si>
  <si>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</si>
  <si>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</si>
  <si>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</si>
  <si>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</si>
  <si>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</si>
  <si>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</si>
  <si>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</si>
  <si>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</si>
  <si>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</si>
  <si>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</si>
  <si>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</si>
  <si>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</si>
  <si>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</si>
  <si>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</si>
  <si>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</si>
  <si>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</si>
  <si>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</si>
  <si>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</si>
  <si>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</si>
  <si>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</si>
  <si>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</si>
  <si>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</si>
  <si>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</si>
  <si>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</si>
  <si>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</si>
  <si>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</si>
  <si>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</si>
  <si>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</si>
  <si>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</si>
  <si>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</si>
  <si>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</si>
  <si>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</si>
  <si>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</si>
  <si>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</si>
  <si>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</si>
  <si>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</si>
  <si>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</si>
  <si>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</si>
  <si>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</si>
  <si>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</si>
  <si>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</si>
  <si>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</si>
  <si>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</si>
  <si>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</si>
  <si>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</si>
  <si>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</si>
  <si>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</si>
  <si>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</si>
  <si>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</si>
  <si>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</si>
  <si>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</si>
  <si>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</si>
  <si>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</si>
  <si>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</si>
  <si>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</si>
  <si>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</si>
  <si>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</si>
  <si>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</si>
  <si>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</si>
  <si>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</si>
  <si>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</si>
  <si>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</si>
  <si>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</si>
  <si>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</si>
  <si>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</si>
  <si>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</si>
  <si>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</si>
  <si>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</si>
  <si>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</si>
  <si>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</si>
  <si>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</si>
  <si>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</si>
  <si>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</si>
  <si>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000 2 02 45303 04 0000 150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</si>
  <si>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</si>
  <si>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</si>
  <si>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</si>
  <si>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</si>
  <si>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</si>
  <si>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</si>
  <si>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</si>
  <si>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</si>
  <si>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</si>
  <si>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</si>
  <si>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</si>
  <si>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</si>
  <si>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</si>
  <si>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000 1 16 01083 01 0000 140</t>
  </si>
  <si>
    <t>000 1 16 01193 01 0000 140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</si>
  <si>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</si>
  <si>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</si>
  <si>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</si>
  <si>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</si>
  <si>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</si>
  <si>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</si>
  <si>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</si>
  <si>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</si>
  <si>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</si>
  <si>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</si>
  <si>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</si>
  <si>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</si>
  <si>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000 1 14 06012 04 0000 430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</si>
  <si>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</si>
  <si>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</si>
  <si>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</si>
  <si>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</si>
  <si>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</si>
  <si>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</si>
  <si>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</si>
  <si>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</si>
  <si>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</si>
  <si>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</si>
  <si>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Сумма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</si>
  <si>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</si>
  <si>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</si>
  <si>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</si>
  <si>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</si>
  <si>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</si>
  <si>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</si>
  <si>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</si>
  <si>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</si>
  <si>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</si>
  <si>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</si>
  <si>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</si>
  <si>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</si>
  <si>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</si>
  <si>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</si>
  <si>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</si>
  <si>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</si>
  <si>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</si>
  <si>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</si>
  <si>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</si>
  <si>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</si>
  <si>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</si>
  <si>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</si>
  <si>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</si>
  <si>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</si>
  <si>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</si>
  <si>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</si>
  <si>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</si>
  <si>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</si>
  <si>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</si>
  <si>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</si>
  <si>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</si>
  <si>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</si>
  <si>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</si>
  <si>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</si>
  <si>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</si>
  <si>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</si>
  <si>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</si>
  <si>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</si>
  <si>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</si>
  <si>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</si>
  <si>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</si>
  <si>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</si>
  <si>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</si>
  <si>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</si>
  <si>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</si>
  <si>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</si>
  <si>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</si>
  <si>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</si>
  <si>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</si>
  <si>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</si>
  <si>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</si>
  <si>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</si>
  <si>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</si>
  <si>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</si>
  <si>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</si>
  <si>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</si>
  <si>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</si>
  <si>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</si>
  <si>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</si>
  <si>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</si>
  <si>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</si>
  <si>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</si>
  <si>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</si>
  <si>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</si>
  <si>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</si>
  <si>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</si>
  <si>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</si>
  <si>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</si>
  <si>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</si>
  <si>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</si>
  <si>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</si>
  <si>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</si>
  <si>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</si>
  <si>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</si>
  <si>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</si>
  <si>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</si>
  <si>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</si>
  <si>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</si>
  <si>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</si>
  <si>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</si>
  <si>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</si>
  <si>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</si>
  <si>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</si>
  <si>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</si>
  <si>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</si>
  <si>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</si>
  <si>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</si>
  <si>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</si>
  <si>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</si>
  <si>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</si>
  <si>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</si>
  <si>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</si>
  <si>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</si>
  <si>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</si>
  <si>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</si>
  <si>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</si>
  <si>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</si>
  <si>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</si>
  <si>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</si>
  <si>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</si>
  <si>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</si>
  <si>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</si>
  <si>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</si>
  <si>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</si>
  <si>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</si>
  <si>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</si>
  <si>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</si>
  <si>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</si>
  <si>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</si>
  <si>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</si>
  <si>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</si>
  <si>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</si>
  <si>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</si>
  <si>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</si>
  <si>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</si>
  <si>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</si>
  <si>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</si>
  <si>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</si>
  <si>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</si>
  <si>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</si>
  <si>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</si>
  <si>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</si>
  <si>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</si>
  <si>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</si>
  <si>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</si>
  <si>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</si>
  <si>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</si>
  <si>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</si>
  <si>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</si>
  <si>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</si>
  <si>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</si>
  <si>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</si>
  <si>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</si>
  <si>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</si>
  <si>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</si>
  <si>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</si>
  <si>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</si>
  <si>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</si>
  <si>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</si>
  <si>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</si>
  <si>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</si>
  <si>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</si>
  <si>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</si>
  <si>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</si>
  <si>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</si>
  <si>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</si>
  <si>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</si>
  <si>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</si>
  <si>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</si>
  <si>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</si>
  <si>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</si>
  <si>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</si>
  <si>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</si>
  <si>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</si>
  <si>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</si>
  <si>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</si>
  <si>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</si>
  <si>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</si>
  <si>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</si>
  <si>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</si>
  <si>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</si>
  <si>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</si>
  <si>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</si>
  <si>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</si>
  <si>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</si>
  <si>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</si>
  <si>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</si>
  <si>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</si>
  <si>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</si>
  <si>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</si>
  <si>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</si>
  <si>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</si>
  <si>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</si>
  <si>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</si>
  <si>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</si>
  <si>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</si>
  <si>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</si>
  <si>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</si>
  <si>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</si>
  <si>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</si>
  <si>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</si>
  <si>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</si>
  <si>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</si>
  <si>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</si>
  <si>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 xml:space="preserve">09 </t>
  </si>
  <si>
    <t>07</t>
  </si>
  <si>
    <t>07 0 08 00000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</si>
  <si>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</si>
  <si>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</si>
  <si>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</si>
  <si>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</si>
  <si>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</si>
  <si>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</si>
  <si>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</si>
  <si>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</si>
  <si>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</si>
  <si>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</si>
  <si>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</si>
  <si>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</si>
  <si>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</si>
  <si>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</si>
  <si>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</si>
  <si>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</si>
  <si>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</si>
  <si>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</si>
  <si>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</si>
  <si>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</si>
  <si>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</si>
  <si>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</si>
  <si>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</si>
  <si>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</si>
  <si>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</si>
  <si>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</si>
  <si>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</si>
  <si>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</si>
  <si>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</si>
  <si>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</si>
  <si>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</si>
  <si>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</si>
  <si>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</si>
  <si>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</si>
  <si>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</si>
  <si>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</si>
  <si>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</si>
  <si>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</si>
  <si>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</si>
  <si>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</si>
  <si>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</si>
  <si>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</si>
  <si>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</si>
  <si>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</si>
  <si>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</si>
  <si>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</si>
  <si>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</si>
  <si>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</si>
  <si>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</si>
  <si>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</si>
  <si>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</si>
  <si>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</si>
  <si>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</si>
  <si>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</si>
  <si>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</si>
  <si>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</si>
  <si>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</si>
  <si>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</si>
  <si>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</si>
  <si>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</si>
  <si>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</si>
  <si>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</si>
  <si>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</si>
  <si>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</si>
  <si>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</si>
  <si>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</si>
  <si>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</si>
  <si>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</si>
  <si>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</si>
  <si>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</si>
  <si>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</si>
  <si>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</si>
  <si>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</si>
  <si>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</si>
  <si>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</si>
  <si>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</si>
  <si>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</si>
  <si>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</si>
  <si>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</si>
  <si>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</si>
  <si>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</si>
  <si>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</si>
  <si>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</si>
  <si>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</si>
  <si>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</si>
  <si>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</si>
  <si>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</si>
  <si>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</si>
  <si>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</si>
  <si>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</si>
  <si>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</si>
  <si>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</si>
  <si>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</si>
  <si>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</si>
  <si>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</si>
  <si>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</si>
  <si>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</si>
  <si>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</si>
  <si>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</si>
  <si>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</si>
  <si>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</si>
  <si>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02 1 E2 00000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</si>
  <si>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</si>
  <si>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</si>
  <si>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</si>
  <si>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</si>
  <si>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</si>
  <si>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</si>
  <si>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</si>
  <si>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</si>
  <si>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</si>
  <si>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</si>
  <si>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</si>
  <si>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</si>
  <si>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</si>
  <si>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</si>
  <si>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</si>
  <si>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</si>
  <si>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</si>
  <si>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</si>
  <si>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</si>
  <si>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</si>
  <si>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</si>
  <si>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</si>
  <si>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Поощрение талантливой молодежи (Социальное обеспечение и иные выплаты населению)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</si>
  <si>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</si>
  <si>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</si>
  <si>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</si>
  <si>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</si>
  <si>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</si>
  <si>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</si>
  <si>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</si>
  <si>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</si>
  <si>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</si>
  <si>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</si>
  <si>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</si>
  <si>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</si>
  <si>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</si>
  <si>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</si>
  <si>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</si>
  <si>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</si>
  <si>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</si>
  <si>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</si>
  <si>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</si>
  <si>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</si>
  <si>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</si>
  <si>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</si>
  <si>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</si>
  <si>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</si>
  <si>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</si>
  <si>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</si>
  <si>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</si>
  <si>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</si>
  <si>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</si>
  <si>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</si>
  <si>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</si>
  <si>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</si>
  <si>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</si>
  <si>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</si>
  <si>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</si>
  <si>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</si>
  <si>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</si>
  <si>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</si>
  <si>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</si>
  <si>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</si>
  <si>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</si>
  <si>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</si>
  <si>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</si>
  <si>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</si>
  <si>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</si>
  <si>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</si>
  <si>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</si>
  <si>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</si>
  <si>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</si>
  <si>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</si>
  <si>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</si>
  <si>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</si>
  <si>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</si>
  <si>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</si>
  <si>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</si>
  <si>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</si>
  <si>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</si>
  <si>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</si>
  <si>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</si>
  <si>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</si>
  <si>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</si>
  <si>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</si>
  <si>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</si>
  <si>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</si>
  <si>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</si>
  <si>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</si>
  <si>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</si>
  <si>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</si>
  <si>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</si>
  <si>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</si>
  <si>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</si>
  <si>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</si>
  <si>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</si>
  <si>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</si>
  <si>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</si>
  <si>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</si>
  <si>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</si>
  <si>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</si>
  <si>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</si>
  <si>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</si>
  <si>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</si>
  <si>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</si>
  <si>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Обеспечение проведения выборов и референдумов</t>
  </si>
  <si>
    <t>84 0 00 00000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</si>
  <si>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</si>
  <si>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</si>
  <si>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</si>
  <si>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</si>
  <si>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</si>
  <si>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</si>
  <si>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</si>
  <si>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</si>
  <si>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</si>
  <si>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</si>
  <si>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</si>
  <si>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</si>
  <si>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</si>
  <si>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</si>
  <si>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</si>
  <si>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</si>
  <si>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</si>
  <si>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Основное мероприятие "Развитие системы дошкольного, общего и профессионального образования"</t>
  </si>
  <si>
    <t>02 1 28 00000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</si>
  <si>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</si>
  <si>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</si>
  <si>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</si>
  <si>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</si>
  <si>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</si>
  <si>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</si>
  <si>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</si>
  <si>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</si>
  <si>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Всего</t>
  </si>
  <si>
    <t>01 0 00 20300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</si>
  <si>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</si>
  <si>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</si>
  <si>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</si>
  <si>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</si>
  <si>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</si>
  <si>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</si>
  <si>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</si>
  <si>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</si>
  <si>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</si>
  <si>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</si>
  <si>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</si>
  <si>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</si>
  <si>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</si>
  <si>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</si>
  <si>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</si>
  <si>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</si>
  <si>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</si>
  <si>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</si>
  <si>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</si>
  <si>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</si>
  <si>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</si>
  <si>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</si>
  <si>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</si>
  <si>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</si>
  <si>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</si>
  <si>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</si>
  <si>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</si>
  <si>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</si>
  <si>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</si>
  <si>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</si>
  <si>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</si>
  <si>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</si>
  <si>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</si>
  <si>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</si>
  <si>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</si>
  <si>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</si>
  <si>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</si>
  <si>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</si>
  <si>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</si>
  <si>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</si>
  <si>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</si>
  <si>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</si>
  <si>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</si>
  <si>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</si>
  <si>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</si>
  <si>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</si>
  <si>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</si>
  <si>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</si>
  <si>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</si>
  <si>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</si>
  <si>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</si>
  <si>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</si>
  <si>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</si>
  <si>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</si>
  <si>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</si>
  <si>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</si>
  <si>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</si>
  <si>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</si>
  <si>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</si>
  <si>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</si>
  <si>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</si>
  <si>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</si>
  <si>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</si>
  <si>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</si>
  <si>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</si>
  <si>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</si>
  <si>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</si>
  <si>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</si>
  <si>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</si>
  <si>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</si>
  <si>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</si>
  <si>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</si>
  <si>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</si>
  <si>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</si>
  <si>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</si>
  <si>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</si>
  <si>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</si>
  <si>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</si>
  <si>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07 0 12</t>
  </si>
  <si>
    <t xml:space="preserve">08 1 </t>
  </si>
  <si>
    <t>08 1 01</t>
  </si>
  <si>
    <t>08 2</t>
  </si>
  <si>
    <t>08 2 01</t>
  </si>
  <si>
    <t>09 1</t>
  </si>
  <si>
    <t>09 1 01</t>
  </si>
  <si>
    <t>09 1 02</t>
  </si>
  <si>
    <t>09 1 03</t>
  </si>
  <si>
    <t>09 2</t>
  </si>
  <si>
    <t>09 2 1</t>
  </si>
  <si>
    <t>09 2 1 81150</t>
  </si>
  <si>
    <t>09 2 2</t>
  </si>
  <si>
    <t>09 2 2 81160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</si>
  <si>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</si>
  <si>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</si>
  <si>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</si>
  <si>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</si>
  <si>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</si>
  <si>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</si>
  <si>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</si>
  <si>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</si>
  <si>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</si>
  <si>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</si>
  <si>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</si>
  <si>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</si>
  <si>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</si>
  <si>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</si>
  <si>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</si>
  <si>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</si>
  <si>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</si>
  <si>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</si>
  <si>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</si>
  <si>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</si>
  <si>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</si>
  <si>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</si>
  <si>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</si>
  <si>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</si>
  <si>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</si>
  <si>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</si>
  <si>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</si>
  <si>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</si>
  <si>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</si>
  <si>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</si>
  <si>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</si>
  <si>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</si>
  <si>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</si>
  <si>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02 1 28</t>
  </si>
  <si>
    <t>Основное мероприятие «Развитие системы дошкольного, общего и профессионального образования»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</si>
  <si>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</si>
  <si>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</si>
  <si>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</si>
  <si>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</si>
  <si>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</si>
  <si>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</si>
  <si>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</si>
  <si>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</si>
  <si>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</si>
  <si>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</si>
  <si>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</si>
  <si>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</si>
  <si>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</si>
  <si>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</si>
  <si>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</si>
  <si>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</si>
  <si>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</si>
  <si>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</si>
  <si>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</si>
  <si>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</si>
  <si>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</si>
  <si>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</si>
  <si>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</si>
  <si>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</si>
  <si>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</si>
  <si>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</si>
  <si>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</si>
  <si>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</si>
  <si>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</si>
  <si>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</si>
  <si>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</si>
  <si>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</si>
  <si>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</si>
  <si>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</si>
  <si>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</si>
  <si>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</si>
  <si>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</si>
  <si>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</si>
  <si>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</si>
  <si>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</si>
  <si>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</si>
  <si>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</si>
  <si>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</si>
  <si>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</si>
  <si>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</si>
  <si>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</si>
  <si>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</si>
  <si>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</si>
  <si>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</si>
  <si>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</si>
  <si>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</si>
  <si>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</si>
  <si>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</si>
  <si>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</si>
  <si>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</si>
  <si>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</si>
  <si>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</si>
  <si>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</si>
  <si>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</si>
  <si>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</si>
  <si>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</si>
  <si>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</si>
  <si>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</si>
  <si>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</si>
  <si>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</si>
  <si>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</si>
  <si>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</si>
  <si>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</si>
  <si>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</si>
  <si>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</si>
  <si>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</si>
  <si>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</si>
  <si>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</si>
  <si>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</si>
  <si>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</si>
  <si>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</si>
  <si>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</si>
  <si>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</si>
  <si>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</si>
  <si>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</si>
  <si>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</si>
  <si>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</si>
  <si>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</si>
  <si>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</si>
  <si>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</si>
  <si>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</si>
  <si>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</si>
  <si>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</si>
  <si>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</si>
  <si>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</si>
  <si>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 xml:space="preserve">07 0 F1 </t>
  </si>
  <si>
    <t>06 2 02 00000</t>
  </si>
  <si>
    <t>06 2 02 80080</t>
  </si>
  <si>
    <t xml:space="preserve">06 2 02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</si>
  <si>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</si>
  <si>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</si>
  <si>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</si>
  <si>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</si>
  <si>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</si>
  <si>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</si>
  <si>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09 1 05 00000</t>
  </si>
  <si>
    <t>09 1 05 81190</t>
  </si>
  <si>
    <t>Основное мероприятие «Экономическое стимулирование участия граждан в добровольной пожарной охране»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</si>
  <si>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</si>
  <si>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</si>
  <si>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02 1 28 S242Д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</si>
  <si>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</si>
  <si>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</si>
  <si>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02 1 30 00000</t>
  </si>
  <si>
    <t>02 1 30 S2160</t>
  </si>
  <si>
    <t>02 1 A1 00000</t>
  </si>
  <si>
    <t>Федеральный проект "Культурная среда"</t>
  </si>
  <si>
    <t>02 1 A1 55190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</si>
  <si>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</si>
  <si>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 xml:space="preserve">02 1 A1 54540 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</si>
  <si>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</si>
  <si>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85 1 00 00200</t>
  </si>
  <si>
    <t>02 1 30</t>
  </si>
  <si>
    <t>02 1 A1</t>
  </si>
  <si>
    <t>09 1 05</t>
  </si>
  <si>
    <t>(тыс.рублей)</t>
  </si>
  <si>
    <t xml:space="preserve">000 1 01 02080 01 0000 110
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</si>
  <si>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</si>
  <si>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</si>
  <si>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</si>
  <si>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</si>
  <si>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</si>
  <si>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</si>
  <si>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</si>
  <si>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</si>
  <si>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000 1 16 01053 01 0000 140
</t>
  </si>
  <si>
    <t xml:space="preserve">000 1 16 01203 01 0000 140
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</si>
  <si>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</si>
  <si>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</si>
  <si>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</si>
  <si>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</si>
  <si>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</si>
  <si>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</si>
  <si>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</si>
  <si>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</si>
  <si>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</si>
  <si>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</si>
  <si>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</si>
  <si>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</si>
  <si>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</si>
  <si>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</si>
  <si>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</si>
  <si>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</si>
  <si>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</si>
  <si>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</si>
  <si>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</si>
  <si>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</si>
  <si>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</si>
  <si>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</si>
  <si>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</si>
  <si>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</si>
  <si>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</si>
  <si>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</si>
  <si>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</si>
  <si>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</si>
  <si>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</si>
  <si>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на поддержку мер по обеспечению сбалансированности бюджетов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</si>
  <si>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</si>
  <si>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</si>
  <si>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</si>
  <si>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</si>
  <si>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</si>
  <si>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</si>
  <si>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</si>
  <si>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«Безопасность населения в городском округе Эгвекинот»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</si>
  <si>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</si>
  <si>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</si>
  <si>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</si>
  <si>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«Стимулирование экономической активности населения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</si>
  <si>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</si>
  <si>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</si>
  <si>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</si>
  <si>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«Развитие физической культуры и спорта в городском округе Эгвекинот»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</si>
  <si>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</si>
  <si>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</si>
  <si>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</si>
  <si>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S2350</t>
  </si>
  <si>
    <t>05 2 01 81070</t>
  </si>
  <si>
    <t>05 2 01 81060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</si>
  <si>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</si>
  <si>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</si>
  <si>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Подпрограмма «Пассажирские перевозки»</t>
  </si>
  <si>
    <t>Основное мероприятие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</si>
  <si>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</si>
  <si>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</si>
  <si>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07 0 07 00000</t>
  </si>
  <si>
    <t>07 0 07 80280</t>
  </si>
  <si>
    <t>07 0 08 82020</t>
  </si>
  <si>
    <t>07 0 10 S2106</t>
  </si>
  <si>
    <t>07 0 10 S2107</t>
  </si>
  <si>
    <t>07 0 10</t>
  </si>
  <si>
    <t>07 0 10 S2102</t>
  </si>
  <si>
    <t>07 0 10 S2103</t>
  </si>
  <si>
    <t>07 0 10 S2104</t>
  </si>
  <si>
    <t>07 0 10 S2105</t>
  </si>
  <si>
    <t>07 0 12 82060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</si>
  <si>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</si>
  <si>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</si>
  <si>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</si>
  <si>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</si>
  <si>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03 2 00 00000</t>
  </si>
  <si>
    <t>03 2 01 00000</t>
  </si>
  <si>
    <t>03 2 01 S2260</t>
  </si>
  <si>
    <t>03 2</t>
  </si>
  <si>
    <t>03 2 01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</si>
  <si>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</si>
  <si>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02 1 А1 00000</t>
  </si>
  <si>
    <t>02 1 А1 55190</t>
  </si>
  <si>
    <t>02 1 31 00000</t>
  </si>
  <si>
    <t>02 1 31 80160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</si>
  <si>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</si>
  <si>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Основное мероприятие «Расходы бюджетных и автономных учреждений, не связанные с выполнением муниципального задания»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</si>
  <si>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</si>
  <si>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</si>
  <si>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02 1 23 L304Д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</si>
  <si>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</si>
  <si>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</si>
  <si>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</si>
  <si>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</si>
  <si>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07 0 10 S2101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</si>
  <si>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</si>
  <si>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</si>
  <si>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</si>
  <si>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</si>
  <si>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05 2 01 81080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</si>
  <si>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</si>
  <si>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</si>
  <si>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</si>
  <si>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</si>
  <si>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</si>
  <si>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80 1 00 41040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</si>
  <si>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</si>
  <si>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</si>
  <si>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</si>
  <si>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80 2 00 10120</t>
  </si>
  <si>
    <t>80 2 00 4555Г</t>
  </si>
  <si>
    <t>80 2 00 41040</t>
  </si>
  <si>
    <t>82 9 00 20010</t>
  </si>
  <si>
    <t>Резервный фонд Правительства Чукотского автономного округа</t>
  </si>
  <si>
    <t>Резервный фонд Правительства Чукотского автономного округа (Иные бюджетные ассигнования)</t>
  </si>
  <si>
    <t xml:space="preserve">Резервный фонд Администрации городского округа Эгвекинот  </t>
  </si>
  <si>
    <t>07 0 11 00000</t>
  </si>
  <si>
    <t>07 0 11 S2370</t>
  </si>
  <si>
    <t>Основное мероприятие «Содействие развитию индивидуального жилищного строительства»</t>
  </si>
  <si>
    <t>Содействие развитию индивидуального жилищного строительства (Социальное обеспечение и иные выплаты населению)</t>
  </si>
  <si>
    <t>Обеспечение мероприятий по развитию жилищного строительства (Капитальные вложения в объекты государственной (муниципальной) собственности)</t>
  </si>
  <si>
    <t>81 1 00 41040</t>
  </si>
  <si>
    <t>81 1 00 4555Г</t>
  </si>
  <si>
    <t>Расходы бюджетных и автономных учреждений, не связанные с выполнением муниципального задания</t>
  </si>
  <si>
    <t>Проведение районных культурно-массовых мероприятий (Социальное обеспечение и иные выплаты населению)</t>
  </si>
  <si>
    <t>04 1 10 80160</t>
  </si>
  <si>
    <t>04 1 10 00000</t>
  </si>
  <si>
    <t>Основное мероприятие «Расходы бюджетных и автономных учреждений, не связанные с выполнением муниципального задания» (Предоставление субсидий бюджетным, автономным учреждениям и иным некоммерческим организациям)</t>
  </si>
  <si>
    <t>85 1 00 41040</t>
  </si>
  <si>
    <r>
      <t xml:space="preserve">Расходы бюджетных и автономных учреждений, не связанные с выполнением муниципального </t>
    </r>
    <r>
      <rPr>
        <sz val="14"/>
        <rFont val="Times New Roman"/>
        <family val="1"/>
        <charset val="204"/>
      </rPr>
      <t>задания</t>
    </r>
    <r>
      <rPr>
        <sz val="12"/>
        <rFont val="Times New Roman"/>
        <family val="1"/>
        <charset val="204"/>
      </rPr>
      <t xml:space="preserve"> (Предоставление субсидий бюджетным, автономным учреждениям и иным некоммерческим организациям)</t>
    </r>
  </si>
  <si>
    <t>07 0 11</t>
  </si>
  <si>
    <t>Иные межбюджетные трансферты за достижение показателей деятельности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</si>
  <si>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</si>
  <si>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 xml:space="preserve"> 000 01030100040000710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</si>
  <si>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</si>
  <si>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</si>
  <si>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</si>
  <si>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</si>
  <si>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</si>
  <si>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</si>
  <si>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</si>
  <si>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</si>
  <si>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</si>
  <si>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</si>
  <si>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000 1 16 10000 00 0000 140</t>
  </si>
  <si>
    <t>80 2 00 89300</t>
  </si>
  <si>
    <t>03 1 01 00000</t>
  </si>
  <si>
    <t>07 0 10 S2100</t>
  </si>
  <si>
    <t>02 1 E2 5098Д</t>
  </si>
  <si>
    <t>02 1 A1 55900</t>
  </si>
  <si>
    <t>02 1 A1 55970</t>
  </si>
  <si>
    <t>02 1 A1 Z5970</t>
  </si>
  <si>
    <t>04 1 P5 Z2280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</si>
  <si>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</si>
  <si>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«Финансовая поддержка субъектов предпринимательской деятельности, осуществляющих  "северный завоз" потребительских товаров»</t>
  </si>
  <si>
    <t>Поддержка «северного завоза» потребительских товаров (Иные бюджетные ассигнования)</t>
  </si>
  <si>
    <t>Федеральный проект «Чистая вода»</t>
  </si>
  <si>
    <t>Строительство и реконструкция (модернизация) объектов питьевого водоснабжения 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</si>
  <si>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(Закупка товаров, работ и услуг для обеспечения государственных (муниципальных) нужд)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</si>
  <si>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</si>
  <si>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</si>
  <si>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Техническое оснащение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</si>
  <si>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</si>
  <si>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за счет средств окружного бюджета (Предоставление субсидий бюджетным, автономным учреждениям и иным некоммерческим организациям)</t>
  </si>
  <si>
    <t>Оснащение объектов спортивной инфраструктуры спортивно-технологическим оборудованием за счет средств окружного бюджета (Предоставление субсидий бюджетным, автономным учреждениям и иным некоммерческим организациям)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</si>
  <si>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</si>
  <si>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</si>
  <si>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</si>
  <si>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</si>
  <si>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</si>
  <si>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</si>
  <si>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</si>
  <si>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</si>
  <si>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</si>
  <si>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</si>
  <si>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</si>
  <si>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</si>
  <si>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</si>
  <si>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</si>
  <si>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</si>
  <si>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</si>
  <si>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</si>
  <si>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</si>
  <si>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</si>
  <si>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</si>
  <si>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</si>
  <si>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</si>
  <si>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</si>
  <si>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</si>
  <si>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</si>
  <si>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</si>
  <si>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03 1 01</t>
  </si>
  <si>
    <t>Муниципальная программа «Чистая вода в городском округе Эгвекинот»</t>
  </si>
  <si>
    <t>11 0 F5</t>
  </si>
  <si>
    <t>11 0 F5 52430</t>
  </si>
  <si>
    <t>Основное мероприятие "Строительство, ремонт, модернизация и реконструкция инженерно-технических сетей"</t>
  </si>
  <si>
    <t>Строительство, 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</si>
  <si>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«Строительство, ремонт, модернизация и реконструкция инженерно-технических сетейй»</t>
  </si>
  <si>
    <t>На содействие развитию индивидуального жилищного строительства</t>
  </si>
  <si>
    <t>Приложение 5</t>
  </si>
  <si>
    <t>000 2 02 25179 00 0000 150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</si>
  <si>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</si>
  <si>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</si>
  <si>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</si>
  <si>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</si>
  <si>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000 2 02 25179 04 0000 150</t>
  </si>
  <si>
    <t>05 2 01 80390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</si>
  <si>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Закупка товаров, работ и услуг для обеспечения государственных (муниципальных) нужд)</t>
  </si>
  <si>
    <t>02 1 19 L5756</t>
  </si>
  <si>
    <t>02 3 EB 5179Д</t>
  </si>
  <si>
    <t>Подпрограмма «Патриотическое воспитание граждан городского округа Эгвекинот»</t>
  </si>
  <si>
    <t>02 3 00 00000</t>
  </si>
  <si>
    <t>Ремонт групп для детей с ограниченными возможностями здоровья детского сада "Алёнушка" п. Эгвекинот</t>
  </si>
  <si>
    <t>02 3 EB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</si>
  <si>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</si>
  <si>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 xml:space="preserve">02 3 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</si>
  <si>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</si>
  <si>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</si>
  <si>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</si>
  <si>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</si>
  <si>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</si>
  <si>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</si>
  <si>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</si>
  <si>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</si>
  <si>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</si>
  <si>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</si>
  <si>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000 2 19 25519 04 0000 150</t>
  </si>
  <si>
    <t>Возврат остатков субсидий на поддержку отрасли культуры из бюджетов городских округов</t>
  </si>
  <si>
    <t>02 3 EВ 00000</t>
  </si>
  <si>
    <t>02 3 EВ 5179Д</t>
  </si>
  <si>
    <t>Приложение 3</t>
  </si>
  <si>
    <t>Возмещение затрат на доставку товарно-материальных ценностей в населенные пункты городского округа Эгвекинот (Иные бюджетные ассигнования)</t>
  </si>
  <si>
    <t>04 1 03 00000</t>
  </si>
  <si>
    <t>04 1 03 87530</t>
  </si>
  <si>
    <t>04 1 03</t>
  </si>
  <si>
    <t>05 2 01 80400</t>
  </si>
  <si>
    <t>Финансовое обеспечение затрат, связанных с проведением капитального ремонта, ремонта муниципального имущества находящегося в хозяйственном ведении Муниципального унитарного предприятия жилищно-коммунального хозяйства «Иультинское» в городском округе Эгвекинот (Иные бюджетные ассигнования)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</si>
  <si>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</si>
  <si>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</si>
  <si>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</si>
  <si>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</si>
  <si>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</si>
  <si>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07 0 14 00000</t>
  </si>
  <si>
    <t>07 0 14 82070</t>
  </si>
  <si>
    <t>Основное мероприятие «Мероприятия по текущему ремонту одноквартирных жилых домов городского округа Эгвекинот»</t>
  </si>
  <si>
    <t>Основное мероприятие «Создание "умных" спортивных площадок»</t>
  </si>
  <si>
    <t>Создание "умных" спортивных площадок (Предоставление субсидий бюджетным, автономным учреждениям и иным некоммерческим организациям)</t>
  </si>
  <si>
    <t>Создание "умных" спортивных площадок(Предоставление субсидий бюджетным, автономным учреждениям и иным некоммерческим организациям)</t>
  </si>
  <si>
    <t>Финансовое обеспечение затрат, связанных с проведением капитального ремонта (заменой) ветхих сетей системы теплоснабжения, водоснабжения, водоотведения и электроснабжения, расположенных на территории городского округа Эгвекинот, в соответствии с решением Иультинского районного суда Чукотского автономного округа от 28 января 2019 г. № 2-4/2019  (Иные бюджетные ассигнования)</t>
  </si>
  <si>
    <t>Проведение выборов в городском округе Эгвекинот</t>
  </si>
  <si>
    <t>84 2 00 00240</t>
  </si>
  <si>
    <t>Выборы Главы городского округа Эгвекинот (Иные бюджетные ассигнования)</t>
  </si>
  <si>
    <t>Выборы в Совет депутатов городского округа Эгвекинот (Иные бюджетные ассигнования)</t>
  </si>
  <si>
    <t>07 0 14</t>
  </si>
  <si>
    <t>03 1 01 S2580</t>
  </si>
  <si>
    <t>Проведение ремонтных работ в муниципальных образовательных организациях и учреждениях культуры</t>
  </si>
  <si>
    <t>82 9 00 00270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</si>
  <si>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(Закупка товаров, работ и услуг для обеспечения государственных (муниципальных) нужд)</t>
  </si>
  <si>
    <t>05 3 00 00000</t>
  </si>
  <si>
    <t>05 3 01 00000</t>
  </si>
  <si>
    <t>05 3 01 81050</t>
  </si>
  <si>
    <t>02 3 02 80170</t>
  </si>
  <si>
    <t>02 3 02 00000</t>
  </si>
  <si>
    <t>05 2 01 80410</t>
  </si>
  <si>
    <t>Представительские расходы на организацию и проведение официальных мероприятий Администрацией городского округа Эгвекинот</t>
  </si>
  <si>
    <t>Представительские расходы на организацию и проведение официальных мероприятий Администрацией городского округа Эгвекинот (Закупка товаров, работ и услуг для обеспечения государственных (муниципальных) нужд)</t>
  </si>
  <si>
    <t>Финансовое обеспечение затрат, связанных с развитием водохозяйственного комплекса (Иные бюджетные ассигнования)</t>
  </si>
  <si>
    <t>Основное мероприятие «Приобретение и поставка приборов учета для муниципального жилищного фонда ГО Эгвекинот»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</si>
  <si>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</si>
  <si>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Ремонт групп для детей с ограниченными возможностями здоровья детского сада "Алёнушка" п. Эгвекинот (Предоставление субсидий бюджетным, автономным учреждениям и иным некоммерческим организациям)</t>
  </si>
  <si>
    <t>Основное мероприятие «Увековечивание памяти погибших участников специальной военной операции»</t>
  </si>
  <si>
    <t>Увековечивание памяти погибших участников специальной военной операции (Предоставление субсидий бюджетным, автономным учреждениям и иным некоммерческим организациям)</t>
  </si>
  <si>
    <t>05 3 01</t>
  </si>
  <si>
    <t>Приобретение и поставка приборов учета для муниципального жилищного фонда ГО Эгвекинот (Социальное обеспечение и иные выплаты населению)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</si>
  <si>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 (Закупка товаров, работ и услуг для обеспечения государственных (муниципальных) нужд)</t>
  </si>
  <si>
    <t>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 (Иные бюджетные ассигнования)</t>
  </si>
  <si>
    <t>Основное мероприятие «Субсидии на 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Эгвекинот»</t>
  </si>
  <si>
    <t>на содействие развитию индивидуального жилищного строительства</t>
  </si>
  <si>
    <t>Ведомственная структура расходов бюджета городского округа Эгвекинот
на 2024 год</t>
  </si>
  <si>
    <t>Распределение бюджетных ассигнований на 2024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</si>
  <si>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</si>
  <si>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</si>
  <si>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Приложение  4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</si>
  <si>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2024 год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</si>
  <si>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</si>
  <si>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</si>
  <si>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Источники внутреннего финансирования дефицита бюджета 
городского округа Эгвекинот на 2024 год</t>
  </si>
  <si>
    <t>Обязательства</t>
  </si>
  <si>
    <t>Объем заимствований, всего</t>
  </si>
  <si>
    <t xml:space="preserve">в том числе:
бюджетные кредиты, полученные из окружного бюджета </t>
  </si>
  <si>
    <t>в том числе:
бюджетные кредиты, полученные из окружного бюджета</t>
  </si>
  <si>
    <t>Итого объем внутренних заимствований</t>
  </si>
  <si>
    <t>Приложение 7</t>
  </si>
  <si>
    <t xml:space="preserve">Нормативы распределения доходов </t>
  </si>
  <si>
    <t>Наименование дохода</t>
  </si>
  <si>
    <t>норматив (%)</t>
  </si>
  <si>
    <t>000 1 09 07012 04 0000 110</t>
  </si>
  <si>
    <t>Налог на рекламу, мобилизуемый на территориях городских округов</t>
  </si>
  <si>
    <t>000 1 09 07021 04 0000 110</t>
  </si>
  <si>
    <t>Курортный сбор, мобилизуемый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</si>
  <si>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</si>
  <si>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</si>
  <si>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000 1 09 07042 04 0000 110</t>
  </si>
  <si>
    <t>Лицензионный сбор за право торговли спиртными напитками, мобилизуемый на территориях городских округов</t>
  </si>
  <si>
    <t>000 1 09 07052 04 0000 110</t>
  </si>
  <si>
    <t>Прочие местные налоги и сборы, мобилизуемые на территориях городских округов</t>
  </si>
  <si>
    <t>000 1 11 02032 04 0000 120</t>
  </si>
  <si>
    <t>Доходы от размещения временно свободных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</si>
  <si>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</si>
  <si>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</si>
  <si>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</si>
  <si>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</si>
  <si>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</si>
  <si>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</si>
  <si>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000 1 16 10031 04 0000 140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</si>
  <si>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</si>
  <si>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000 1 17 01040 04 0000 180</t>
  </si>
  <si>
    <t>Невыясненные поступления, зачисляемые в бюджеты городских округов</t>
  </si>
  <si>
    <t>000 1 17 02010 04 0000 180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</si>
  <si>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</si>
  <si>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000 1 17 05040 04 0000 180</t>
  </si>
  <si>
    <t>Прочие неналоговые доходы бюджетов городских округов</t>
  </si>
  <si>
    <t>000 1 17 14020 04 0000 150</t>
  </si>
  <si>
    <t>Средства самообложения граждан, зачисляемые в бюджеты городских округов</t>
  </si>
  <si>
    <t xml:space="preserve">Программа муниципальных  внутренних заимствований городского округа Эгвекинот 
на 2024 год </t>
  </si>
  <si>
    <t>Объем заимствований на 1 января 2024 года</t>
  </si>
  <si>
    <t>Объем привлечения в 2024 году</t>
  </si>
  <si>
    <t>Объем погашения в 2024 году</t>
  </si>
  <si>
    <t>Планируемый объем заимствований на 1 января 2025 года</t>
  </si>
  <si>
    <t>Обязательства, действующие на 1 января 2024 года</t>
  </si>
  <si>
    <t>Обязательства, планируемые в 2024 году</t>
  </si>
  <si>
    <t xml:space="preserve"> в бюджет городского округа Эгвекинот на 2024 год</t>
  </si>
  <si>
    <t>Управление финансов, экономики и имущественных отношений Администрации городского округа Эгвекинот</t>
  </si>
  <si>
    <t>Мероприятия по текущему ремонту одноквартирных жилых домов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</si>
  <si>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</si>
  <si>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Управление социальной политики Администрации городского округа Эгвекинот</t>
  </si>
  <si>
    <t>05 1 03 00000</t>
  </si>
  <si>
    <t>Основное мероприятие «Модернизация систем коммунальной инфраструктуры»</t>
  </si>
  <si>
    <t>05 1 03</t>
  </si>
  <si>
    <t>Модернизация систем коммунальной инфраструктуры (Закупка товаров, работ и услуг для обеспечения государственных (муниципальных) нужд)</t>
  </si>
  <si>
    <t>Основное мероприятие «Приобретение и установка банных модульных комплексов в населенных пунктах городского округа Эгвекинот»</t>
  </si>
  <si>
    <t>Приобретение и установка банных модульных комплексов в населенных пунктах городского округа Эгвекинот (Капитальные вложения в объекты государственной (муниципальной) собственности)</t>
  </si>
  <si>
    <t>07 0 15</t>
  </si>
  <si>
    <t>Основное мероприятие «Поддержка творческих коллективов»</t>
  </si>
  <si>
    <t>02 1 33 00000</t>
  </si>
  <si>
    <t>Поддержка творческих коллективов (Предоставление субсидий бюджетным, автономным учреждениям и иным некоммерческим организациям)</t>
  </si>
  <si>
    <t>02 1 31</t>
  </si>
  <si>
    <t>02 1 33</t>
  </si>
  <si>
    <t>04 1 03 R7530</t>
  </si>
  <si>
    <t>Закупка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</si>
  <si>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000 2 02 25753 00 0000 150</t>
  </si>
  <si>
    <t>000 2 02 25753 04 0000 150</t>
  </si>
  <si>
    <t>На модернизацию систем коммунальной инфраструктуры</t>
  </si>
  <si>
    <t>На приобретение и установку банных модульных комплексов в населенных пунктах Чукотского автономного округа</t>
  </si>
  <si>
    <t>На поддержку творческих коллективов</t>
  </si>
  <si>
    <t>Содержание пожарных  автомобилей, помещений для стоянки пожарных автомобилей  в селах Амгуэма, Конергино, Рыркайпий, Уэлькаль (Иные бюджетные ассигнования)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</si>
  <si>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Рыркайпий, Уэлькаль»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</si>
  <si>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</si>
  <si>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Субсидии бюджетам на софинансирование закупки и монтажа оборудования для создания "умных" спортивных площадок</t>
  </si>
  <si>
    <t>Закупка и монтаж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</si>
  <si>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от 26 декабря 2023 г. № 27</t>
  </si>
  <si>
    <t>000 2 02 20303 00 0000 150</t>
  </si>
  <si>
    <t xml:space="preserve">000 2 02 20303 04 0000 150
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</si>
  <si>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</si>
  <si>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</si>
  <si>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05 1 03 S7395</t>
  </si>
  <si>
    <t>07 0 15 S2102</t>
  </si>
  <si>
    <t>82 9 00 А082Д</t>
  </si>
  <si>
    <t>Мероприятия по поддержке детских и молодежных движений, школьных театров, детского и юношеского туризма и краеведения, эколого-биологического воспитания обучающихся образовательных организаций Чукотского автономного округа (Предоставление субсидий бюджетным, автономным учреждениям и иным некоммерческим организациям)</t>
  </si>
  <si>
    <t>02 1 33 S2440</t>
  </si>
  <si>
    <t>02 1 A1 А5970</t>
  </si>
  <si>
    <t>04 1 03 А7530</t>
  </si>
  <si>
    <t>04 1 06 S2390</t>
  </si>
  <si>
    <t>04 1 05 S3450</t>
  </si>
  <si>
    <t>04 1 05 00000</t>
  </si>
  <si>
    <t>04 1 06 00000</t>
  </si>
  <si>
    <t>Основное мероприятие «Развитие и поддержка национальных видов спорта»</t>
  </si>
  <si>
    <t>Основное мероприятие «Проведение массовых физкультурных мероприятий среди различных категорий населения»</t>
  </si>
  <si>
    <t>04 1 05</t>
  </si>
  <si>
    <t>04 1 06</t>
  </si>
  <si>
    <t>04 1 03 A7530</t>
  </si>
  <si>
    <t>На мероприятия по поддержке детских и молодежных движений, школьных театров, детского и юношеского туризма и краеведения, эколого-биологического воспитания обучающихся образовательных организаций Чукотского автономного округа</t>
  </si>
  <si>
    <t>"Приложение 1</t>
  </si>
  <si>
    <t>"</t>
  </si>
  <si>
    <t>"Приложение 2</t>
  </si>
  <si>
    <t>"Приложение 3</t>
  </si>
  <si>
    <t>Приложение 4</t>
  </si>
  <si>
    <t>"Приложение 6</t>
  </si>
  <si>
    <t>07 0 12 S2102</t>
  </si>
  <si>
    <t>от 26  января 2024 г. № 34</t>
  </si>
  <si>
    <t>от 26 января 2024 г. № 34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</si>
</sst>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?\ _₽_-;_-@_-"/>
    <numFmt numFmtId="168" formatCode="_(* #,##0.00_);_(* \(#,##0.00\);_(* &quot;-&quot;??_);_(@_)"/>
    <numFmt numFmtId="169" formatCode="0.0%"/>
    <numFmt numFmtId="170" formatCode="0.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" fontId="24" fillId="0" borderId="9">
      <alignment horizontal="center" vertical="center" shrinkToFit="1"/>
    </xf>
    <xf numFmtId="49" fontId="24" fillId="0" borderId="10">
      <alignment horizontal="left" vertical="center" wrapText="1" indent="1"/>
    </xf>
    <xf numFmtId="1" fontId="25" fillId="0" borderId="9">
      <alignment horizontal="center" vertical="top" shrinkToFit="1"/>
    </xf>
    <xf numFmtId="4" fontId="25" fillId="0" borderId="9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26" fillId="0" borderId="0"/>
    <xf numFmtId="168" fontId="27" fillId="0" borderId="0" applyFont="0" applyFill="0" applyBorder="0" applyAlignment="0" applyProtection="0"/>
    <xf numFmtId="0" fontId="25" fillId="0" borderId="0">
      <alignment wrapText="1"/>
    </xf>
    <xf numFmtId="0" fontId="25" fillId="0" borderId="0"/>
    <xf numFmtId="0" fontId="29" fillId="0" borderId="0"/>
    <xf numFmtId="0" fontId="30" fillId="0" borderId="0">
      <alignment horizontal="center" wrapText="1"/>
    </xf>
    <xf numFmtId="0" fontId="30" fillId="0" borderId="0">
      <alignment horizontal="center"/>
    </xf>
    <xf numFmtId="0" fontId="25" fillId="0" borderId="0">
      <alignment horizontal="right"/>
    </xf>
    <xf numFmtId="0" fontId="25" fillId="0" borderId="9">
      <alignment horizontal="center" vertical="center" wrapText="1"/>
    </xf>
    <xf numFmtId="0" fontId="31" fillId="0" borderId="9">
      <alignment vertical="top" wrapText="1"/>
    </xf>
    <xf numFmtId="10" fontId="25" fillId="0" borderId="9">
      <alignment horizontal="right" vertical="top" shrinkToFit="1"/>
    </xf>
    <xf numFmtId="0" fontId="31" fillId="0" borderId="9">
      <alignment horizontal="left"/>
    </xf>
    <xf numFmtId="4" fontId="31" fillId="2" borderId="9">
      <alignment horizontal="right" vertical="top" shrinkToFit="1"/>
    </xf>
    <xf numFmtId="10" fontId="31" fillId="2" borderId="9">
      <alignment horizontal="right" vertical="top" shrinkToFit="1"/>
    </xf>
    <xf numFmtId="0" fontId="25" fillId="0" borderId="0">
      <alignment horizontal="left" wrapText="1"/>
    </xf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3" fillId="3" borderId="0"/>
    <xf numFmtId="1" fontId="25" fillId="0" borderId="9">
      <alignment horizontal="left" vertical="top" wrapText="1" indent="2"/>
    </xf>
    <xf numFmtId="0" fontId="25" fillId="0" borderId="0">
      <alignment vertical="top"/>
    </xf>
    <xf numFmtId="4" fontId="31" fillId="4" borderId="9">
      <alignment horizontal="right" vertical="top" shrinkToFit="1"/>
    </xf>
    <xf numFmtId="10" fontId="31" fillId="4" borderId="9">
      <alignment horizontal="right" vertical="top" shrinkToFit="1"/>
    </xf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257">
    <xf numFmtId="0" fontId="0" fillId="0" borderId="0" xfId="0"/>
    <xf numFmtId="0" fontId="6" fillId="0" borderId="0" xfId="3" applyFill="1"/>
    <xf numFmtId="0" fontId="6" fillId="0" borderId="0" xfId="3"/>
    <xf numFmtId="0" fontId="6" fillId="0" borderId="0" xfId="5" applyFont="1"/>
    <xf numFmtId="0" fontId="3" fillId="0" borderId="0" xfId="3" applyFont="1"/>
    <xf numFmtId="0" fontId="10" fillId="0" borderId="0" xfId="3" applyFont="1"/>
    <xf numFmtId="0" fontId="11" fillId="0" borderId="0" xfId="3" applyFont="1"/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12" fillId="0" borderId="0" xfId="0" applyFont="1" applyFill="1"/>
    <xf numFmtId="0" fontId="0" fillId="0" borderId="0" xfId="0" applyFill="1"/>
    <xf numFmtId="165" fontId="12" fillId="0" borderId="0" xfId="0" applyNumberFormat="1" applyFont="1" applyFill="1"/>
    <xf numFmtId="0" fontId="0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" fillId="0" borderId="0" xfId="7" applyFill="1"/>
    <xf numFmtId="0" fontId="12" fillId="0" borderId="0" xfId="7" applyFont="1" applyFill="1" applyAlignment="1">
      <alignment horizontal="left" vertical="top"/>
    </xf>
    <xf numFmtId="0" fontId="12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2" fillId="0" borderId="0" xfId="7" applyFont="1" applyFill="1"/>
    <xf numFmtId="165" fontId="8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166" fontId="7" fillId="0" borderId="0" xfId="1" applyNumberFormat="1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0" fillId="0" borderId="0" xfId="0" applyNumberFormat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/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2" xfId="2" applyFont="1" applyFill="1" applyBorder="1" applyAlignment="1">
      <alignment vertical="top"/>
    </xf>
    <xf numFmtId="0" fontId="3" fillId="0" borderId="0" xfId="3" applyFont="1" applyFill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6" applyNumberFormat="1" applyFont="1" applyFill="1" applyBorder="1" applyAlignment="1" applyProtection="1">
      <alignment horizontal="center" vertical="center"/>
      <protection locked="0"/>
    </xf>
    <xf numFmtId="165" fontId="8" fillId="0" borderId="2" xfId="17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vertical="top"/>
    </xf>
    <xf numFmtId="0" fontId="0" fillId="0" borderId="0" xfId="0" applyFont="1"/>
    <xf numFmtId="0" fontId="6" fillId="0" borderId="0" xfId="5" applyFont="1" applyFill="1"/>
    <xf numFmtId="165" fontId="9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/>
    <xf numFmtId="0" fontId="8" fillId="0" borderId="2" xfId="3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top"/>
    </xf>
    <xf numFmtId="0" fontId="8" fillId="0" borderId="2" xfId="7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right" vertical="center"/>
    </xf>
    <xf numFmtId="0" fontId="8" fillId="0" borderId="2" xfId="0" applyFont="1" applyFill="1" applyBorder="1" applyAlignment="1">
      <alignment horizontal="justify" vertical="top" wrapText="1"/>
    </xf>
    <xf numFmtId="165" fontId="9" fillId="0" borderId="2" xfId="17" applyNumberFormat="1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" xfId="2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8" fillId="0" borderId="0" xfId="3" applyFont="1" applyFill="1" applyAlignment="1">
      <alignment horizontal="center" vertical="center"/>
    </xf>
    <xf numFmtId="0" fontId="8" fillId="0" borderId="1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170" fontId="8" fillId="0" borderId="2" xfId="3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0" fontId="14" fillId="0" borderId="0" xfId="7" applyFont="1" applyFill="1" applyAlignment="1">
      <alignment horizontal="right"/>
    </xf>
    <xf numFmtId="0" fontId="19" fillId="0" borderId="2" xfId="2" applyFont="1" applyFill="1" applyBorder="1" applyAlignment="1">
      <alignment horizontal="center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12" fillId="0" borderId="0" xfId="0" applyNumberFormat="1" applyFont="1"/>
    <xf numFmtId="165" fontId="8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8" fillId="0" borderId="2" xfId="15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166" fontId="0" fillId="0" borderId="0" xfId="1" applyNumberFormat="1" applyFont="1"/>
    <xf numFmtId="0" fontId="9" fillId="0" borderId="3" xfId="7" applyFont="1" applyFill="1" applyBorder="1" applyAlignment="1">
      <alignment horizontal="left" vertical="top" wrapText="1"/>
    </xf>
    <xf numFmtId="169" fontId="7" fillId="0" borderId="0" xfId="0" applyNumberFormat="1" applyFont="1" applyFill="1" applyAlignment="1">
      <alignment horizontal="center" vertical="top" wrapText="1"/>
    </xf>
    <xf numFmtId="165" fontId="0" fillId="0" borderId="0" xfId="0" applyNumberFormat="1" applyFill="1"/>
    <xf numFmtId="165" fontId="3" fillId="0" borderId="9" xfId="0" applyNumberFormat="1" applyFont="1" applyFill="1" applyBorder="1" applyAlignment="1">
      <alignment horizontal="center" vertical="center" wrapText="1"/>
    </xf>
    <xf numFmtId="167" fontId="3" fillId="0" borderId="2" xfId="15" applyNumberFormat="1" applyFont="1" applyFill="1" applyBorder="1" applyAlignment="1">
      <alignment horizontal="center" vertical="center"/>
    </xf>
    <xf numFmtId="49" fontId="8" fillId="0" borderId="0" xfId="6" applyNumberFormat="1" applyFont="1" applyFill="1" applyAlignment="1">
      <alignment vertical="top" wrapText="1"/>
    </xf>
    <xf numFmtId="165" fontId="8" fillId="0" borderId="2" xfId="6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5" fillId="0" borderId="0" xfId="0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165" fontId="7" fillId="0" borderId="2" xfId="0" applyNumberFormat="1" applyFont="1" applyBorder="1" applyAlignment="1">
      <alignment horizontal="center" wrapText="1"/>
    </xf>
    <xf numFmtId="165" fontId="7" fillId="5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 horizontal="justify" vertical="justify"/>
    </xf>
    <xf numFmtId="0" fontId="3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/>
    <xf numFmtId="0" fontId="41" fillId="0" borderId="0" xfId="0" applyFont="1" applyAlignment="1">
      <alignment vertical="center"/>
    </xf>
    <xf numFmtId="0" fontId="41" fillId="0" borderId="0" xfId="0" applyFont="1"/>
    <xf numFmtId="165" fontId="8" fillId="0" borderId="2" xfId="42" applyNumberFormat="1" applyFont="1" applyFill="1" applyBorder="1" applyAlignment="1">
      <alignment horizontal="center" vertical="center" wrapText="1"/>
    </xf>
    <xf numFmtId="165" fontId="8" fillId="0" borderId="2" xfId="15" applyNumberFormat="1" applyFont="1" applyFill="1" applyBorder="1" applyAlignment="1">
      <alignment horizontal="center" vertical="center" wrapText="1"/>
    </xf>
    <xf numFmtId="165" fontId="8" fillId="0" borderId="6" xfId="4" applyNumberFormat="1" applyFont="1" applyFill="1" applyBorder="1" applyAlignment="1">
      <alignment vertical="center"/>
    </xf>
    <xf numFmtId="0" fontId="42" fillId="0" borderId="0" xfId="0" applyFont="1" applyFill="1"/>
    <xf numFmtId="165" fontId="42" fillId="0" borderId="0" xfId="0" applyNumberFormat="1" applyFont="1" applyFill="1"/>
    <xf numFmtId="167" fontId="11" fillId="0" borderId="2" xfId="15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165" fontId="4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/>
    <xf numFmtId="165" fontId="23" fillId="0" borderId="0" xfId="0" applyNumberFormat="1" applyFont="1" applyFill="1" applyBorder="1" applyAlignment="1">
      <alignment horizontal="right"/>
    </xf>
    <xf numFmtId="165" fontId="12" fillId="0" borderId="0" xfId="7" applyNumberFormat="1" applyFont="1" applyFill="1"/>
    <xf numFmtId="49" fontId="12" fillId="0" borderId="0" xfId="0" applyNumberFormat="1" applyFont="1" applyFill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0" fillId="0" borderId="0" xfId="0" applyAlignment="1">
      <alignment horizontal="center"/>
    </xf>
    <xf numFmtId="0" fontId="12" fillId="0" borderId="0" xfId="7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3">
    <cellStyle name="br" xfId="31"/>
    <cellStyle name="col" xfId="32"/>
    <cellStyle name="style0" xfId="33"/>
    <cellStyle name="td" xfId="34"/>
    <cellStyle name="tr" xfId="35"/>
    <cellStyle name="xl21" xfId="36"/>
    <cellStyle name="xl22" xfId="24"/>
    <cellStyle name="xl23" xfId="37"/>
    <cellStyle name="xl24" xfId="19"/>
    <cellStyle name="xl25" xfId="12"/>
    <cellStyle name="xl26" xfId="27"/>
    <cellStyle name="xl27" xfId="13"/>
    <cellStyle name="xl28" xfId="28"/>
    <cellStyle name="xl29" xfId="18"/>
    <cellStyle name="xl30" xfId="30"/>
    <cellStyle name="xl31" xfId="26"/>
    <cellStyle name="xl32" xfId="29"/>
    <cellStyle name="xl33" xfId="21"/>
    <cellStyle name="xl34" xfId="22"/>
    <cellStyle name="xl35" xfId="11"/>
    <cellStyle name="xl35 2" xfId="23"/>
    <cellStyle name="xl36" xfId="38"/>
    <cellStyle name="xl37" xfId="25"/>
    <cellStyle name="xl38" xfId="39"/>
    <cellStyle name="xl39" xfId="40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 5" xfId="20"/>
    <cellStyle name="Обычный_ПРОГНОЗ на 2008 г по доходам с посел" xfId="16"/>
    <cellStyle name="Финансовый" xfId="1" builtinId="3"/>
    <cellStyle name="Финансовый 2" xfId="6"/>
    <cellStyle name="Финансовый 2 2 2" xfId="42"/>
    <cellStyle name="Финансовый 3" xfId="15"/>
    <cellStyle name="Финансовый 4" xfId="4"/>
    <cellStyle name="Финансовый 5" xfId="17"/>
    <cellStyle name="Финансовый 6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21"/>
  <sheetViews>
    <sheetView zoomScale="85" zoomScaleNormal="85" workbookViewId="0">
      <selection activeCell="D9" sqref="D9"/>
    </sheetView>
  </sheetViews>
  <sheetFormatPr defaultRowHeight="15.75"/>
  <cols>
    <col min="1" max="1" width="29.140625" style="1" customWidth="1"/>
    <col min="2" max="2" width="73.5703125" style="140" customWidth="1"/>
    <col min="3" max="3" width="15.7109375" style="130" customWidth="1"/>
    <col min="4" max="16384" width="9.140625" style="2"/>
  </cols>
  <sheetData>
    <row r="1" spans="1:4" customFormat="1" ht="15.75" customHeight="1">
      <c r="A1" s="155"/>
      <c r="B1" s="155"/>
      <c r="C1" s="240" t="s">
        <v>833</v>
      </c>
    </row>
    <row r="2" spans="1:4" customFormat="1" ht="15.75" customHeight="1">
      <c r="A2" s="155"/>
      <c r="B2" s="155"/>
      <c r="C2" s="240" t="s">
        <v>0</v>
      </c>
    </row>
    <row r="3" spans="1:4" customFormat="1" ht="15.75" customHeight="1">
      <c r="A3" s="155"/>
      <c r="B3" s="155"/>
      <c r="C3" s="240" t="s">
        <v>1</v>
      </c>
    </row>
    <row r="4" spans="1:4" customFormat="1" ht="15.75" customHeight="1">
      <c r="A4" s="155"/>
      <c r="B4" s="155"/>
      <c r="C4" s="243" t="s">
        <v>1300</v>
      </c>
    </row>
    <row r="5" spans="1:4" customFormat="1" ht="15.75" customHeight="1">
      <c r="A5" s="244"/>
      <c r="B5" s="244"/>
      <c r="C5" s="156"/>
    </row>
    <row r="6" spans="1:4" customFormat="1" ht="15.75" customHeight="1">
      <c r="A6" s="155"/>
      <c r="B6" s="155"/>
      <c r="C6" s="240" t="s">
        <v>1293</v>
      </c>
    </row>
    <row r="7" spans="1:4" customFormat="1" ht="15.75" customHeight="1">
      <c r="A7" s="155"/>
      <c r="B7" s="155"/>
      <c r="C7" s="240" t="s">
        <v>0</v>
      </c>
    </row>
    <row r="8" spans="1:4" customFormat="1" ht="15.75" customHeight="1">
      <c r="A8" s="155"/>
      <c r="B8" s="155"/>
      <c r="C8" s="240" t="s">
        <v>1</v>
      </c>
    </row>
    <row r="9" spans="1:4" customFormat="1" ht="15.75" customHeight="1">
      <c r="A9" s="155"/>
      <c r="B9" s="155"/>
      <c r="C9" s="240" t="s">
        <v>1271</v>
      </c>
      <c r="D9" s="241"/>
    </row>
    <row r="10" spans="1:4" customFormat="1" ht="15.75" customHeight="1">
      <c r="A10" s="240"/>
      <c r="B10" s="240"/>
      <c r="C10" s="156"/>
    </row>
    <row r="11" spans="1:4" ht="18.75" customHeight="1">
      <c r="A11" s="245" t="s">
        <v>2</v>
      </c>
      <c r="B11" s="245"/>
      <c r="C11" s="245"/>
    </row>
    <row r="12" spans="1:4">
      <c r="A12" s="157"/>
      <c r="B12" s="157"/>
      <c r="C12" s="158"/>
    </row>
    <row r="13" spans="1:4" ht="21" customHeight="1">
      <c r="A13" s="159"/>
      <c r="B13" s="157"/>
      <c r="C13" s="160" t="s">
        <v>901</v>
      </c>
    </row>
    <row r="14" spans="1:4" ht="47.25">
      <c r="A14" s="119" t="s">
        <v>3</v>
      </c>
      <c r="B14" s="119" t="s">
        <v>4</v>
      </c>
      <c r="C14" s="119" t="s">
        <v>228</v>
      </c>
    </row>
    <row r="15" spans="1:4">
      <c r="A15" s="120">
        <v>1</v>
      </c>
      <c r="B15" s="120">
        <v>2</v>
      </c>
      <c r="C15" s="119">
        <v>3</v>
      </c>
    </row>
    <row r="16" spans="1:4">
      <c r="A16" s="121" t="s">
        <v>5</v>
      </c>
      <c r="B16" s="136" t="s">
        <v>6</v>
      </c>
      <c r="C16" s="131">
        <f>SUM(C17,C64)</f>
        <v>244892</v>
      </c>
    </row>
    <row r="17" spans="1:3">
      <c r="A17" s="121"/>
      <c r="B17" s="136" t="s">
        <v>7</v>
      </c>
      <c r="C17" s="131">
        <f>SUM(C18,C26,C36,C48,C56,C61)</f>
        <v>215232.7</v>
      </c>
    </row>
    <row r="18" spans="1:3">
      <c r="A18" s="121" t="s">
        <v>8</v>
      </c>
      <c r="B18" s="136" t="s">
        <v>9</v>
      </c>
      <c r="C18" s="131">
        <f>SUM(C19)</f>
        <v>182099.8</v>
      </c>
    </row>
    <row r="19" spans="1:3">
      <c r="A19" s="12" t="s">
        <v>10</v>
      </c>
      <c r="B19" s="12" t="s">
        <v>11</v>
      </c>
      <c r="C19" s="132">
        <f>SUM(C20:C25)</f>
        <v>182099.8</v>
      </c>
    </row>
    <row r="20" spans="1:3" ht="63">
      <c r="A20" s="10" t="s">
        <v>12</v>
      </c>
      <c r="B20" s="10" t="s">
        <v>1076</v>
      </c>
      <c r="C20" s="134">
        <v>181232.9</v>
      </c>
    </row>
    <row r="21" spans="1:3" ht="110.25">
      <c r="A21" s="10" t="s">
        <v>13</v>
      </c>
      <c r="B21" s="10" t="s">
        <v>1077</v>
      </c>
      <c r="C21" s="134">
        <v>35.200000000000003</v>
      </c>
    </row>
    <row r="22" spans="1:3" ht="47.25">
      <c r="A22" s="10" t="s">
        <v>14</v>
      </c>
      <c r="B22" s="10" t="s">
        <v>15</v>
      </c>
      <c r="C22" s="134">
        <v>240.6</v>
      </c>
    </row>
    <row r="23" spans="1:3" ht="78.75">
      <c r="A23" s="10" t="s">
        <v>16</v>
      </c>
      <c r="B23" s="10" t="s">
        <v>17</v>
      </c>
      <c r="C23" s="134">
        <v>36.4</v>
      </c>
    </row>
    <row r="24" spans="1:3" ht="78.75">
      <c r="A24" s="10" t="s">
        <v>902</v>
      </c>
      <c r="B24" s="10" t="s">
        <v>1078</v>
      </c>
      <c r="C24" s="134">
        <v>306.3</v>
      </c>
    </row>
    <row r="25" spans="1:3" ht="47.25">
      <c r="A25" s="10" t="s">
        <v>1148</v>
      </c>
      <c r="B25" s="10" t="s">
        <v>1149</v>
      </c>
      <c r="C25" s="134">
        <v>248.4</v>
      </c>
    </row>
    <row r="26" spans="1:3" ht="31.5">
      <c r="A26" s="12" t="s">
        <v>18</v>
      </c>
      <c r="B26" s="12" t="s">
        <v>19</v>
      </c>
      <c r="C26" s="132">
        <f>SUM(C27)</f>
        <v>6072.2</v>
      </c>
    </row>
    <row r="27" spans="1:3" ht="31.5">
      <c r="A27" s="12" t="s">
        <v>20</v>
      </c>
      <c r="B27" s="12" t="s">
        <v>21</v>
      </c>
      <c r="C27" s="132">
        <f>SUM(C28:C35)</f>
        <v>6072.2</v>
      </c>
    </row>
    <row r="28" spans="1:3" ht="94.5">
      <c r="A28" s="10" t="s">
        <v>22</v>
      </c>
      <c r="B28" s="10" t="s">
        <v>1079</v>
      </c>
      <c r="C28" s="134">
        <v>2394</v>
      </c>
    </row>
    <row r="29" spans="1:3" ht="110.25">
      <c r="A29" s="10" t="s">
        <v>23</v>
      </c>
      <c r="B29" s="10" t="s">
        <v>1080</v>
      </c>
      <c r="C29" s="134">
        <v>409.7</v>
      </c>
    </row>
    <row r="30" spans="1:3" ht="110.25">
      <c r="A30" s="10" t="s">
        <v>24</v>
      </c>
      <c r="B30" s="10" t="s">
        <v>1081</v>
      </c>
      <c r="C30" s="134">
        <v>17.399999999999999</v>
      </c>
    </row>
    <row r="31" spans="1:3" ht="110.25">
      <c r="A31" s="10" t="s">
        <v>25</v>
      </c>
      <c r="B31" s="10" t="s">
        <v>1082</v>
      </c>
      <c r="C31" s="134">
        <v>3</v>
      </c>
    </row>
    <row r="32" spans="1:3" ht="110.25">
      <c r="A32" s="10" t="s">
        <v>26</v>
      </c>
      <c r="B32" s="10" t="s">
        <v>1083</v>
      </c>
      <c r="C32" s="134">
        <v>3153.3</v>
      </c>
    </row>
    <row r="33" spans="1:3" ht="110.25">
      <c r="A33" s="10" t="s">
        <v>27</v>
      </c>
      <c r="B33" s="10" t="s">
        <v>28</v>
      </c>
      <c r="C33" s="134">
        <v>539.6</v>
      </c>
    </row>
    <row r="34" spans="1:3" ht="94.5">
      <c r="A34" s="10" t="s">
        <v>29</v>
      </c>
      <c r="B34" s="10" t="s">
        <v>1084</v>
      </c>
      <c r="C34" s="134">
        <v>-379.8</v>
      </c>
    </row>
    <row r="35" spans="1:3" ht="94.5">
      <c r="A35" s="10" t="s">
        <v>30</v>
      </c>
      <c r="B35" s="10" t="s">
        <v>1085</v>
      </c>
      <c r="C35" s="134">
        <v>-65</v>
      </c>
    </row>
    <row r="36" spans="1:3">
      <c r="A36" s="12" t="s">
        <v>31</v>
      </c>
      <c r="B36" s="12" t="s">
        <v>32</v>
      </c>
      <c r="C36" s="132">
        <f>SUM(C37,C42,C44,C46)</f>
        <v>21090.7</v>
      </c>
    </row>
    <row r="37" spans="1:3" ht="31.5">
      <c r="A37" s="12" t="s">
        <v>33</v>
      </c>
      <c r="B37" s="12" t="s">
        <v>34</v>
      </c>
      <c r="C37" s="132">
        <f>SUM(C38,C40)</f>
        <v>19390.7</v>
      </c>
    </row>
    <row r="38" spans="1:3" ht="31.5">
      <c r="A38" s="10" t="s">
        <v>35</v>
      </c>
      <c r="B38" s="10" t="s">
        <v>36</v>
      </c>
      <c r="C38" s="133">
        <f>SUM(C39)</f>
        <v>11390.7</v>
      </c>
    </row>
    <row r="39" spans="1:3" s="3" customFormat="1" ht="31.5">
      <c r="A39" s="10" t="s">
        <v>37</v>
      </c>
      <c r="B39" s="10" t="s">
        <v>36</v>
      </c>
      <c r="C39" s="135">
        <v>11390.7</v>
      </c>
    </row>
    <row r="40" spans="1:3" s="3" customFormat="1" ht="31.5">
      <c r="A40" s="10" t="s">
        <v>38</v>
      </c>
      <c r="B40" s="10" t="s">
        <v>1086</v>
      </c>
      <c r="C40" s="133">
        <f>SUM(C41)</f>
        <v>8000</v>
      </c>
    </row>
    <row r="41" spans="1:3" ht="63">
      <c r="A41" s="10" t="s">
        <v>39</v>
      </c>
      <c r="B41" s="10" t="s">
        <v>1087</v>
      </c>
      <c r="C41" s="135">
        <v>8000</v>
      </c>
    </row>
    <row r="42" spans="1:3" s="6" customFormat="1" ht="31.5" hidden="1">
      <c r="A42" s="12" t="s">
        <v>1152</v>
      </c>
      <c r="B42" s="12" t="s">
        <v>1151</v>
      </c>
      <c r="C42" s="147">
        <f>C43</f>
        <v>0</v>
      </c>
    </row>
    <row r="43" spans="1:3" hidden="1">
      <c r="A43" s="10" t="s">
        <v>1150</v>
      </c>
      <c r="B43" s="10" t="s">
        <v>1151</v>
      </c>
      <c r="C43" s="135">
        <v>0</v>
      </c>
    </row>
    <row r="44" spans="1:3">
      <c r="A44" s="122" t="s">
        <v>40</v>
      </c>
      <c r="B44" s="12" t="s">
        <v>41</v>
      </c>
      <c r="C44" s="132">
        <f>SUM(C45)</f>
        <v>1600</v>
      </c>
    </row>
    <row r="45" spans="1:3">
      <c r="A45" s="9" t="s">
        <v>42</v>
      </c>
      <c r="B45" s="9" t="s">
        <v>43</v>
      </c>
      <c r="C45" s="135">
        <v>1600</v>
      </c>
    </row>
    <row r="46" spans="1:3" ht="31.5">
      <c r="A46" s="122" t="s">
        <v>44</v>
      </c>
      <c r="B46" s="12" t="s">
        <v>45</v>
      </c>
      <c r="C46" s="132">
        <f>SUM(C47)</f>
        <v>100</v>
      </c>
    </row>
    <row r="47" spans="1:3" ht="31.5">
      <c r="A47" s="123" t="s">
        <v>46</v>
      </c>
      <c r="B47" s="10" t="s">
        <v>47</v>
      </c>
      <c r="C47" s="135">
        <v>100</v>
      </c>
    </row>
    <row r="48" spans="1:3" s="4" customFormat="1">
      <c r="A48" s="122" t="s">
        <v>48</v>
      </c>
      <c r="B48" s="12" t="s">
        <v>49</v>
      </c>
      <c r="C48" s="132">
        <f>SUM(C49,C51)</f>
        <v>5220</v>
      </c>
    </row>
    <row r="49" spans="1:3">
      <c r="A49" s="122" t="s">
        <v>50</v>
      </c>
      <c r="B49" s="12" t="s">
        <v>51</v>
      </c>
      <c r="C49" s="132">
        <f>SUM(C50)</f>
        <v>100</v>
      </c>
    </row>
    <row r="50" spans="1:3" ht="47.25">
      <c r="A50" s="123" t="s">
        <v>52</v>
      </c>
      <c r="B50" s="10" t="s">
        <v>1088</v>
      </c>
      <c r="C50" s="135">
        <v>100</v>
      </c>
    </row>
    <row r="51" spans="1:3" s="4" customFormat="1">
      <c r="A51" s="124" t="s">
        <v>53</v>
      </c>
      <c r="B51" s="56" t="s">
        <v>54</v>
      </c>
      <c r="C51" s="132">
        <f t="shared" ref="C51" si="0">SUM(C52,C54)</f>
        <v>5120</v>
      </c>
    </row>
    <row r="52" spans="1:3">
      <c r="A52" s="124" t="s">
        <v>55</v>
      </c>
      <c r="B52" s="12" t="s">
        <v>56</v>
      </c>
      <c r="C52" s="132">
        <f>SUM(C53)</f>
        <v>5100</v>
      </c>
    </row>
    <row r="53" spans="1:3" ht="31.5">
      <c r="A53" s="125" t="s">
        <v>57</v>
      </c>
      <c r="B53" s="10" t="s">
        <v>58</v>
      </c>
      <c r="C53" s="135">
        <v>5100</v>
      </c>
    </row>
    <row r="54" spans="1:3" s="6" customFormat="1">
      <c r="A54" s="124" t="s">
        <v>59</v>
      </c>
      <c r="B54" s="136" t="s">
        <v>60</v>
      </c>
      <c r="C54" s="132">
        <f t="shared" ref="C54" si="1">SUM(C55)</f>
        <v>20</v>
      </c>
    </row>
    <row r="55" spans="1:3" ht="31.5">
      <c r="A55" s="125" t="s">
        <v>903</v>
      </c>
      <c r="B55" s="10" t="s">
        <v>61</v>
      </c>
      <c r="C55" s="135">
        <v>20</v>
      </c>
    </row>
    <row r="56" spans="1:3">
      <c r="A56" s="12" t="s">
        <v>62</v>
      </c>
      <c r="B56" s="12" t="s">
        <v>63</v>
      </c>
      <c r="C56" s="132">
        <f t="shared" ref="C56" si="2">SUM(C57,C59)</f>
        <v>750</v>
      </c>
    </row>
    <row r="57" spans="1:3" ht="31.5">
      <c r="A57" s="12" t="s">
        <v>64</v>
      </c>
      <c r="B57" s="12" t="s">
        <v>65</v>
      </c>
      <c r="C57" s="132">
        <f>SUM(C58:C58)</f>
        <v>700</v>
      </c>
    </row>
    <row r="58" spans="1:3" ht="47.25">
      <c r="A58" s="10" t="s">
        <v>66</v>
      </c>
      <c r="B58" s="10" t="s">
        <v>67</v>
      </c>
      <c r="C58" s="134">
        <v>700</v>
      </c>
    </row>
    <row r="59" spans="1:3" s="6" customFormat="1" ht="31.5">
      <c r="A59" s="12" t="s">
        <v>904</v>
      </c>
      <c r="B59" s="12" t="s">
        <v>65</v>
      </c>
      <c r="C59" s="132">
        <f t="shared" ref="C59" si="3">SUM(C60)</f>
        <v>50</v>
      </c>
    </row>
    <row r="60" spans="1:3" ht="63">
      <c r="A60" s="10" t="s">
        <v>214</v>
      </c>
      <c r="B60" s="10" t="s">
        <v>215</v>
      </c>
      <c r="C60" s="134">
        <v>50</v>
      </c>
    </row>
    <row r="61" spans="1:3" s="6" customFormat="1" ht="31.5" hidden="1">
      <c r="A61" s="12" t="s">
        <v>905</v>
      </c>
      <c r="B61" s="12" t="s">
        <v>906</v>
      </c>
      <c r="C61" s="132">
        <f t="shared" ref="C61:C62" si="4">SUM(C62)</f>
        <v>0</v>
      </c>
    </row>
    <row r="62" spans="1:3" s="6" customFormat="1" ht="31.5" hidden="1">
      <c r="A62" s="12" t="s">
        <v>907</v>
      </c>
      <c r="B62" s="12" t="s">
        <v>908</v>
      </c>
      <c r="C62" s="132">
        <f t="shared" si="4"/>
        <v>0</v>
      </c>
    </row>
    <row r="63" spans="1:3" ht="31.5" hidden="1">
      <c r="A63" s="10" t="s">
        <v>909</v>
      </c>
      <c r="B63" s="10" t="s">
        <v>910</v>
      </c>
      <c r="C63" s="133"/>
    </row>
    <row r="64" spans="1:3">
      <c r="A64" s="12"/>
      <c r="B64" s="12" t="s">
        <v>68</v>
      </c>
      <c r="C64" s="132">
        <f>SUM(C65,C76,C83,C86,C91,C110)</f>
        <v>29659.3</v>
      </c>
    </row>
    <row r="65" spans="1:3" s="5" customFormat="1" ht="47.25">
      <c r="A65" s="12" t="s">
        <v>69</v>
      </c>
      <c r="B65" s="12" t="s">
        <v>70</v>
      </c>
      <c r="C65" s="132">
        <f>SUM(C66,C73)</f>
        <v>24050</v>
      </c>
    </row>
    <row r="66" spans="1:3" ht="98.25" customHeight="1">
      <c r="A66" s="12" t="s">
        <v>71</v>
      </c>
      <c r="B66" s="12" t="s">
        <v>72</v>
      </c>
      <c r="C66" s="132">
        <f>SUM(C67,C69,C71)</f>
        <v>15850</v>
      </c>
    </row>
    <row r="67" spans="1:3" ht="63">
      <c r="A67" s="12" t="s">
        <v>73</v>
      </c>
      <c r="B67" s="12" t="s">
        <v>74</v>
      </c>
      <c r="C67" s="132">
        <f>C68</f>
        <v>3700</v>
      </c>
    </row>
    <row r="68" spans="1:3" ht="78.75">
      <c r="A68" s="10" t="s">
        <v>75</v>
      </c>
      <c r="B68" s="10" t="s">
        <v>76</v>
      </c>
      <c r="C68" s="135">
        <v>3700</v>
      </c>
    </row>
    <row r="69" spans="1:3" ht="78.75">
      <c r="A69" s="12" t="s">
        <v>1011</v>
      </c>
      <c r="B69" s="12" t="s">
        <v>1012</v>
      </c>
      <c r="C69" s="147">
        <f>C70</f>
        <v>150</v>
      </c>
    </row>
    <row r="70" spans="1:3" ht="63">
      <c r="A70" s="10" t="s">
        <v>216</v>
      </c>
      <c r="B70" s="10" t="s">
        <v>1089</v>
      </c>
      <c r="C70" s="135">
        <v>150</v>
      </c>
    </row>
    <row r="71" spans="1:3" ht="47.25">
      <c r="A71" s="12" t="s">
        <v>1013</v>
      </c>
      <c r="B71" s="12" t="s">
        <v>1015</v>
      </c>
      <c r="C71" s="147">
        <f>C72</f>
        <v>12000</v>
      </c>
    </row>
    <row r="72" spans="1:3" ht="31.5">
      <c r="A72" s="10" t="s">
        <v>1014</v>
      </c>
      <c r="B72" s="10" t="s">
        <v>1090</v>
      </c>
      <c r="C72" s="135">
        <v>12000</v>
      </c>
    </row>
    <row r="73" spans="1:3" ht="78.75">
      <c r="A73" s="12" t="s">
        <v>77</v>
      </c>
      <c r="B73" s="12" t="s">
        <v>78</v>
      </c>
      <c r="C73" s="132">
        <f t="shared" ref="C73" si="5">SUM(C74)</f>
        <v>8200</v>
      </c>
    </row>
    <row r="74" spans="1:3" ht="78.75">
      <c r="A74" s="10" t="s">
        <v>79</v>
      </c>
      <c r="B74" s="10" t="s">
        <v>80</v>
      </c>
      <c r="C74" s="133">
        <f>C75</f>
        <v>8200</v>
      </c>
    </row>
    <row r="75" spans="1:3" ht="78.75">
      <c r="A75" s="10" t="s">
        <v>81</v>
      </c>
      <c r="B75" s="10" t="s">
        <v>82</v>
      </c>
      <c r="C75" s="135">
        <v>8200</v>
      </c>
    </row>
    <row r="76" spans="1:3">
      <c r="A76" s="12" t="s">
        <v>83</v>
      </c>
      <c r="B76" s="12" t="s">
        <v>84</v>
      </c>
      <c r="C76" s="132">
        <f t="shared" ref="C76" si="6">SUM(C77,C80)</f>
        <v>2650.5</v>
      </c>
    </row>
    <row r="77" spans="1:3" s="6" customFormat="1">
      <c r="A77" s="12" t="s">
        <v>85</v>
      </c>
      <c r="B77" s="12" t="s">
        <v>86</v>
      </c>
      <c r="C77" s="132">
        <f t="shared" ref="C77" si="7">SUM(C78:C79)</f>
        <v>489.2</v>
      </c>
    </row>
    <row r="78" spans="1:3" s="6" customFormat="1" ht="31.5">
      <c r="A78" s="10" t="s">
        <v>198</v>
      </c>
      <c r="B78" s="10" t="s">
        <v>197</v>
      </c>
      <c r="C78" s="135">
        <v>474.7</v>
      </c>
    </row>
    <row r="79" spans="1:3" s="6" customFormat="1">
      <c r="A79" s="10" t="s">
        <v>199</v>
      </c>
      <c r="B79" s="10" t="s">
        <v>201</v>
      </c>
      <c r="C79" s="135">
        <v>14.5</v>
      </c>
    </row>
    <row r="80" spans="1:3" s="6" customFormat="1">
      <c r="A80" s="12" t="s">
        <v>87</v>
      </c>
      <c r="B80" s="12" t="s">
        <v>88</v>
      </c>
      <c r="C80" s="132">
        <f t="shared" ref="C80" si="8">SUM(C81:C82)</f>
        <v>2161.3000000000002</v>
      </c>
    </row>
    <row r="81" spans="1:3">
      <c r="A81" s="10" t="s">
        <v>89</v>
      </c>
      <c r="B81" s="10" t="s">
        <v>90</v>
      </c>
      <c r="C81" s="135">
        <v>561.29999999999995</v>
      </c>
    </row>
    <row r="82" spans="1:3">
      <c r="A82" s="10" t="s">
        <v>200</v>
      </c>
      <c r="B82" s="10" t="s">
        <v>202</v>
      </c>
      <c r="C82" s="135">
        <v>1600</v>
      </c>
    </row>
    <row r="83" spans="1:3" customFormat="1" ht="31.5">
      <c r="A83" s="8" t="s">
        <v>91</v>
      </c>
      <c r="B83" s="8" t="s">
        <v>92</v>
      </c>
      <c r="C83" s="132">
        <f>C84</f>
        <v>500</v>
      </c>
    </row>
    <row r="84" spans="1:3" s="7" customFormat="1">
      <c r="A84" s="8" t="s">
        <v>93</v>
      </c>
      <c r="B84" s="126" t="s">
        <v>94</v>
      </c>
      <c r="C84" s="132">
        <f>SUM(C85)</f>
        <v>500</v>
      </c>
    </row>
    <row r="85" spans="1:3" customFormat="1">
      <c r="A85" s="9" t="s">
        <v>95</v>
      </c>
      <c r="B85" s="9" t="s">
        <v>96</v>
      </c>
      <c r="C85" s="135">
        <v>500</v>
      </c>
    </row>
    <row r="86" spans="1:3" customFormat="1" ht="31.5">
      <c r="A86" s="8" t="s">
        <v>97</v>
      </c>
      <c r="B86" s="8" t="s">
        <v>98</v>
      </c>
      <c r="C86" s="132">
        <f t="shared" ref="C86:C87" si="9">SUM(C87)</f>
        <v>2400</v>
      </c>
    </row>
    <row r="87" spans="1:3" customFormat="1" ht="78.75">
      <c r="A87" s="8" t="s">
        <v>99</v>
      </c>
      <c r="B87" s="8" t="s">
        <v>100</v>
      </c>
      <c r="C87" s="132">
        <f t="shared" si="9"/>
        <v>2400</v>
      </c>
    </row>
    <row r="88" spans="1:3" customFormat="1" ht="94.5">
      <c r="A88" s="8" t="s">
        <v>101</v>
      </c>
      <c r="B88" s="8" t="s">
        <v>102</v>
      </c>
      <c r="C88" s="132">
        <f>SUM(C89:C90)</f>
        <v>2400</v>
      </c>
    </row>
    <row r="89" spans="1:3" customFormat="1" ht="78.75">
      <c r="A89" s="9" t="s">
        <v>103</v>
      </c>
      <c r="B89" s="9" t="s">
        <v>1091</v>
      </c>
      <c r="C89" s="133">
        <v>2400</v>
      </c>
    </row>
    <row r="90" spans="1:3" customFormat="1" ht="47.25" hidden="1">
      <c r="A90" s="9" t="s">
        <v>217</v>
      </c>
      <c r="B90" s="9" t="s">
        <v>1092</v>
      </c>
      <c r="C90" s="133"/>
    </row>
    <row r="91" spans="1:3">
      <c r="A91" s="12" t="s">
        <v>104</v>
      </c>
      <c r="B91" s="12" t="s">
        <v>105</v>
      </c>
      <c r="C91" s="132">
        <f>SUM(C92,C99,C101,C104,C106)</f>
        <v>58.8</v>
      </c>
    </row>
    <row r="92" spans="1:3" customFormat="1" ht="31.5">
      <c r="A92" s="12" t="s">
        <v>106</v>
      </c>
      <c r="B92" s="12" t="s">
        <v>107</v>
      </c>
      <c r="C92" s="132">
        <f t="shared" ref="C92" si="10">SUM(C93:C98)</f>
        <v>6.8</v>
      </c>
    </row>
    <row r="93" spans="1:3" s="137" customFormat="1" ht="78.75">
      <c r="A93" s="10" t="s">
        <v>911</v>
      </c>
      <c r="B93" s="10" t="s">
        <v>835</v>
      </c>
      <c r="C93" s="133">
        <v>1</v>
      </c>
    </row>
    <row r="94" spans="1:3" s="137" customFormat="1" ht="94.5">
      <c r="A94" s="10" t="s">
        <v>1195</v>
      </c>
      <c r="B94" s="10" t="s">
        <v>1196</v>
      </c>
      <c r="C94" s="133">
        <v>3</v>
      </c>
    </row>
    <row r="95" spans="1:3" customFormat="1" ht="78.75" hidden="1">
      <c r="A95" s="10" t="s">
        <v>203</v>
      </c>
      <c r="B95" s="10" t="s">
        <v>1093</v>
      </c>
      <c r="C95" s="133"/>
    </row>
    <row r="96" spans="1:3" customFormat="1" ht="126" hidden="1">
      <c r="A96" s="10" t="s">
        <v>108</v>
      </c>
      <c r="B96" s="10" t="s">
        <v>1094</v>
      </c>
      <c r="C96" s="133"/>
    </row>
    <row r="97" spans="1:3" customFormat="1" ht="78.75" hidden="1">
      <c r="A97" s="10" t="s">
        <v>204</v>
      </c>
      <c r="B97" s="10" t="s">
        <v>1095</v>
      </c>
      <c r="C97" s="133"/>
    </row>
    <row r="98" spans="1:3" customFormat="1" ht="78.75">
      <c r="A98" s="10" t="s">
        <v>912</v>
      </c>
      <c r="B98" s="10" t="s">
        <v>1096</v>
      </c>
      <c r="C98" s="133">
        <v>2.8</v>
      </c>
    </row>
    <row r="99" spans="1:3" customFormat="1" ht="47.25" hidden="1">
      <c r="A99" s="12" t="s">
        <v>109</v>
      </c>
      <c r="B99" s="12" t="s">
        <v>110</v>
      </c>
      <c r="C99" s="132">
        <f>SUM(C100)</f>
        <v>0</v>
      </c>
    </row>
    <row r="100" spans="1:3" s="7" customFormat="1" ht="31.5" hidden="1">
      <c r="A100" s="10" t="s">
        <v>111</v>
      </c>
      <c r="B100" s="10" t="s">
        <v>112</v>
      </c>
      <c r="C100" s="133"/>
    </row>
    <row r="101" spans="1:3" ht="110.25" hidden="1">
      <c r="A101" s="12" t="s">
        <v>113</v>
      </c>
      <c r="B101" s="12" t="s">
        <v>114</v>
      </c>
      <c r="C101" s="132">
        <f>SUM(C102:C103)</f>
        <v>0</v>
      </c>
    </row>
    <row r="102" spans="1:3" ht="63" hidden="1">
      <c r="A102" s="10" t="s">
        <v>205</v>
      </c>
      <c r="B102" s="10" t="s">
        <v>206</v>
      </c>
      <c r="C102" s="133">
        <v>0</v>
      </c>
    </row>
    <row r="103" spans="1:3" ht="63" hidden="1">
      <c r="A103" s="10" t="s">
        <v>115</v>
      </c>
      <c r="B103" s="10" t="s">
        <v>116</v>
      </c>
      <c r="C103" s="133"/>
    </row>
    <row r="104" spans="1:3" ht="63">
      <c r="A104" s="12" t="s">
        <v>210</v>
      </c>
      <c r="B104" s="12" t="s">
        <v>207</v>
      </c>
      <c r="C104" s="132">
        <f>C105</f>
        <v>2</v>
      </c>
    </row>
    <row r="105" spans="1:3" ht="47.25">
      <c r="A105" s="10" t="s">
        <v>208</v>
      </c>
      <c r="B105" s="10" t="s">
        <v>209</v>
      </c>
      <c r="C105" s="133">
        <v>2</v>
      </c>
    </row>
    <row r="106" spans="1:3">
      <c r="A106" s="12" t="s">
        <v>1055</v>
      </c>
      <c r="B106" s="12" t="s">
        <v>211</v>
      </c>
      <c r="C106" s="132">
        <f>SUM(C107:C109)</f>
        <v>50</v>
      </c>
    </row>
    <row r="107" spans="1:3" ht="63">
      <c r="A107" s="10" t="s">
        <v>212</v>
      </c>
      <c r="B107" s="10" t="s">
        <v>213</v>
      </c>
      <c r="C107" s="133">
        <v>50</v>
      </c>
    </row>
    <row r="108" spans="1:3" ht="78.75" hidden="1">
      <c r="A108" s="10" t="s">
        <v>913</v>
      </c>
      <c r="B108" s="10" t="s">
        <v>914</v>
      </c>
      <c r="C108" s="133"/>
    </row>
    <row r="109" spans="1:3" ht="94.5" hidden="1">
      <c r="A109" s="10" t="s">
        <v>218</v>
      </c>
      <c r="B109" s="10" t="s">
        <v>219</v>
      </c>
      <c r="C109" s="133"/>
    </row>
    <row r="110" spans="1:3" hidden="1">
      <c r="A110" s="12" t="s">
        <v>838</v>
      </c>
      <c r="B110" s="12" t="s">
        <v>915</v>
      </c>
      <c r="C110" s="132">
        <f t="shared" ref="C110:C111" si="11">C111</f>
        <v>0</v>
      </c>
    </row>
    <row r="111" spans="1:3" hidden="1">
      <c r="A111" s="12" t="s">
        <v>839</v>
      </c>
      <c r="B111" s="12" t="s">
        <v>840</v>
      </c>
      <c r="C111" s="132">
        <f t="shared" si="11"/>
        <v>0</v>
      </c>
    </row>
    <row r="112" spans="1:3" hidden="1">
      <c r="A112" s="10" t="s">
        <v>842</v>
      </c>
      <c r="B112" s="10" t="s">
        <v>841</v>
      </c>
      <c r="C112" s="141"/>
    </row>
    <row r="113" spans="1:3">
      <c r="A113" s="12" t="s">
        <v>117</v>
      </c>
      <c r="B113" s="12" t="s">
        <v>118</v>
      </c>
      <c r="C113" s="132">
        <f>SUM(C114,C212,C215)</f>
        <v>2062229.4</v>
      </c>
    </row>
    <row r="114" spans="1:3" ht="31.5">
      <c r="A114" s="10" t="s">
        <v>119</v>
      </c>
      <c r="B114" s="10" t="s">
        <v>120</v>
      </c>
      <c r="C114" s="133">
        <f>SUM(C115,C122,C183,C202)</f>
        <v>2067899.9</v>
      </c>
    </row>
    <row r="115" spans="1:3" s="6" customFormat="1">
      <c r="A115" s="12" t="s">
        <v>121</v>
      </c>
      <c r="B115" s="12" t="s">
        <v>122</v>
      </c>
      <c r="C115" s="132">
        <f>SUM(C116,C118,C120)</f>
        <v>829278</v>
      </c>
    </row>
    <row r="116" spans="1:3">
      <c r="A116" s="12" t="s">
        <v>123</v>
      </c>
      <c r="B116" s="12" t="s">
        <v>124</v>
      </c>
      <c r="C116" s="132">
        <f>SUM(C117)</f>
        <v>829278</v>
      </c>
    </row>
    <row r="117" spans="1:3" ht="31.5">
      <c r="A117" s="10" t="s">
        <v>125</v>
      </c>
      <c r="B117" s="10" t="s">
        <v>820</v>
      </c>
      <c r="C117" s="133">
        <v>829278</v>
      </c>
    </row>
    <row r="118" spans="1:3" ht="31.5" hidden="1">
      <c r="A118" s="12" t="s">
        <v>126</v>
      </c>
      <c r="B118" s="12" t="s">
        <v>942</v>
      </c>
      <c r="C118" s="132">
        <f>C119</f>
        <v>0</v>
      </c>
    </row>
    <row r="119" spans="1:3" ht="31.5" hidden="1">
      <c r="A119" s="10" t="s">
        <v>127</v>
      </c>
      <c r="B119" s="10" t="s">
        <v>836</v>
      </c>
      <c r="C119" s="133">
        <v>0</v>
      </c>
    </row>
    <row r="120" spans="1:3" ht="31.5" hidden="1">
      <c r="A120" s="12" t="s">
        <v>916</v>
      </c>
      <c r="B120" s="12" t="s">
        <v>917</v>
      </c>
      <c r="C120" s="132">
        <f t="shared" ref="C120" si="12">SUM(C121)</f>
        <v>0</v>
      </c>
    </row>
    <row r="121" spans="1:3" ht="31.5" hidden="1">
      <c r="A121" s="10" t="s">
        <v>918</v>
      </c>
      <c r="B121" s="10" t="s">
        <v>919</v>
      </c>
      <c r="C121" s="133">
        <v>0</v>
      </c>
    </row>
    <row r="122" spans="1:3" ht="31.5">
      <c r="A122" s="12" t="s">
        <v>128</v>
      </c>
      <c r="B122" s="12" t="s">
        <v>129</v>
      </c>
      <c r="C122" s="132">
        <f>SUM(C123,C125,C127,C129,C131,C133,C135,C137,C139,C141,C143,C145,C147,C149,C151,C153)</f>
        <v>447744.8</v>
      </c>
    </row>
    <row r="123" spans="1:3" s="6" customFormat="1" ht="31.5">
      <c r="A123" s="11" t="s">
        <v>130</v>
      </c>
      <c r="B123" s="12" t="s">
        <v>131</v>
      </c>
      <c r="C123" s="132">
        <f>C124</f>
        <v>97635.9</v>
      </c>
    </row>
    <row r="124" spans="1:3" ht="31.5">
      <c r="A124" s="13" t="s">
        <v>132</v>
      </c>
      <c r="B124" s="10" t="s">
        <v>133</v>
      </c>
      <c r="C124" s="177">
        <v>97635.9</v>
      </c>
    </row>
    <row r="125" spans="1:3" s="6" customFormat="1" ht="47.25">
      <c r="A125" s="11" t="s">
        <v>1272</v>
      </c>
      <c r="B125" s="12" t="s">
        <v>1275</v>
      </c>
      <c r="C125" s="132">
        <f>C126</f>
        <v>23531.599999999999</v>
      </c>
    </row>
    <row r="126" spans="1:3" ht="47.25">
      <c r="A126" s="13" t="s">
        <v>1273</v>
      </c>
      <c r="B126" s="10" t="s">
        <v>1274</v>
      </c>
      <c r="C126" s="161">
        <v>23531.599999999999</v>
      </c>
    </row>
    <row r="127" spans="1:3" ht="63">
      <c r="A127" s="11" t="s">
        <v>1046</v>
      </c>
      <c r="B127" s="12" t="s">
        <v>1047</v>
      </c>
      <c r="C127" s="176">
        <f>SUM(C128)</f>
        <v>3662.5</v>
      </c>
    </row>
    <row r="128" spans="1:3" ht="63">
      <c r="A128" s="13" t="s">
        <v>1048</v>
      </c>
      <c r="B128" s="10" t="s">
        <v>1049</v>
      </c>
      <c r="C128" s="177">
        <v>3662.5</v>
      </c>
    </row>
    <row r="129" spans="1:3" ht="63">
      <c r="A129" s="11" t="s">
        <v>1111</v>
      </c>
      <c r="B129" s="12" t="s">
        <v>1112</v>
      </c>
      <c r="C129" s="176">
        <f>C130</f>
        <v>930.5</v>
      </c>
    </row>
    <row r="130" spans="1:3" ht="63">
      <c r="A130" s="13" t="s">
        <v>1116</v>
      </c>
      <c r="B130" s="10" t="s">
        <v>1113</v>
      </c>
      <c r="C130" s="177">
        <v>930.5</v>
      </c>
    </row>
    <row r="131" spans="1:3" s="6" customFormat="1" ht="31.5" hidden="1">
      <c r="A131" s="11" t="s">
        <v>134</v>
      </c>
      <c r="B131" s="12" t="s">
        <v>135</v>
      </c>
      <c r="C131" s="132">
        <f>C132</f>
        <v>0</v>
      </c>
    </row>
    <row r="132" spans="1:3" ht="47.25" hidden="1">
      <c r="A132" s="13" t="s">
        <v>136</v>
      </c>
      <c r="B132" s="10" t="s">
        <v>137</v>
      </c>
      <c r="C132" s="161">
        <v>0</v>
      </c>
    </row>
    <row r="133" spans="1:3" ht="31.5" hidden="1">
      <c r="A133" s="11" t="s">
        <v>1050</v>
      </c>
      <c r="B133" s="12" t="s">
        <v>1051</v>
      </c>
      <c r="C133" s="132">
        <f t="shared" ref="C133" si="13">SUM(C134)</f>
        <v>0</v>
      </c>
    </row>
    <row r="134" spans="1:3" ht="31.5" hidden="1">
      <c r="A134" s="13" t="s">
        <v>1052</v>
      </c>
      <c r="B134" s="10" t="s">
        <v>1053</v>
      </c>
      <c r="C134" s="161">
        <v>0</v>
      </c>
    </row>
    <row r="135" spans="1:3" ht="63" hidden="1">
      <c r="A135" s="11" t="s">
        <v>138</v>
      </c>
      <c r="B135" s="12" t="s">
        <v>139</v>
      </c>
      <c r="C135" s="132">
        <f t="shared" ref="C135" si="14">SUM(C136)</f>
        <v>0</v>
      </c>
    </row>
    <row r="136" spans="1:3" ht="63" hidden="1">
      <c r="A136" s="13" t="s">
        <v>140</v>
      </c>
      <c r="B136" s="10" t="s">
        <v>141</v>
      </c>
      <c r="C136" s="161">
        <v>0</v>
      </c>
    </row>
    <row r="137" spans="1:3" s="6" customFormat="1" ht="47.25">
      <c r="A137" s="11" t="s">
        <v>825</v>
      </c>
      <c r="B137" s="12" t="s">
        <v>826</v>
      </c>
      <c r="C137" s="132">
        <f>C138</f>
        <v>10719.5</v>
      </c>
    </row>
    <row r="138" spans="1:3" ht="63">
      <c r="A138" s="13" t="s">
        <v>824</v>
      </c>
      <c r="B138" s="10" t="s">
        <v>821</v>
      </c>
      <c r="C138" s="184">
        <v>10719.5</v>
      </c>
    </row>
    <row r="139" spans="1:3" s="6" customFormat="1" ht="47.25" hidden="1">
      <c r="A139" s="11" t="s">
        <v>920</v>
      </c>
      <c r="B139" s="12" t="s">
        <v>921</v>
      </c>
      <c r="C139" s="132">
        <f>C140</f>
        <v>0</v>
      </c>
    </row>
    <row r="140" spans="1:3" ht="47.25" hidden="1">
      <c r="A140" s="13" t="s">
        <v>922</v>
      </c>
      <c r="B140" s="10" t="s">
        <v>837</v>
      </c>
      <c r="C140" s="163"/>
    </row>
    <row r="141" spans="1:3" s="1" customFormat="1" hidden="1">
      <c r="A141" s="11" t="s">
        <v>923</v>
      </c>
      <c r="B141" s="12" t="s">
        <v>924</v>
      </c>
      <c r="C141" s="132">
        <f t="shared" ref="C141" si="15">C142</f>
        <v>0</v>
      </c>
    </row>
    <row r="142" spans="1:3" s="1" customFormat="1" ht="33.75" hidden="1" customHeight="1">
      <c r="A142" s="13" t="s">
        <v>925</v>
      </c>
      <c r="B142" s="10" t="s">
        <v>926</v>
      </c>
      <c r="C142" s="133"/>
    </row>
    <row r="143" spans="1:3" s="1" customFormat="1" ht="31.5" hidden="1">
      <c r="A143" s="11" t="s">
        <v>927</v>
      </c>
      <c r="B143" s="12" t="s">
        <v>1097</v>
      </c>
      <c r="C143" s="132">
        <f t="shared" ref="C143" si="16">C144</f>
        <v>0</v>
      </c>
    </row>
    <row r="144" spans="1:3" s="1" customFormat="1" ht="31.5" hidden="1">
      <c r="A144" s="13" t="s">
        <v>843</v>
      </c>
      <c r="B144" s="10" t="s">
        <v>1098</v>
      </c>
      <c r="C144" s="141">
        <v>0</v>
      </c>
    </row>
    <row r="145" spans="1:3" s="1" customFormat="1" ht="31.5" hidden="1">
      <c r="A145" s="11" t="s">
        <v>928</v>
      </c>
      <c r="B145" s="12" t="s">
        <v>929</v>
      </c>
      <c r="C145" s="132">
        <f t="shared" ref="C145" si="17">C146</f>
        <v>0</v>
      </c>
    </row>
    <row r="146" spans="1:3" s="1" customFormat="1" ht="31.5" hidden="1">
      <c r="A146" s="13" t="s">
        <v>930</v>
      </c>
      <c r="B146" s="10" t="s">
        <v>931</v>
      </c>
      <c r="C146" s="178"/>
    </row>
    <row r="147" spans="1:3" s="1" customFormat="1" ht="31.5">
      <c r="A147" s="11" t="s">
        <v>932</v>
      </c>
      <c r="B147" s="12" t="s">
        <v>933</v>
      </c>
      <c r="C147" s="132">
        <f t="shared" ref="C147" si="18">C148</f>
        <v>27948.6</v>
      </c>
    </row>
    <row r="148" spans="1:3" s="1" customFormat="1" ht="31.5">
      <c r="A148" s="13" t="s">
        <v>934</v>
      </c>
      <c r="B148" s="10" t="s">
        <v>935</v>
      </c>
      <c r="C148" s="185">
        <v>27948.6</v>
      </c>
    </row>
    <row r="149" spans="1:3" s="1" customFormat="1" ht="31.5">
      <c r="A149" s="11" t="s">
        <v>1261</v>
      </c>
      <c r="B149" s="12" t="s">
        <v>1269</v>
      </c>
      <c r="C149" s="228">
        <f>SUM(C150)</f>
        <v>128500</v>
      </c>
    </row>
    <row r="150" spans="1:3" s="1" customFormat="1" ht="31.5">
      <c r="A150" s="13" t="s">
        <v>1262</v>
      </c>
      <c r="B150" s="10" t="s">
        <v>1268</v>
      </c>
      <c r="C150" s="185">
        <v>128500</v>
      </c>
    </row>
    <row r="151" spans="1:3" s="1" customFormat="1" ht="47.25" hidden="1">
      <c r="A151" s="11" t="s">
        <v>936</v>
      </c>
      <c r="B151" s="12" t="s">
        <v>937</v>
      </c>
      <c r="C151" s="132">
        <f t="shared" ref="C151" si="19">C152</f>
        <v>0</v>
      </c>
    </row>
    <row r="152" spans="1:3" s="1" customFormat="1" ht="63" hidden="1">
      <c r="A152" s="13" t="s">
        <v>844</v>
      </c>
      <c r="B152" s="10" t="s">
        <v>845</v>
      </c>
      <c r="C152" s="141"/>
    </row>
    <row r="153" spans="1:3">
      <c r="A153" s="12" t="s">
        <v>142</v>
      </c>
      <c r="B153" s="12" t="s">
        <v>143</v>
      </c>
      <c r="C153" s="132">
        <f>SUM(C154)</f>
        <v>154816.20000000001</v>
      </c>
    </row>
    <row r="154" spans="1:3">
      <c r="A154" s="10" t="s">
        <v>144</v>
      </c>
      <c r="B154" s="10" t="s">
        <v>145</v>
      </c>
      <c r="C154" s="133">
        <f>SUM(C156:C182)</f>
        <v>154816.20000000001</v>
      </c>
    </row>
    <row r="155" spans="1:3">
      <c r="A155" s="10" t="s">
        <v>146</v>
      </c>
      <c r="B155" s="10"/>
      <c r="C155" s="133"/>
    </row>
    <row r="156" spans="1:3" s="1" customFormat="1" ht="31.5">
      <c r="A156" s="10"/>
      <c r="B156" s="10" t="s">
        <v>147</v>
      </c>
      <c r="C156" s="223">
        <v>50000</v>
      </c>
    </row>
    <row r="157" spans="1:3" s="138" customFormat="1" ht="31.5">
      <c r="A157" s="10"/>
      <c r="B157" s="9" t="s">
        <v>148</v>
      </c>
      <c r="C157" s="224">
        <v>10408.1</v>
      </c>
    </row>
    <row r="158" spans="1:3" s="138" customFormat="1" ht="31.5">
      <c r="A158" s="10"/>
      <c r="B158" s="9" t="s">
        <v>149</v>
      </c>
      <c r="C158" s="223">
        <v>7974</v>
      </c>
    </row>
    <row r="159" spans="1:3" s="138" customFormat="1" ht="31.5" hidden="1">
      <c r="A159" s="10"/>
      <c r="B159" s="9" t="s">
        <v>150</v>
      </c>
      <c r="C159" s="133">
        <v>0</v>
      </c>
    </row>
    <row r="160" spans="1:3" s="138" customFormat="1">
      <c r="A160" s="10"/>
      <c r="B160" s="9" t="s">
        <v>151</v>
      </c>
      <c r="C160" s="133">
        <v>576</v>
      </c>
    </row>
    <row r="161" spans="1:3" s="1" customFormat="1" ht="31.5">
      <c r="A161" s="10"/>
      <c r="B161" s="10" t="s">
        <v>152</v>
      </c>
      <c r="C161" s="162">
        <v>6756.8</v>
      </c>
    </row>
    <row r="162" spans="1:3" s="1" customFormat="1" ht="31.5" hidden="1">
      <c r="A162" s="10"/>
      <c r="B162" s="164" t="s">
        <v>943</v>
      </c>
      <c r="C162" s="162">
        <v>0</v>
      </c>
    </row>
    <row r="163" spans="1:3" s="1" customFormat="1" ht="31.5" hidden="1">
      <c r="A163" s="10"/>
      <c r="B163" s="10" t="s">
        <v>154</v>
      </c>
      <c r="C163" s="162">
        <v>0</v>
      </c>
    </row>
    <row r="164" spans="1:3" s="1" customFormat="1" ht="31.5">
      <c r="A164" s="10"/>
      <c r="B164" s="10" t="s">
        <v>155</v>
      </c>
      <c r="C164" s="162">
        <v>250</v>
      </c>
    </row>
    <row r="165" spans="1:3" s="1" customFormat="1" ht="31.5">
      <c r="A165" s="10"/>
      <c r="B165" s="10" t="s">
        <v>156</v>
      </c>
      <c r="C165" s="162">
        <v>500</v>
      </c>
    </row>
    <row r="166" spans="1:3" s="1" customFormat="1" ht="31.5">
      <c r="A166" s="10"/>
      <c r="B166" s="10" t="s">
        <v>157</v>
      </c>
      <c r="C166" s="162">
        <v>7225</v>
      </c>
    </row>
    <row r="167" spans="1:3" s="1" customFormat="1" ht="31.5" hidden="1">
      <c r="A167" s="10"/>
      <c r="B167" s="10" t="s">
        <v>158</v>
      </c>
      <c r="C167" s="133">
        <v>0</v>
      </c>
    </row>
    <row r="168" spans="1:3" s="1" customFormat="1" ht="47.25" hidden="1">
      <c r="A168" s="10"/>
      <c r="B168" s="10" t="s">
        <v>944</v>
      </c>
      <c r="C168" s="133">
        <v>0</v>
      </c>
    </row>
    <row r="169" spans="1:3" s="1" customFormat="1" ht="47.25" hidden="1">
      <c r="A169" s="10"/>
      <c r="B169" s="10" t="s">
        <v>875</v>
      </c>
      <c r="C169" s="162">
        <v>0</v>
      </c>
    </row>
    <row r="170" spans="1:3" s="1" customFormat="1" ht="63">
      <c r="A170" s="10"/>
      <c r="B170" s="10" t="s">
        <v>1292</v>
      </c>
      <c r="C170" s="133">
        <v>810</v>
      </c>
    </row>
    <row r="171" spans="1:3" s="1" customFormat="1">
      <c r="A171" s="10"/>
      <c r="B171" s="10" t="s">
        <v>876</v>
      </c>
      <c r="C171" s="163">
        <v>6655</v>
      </c>
    </row>
    <row r="172" spans="1:3" s="1" customFormat="1" ht="47.25" hidden="1">
      <c r="A172" s="10"/>
      <c r="B172" s="10" t="s">
        <v>877</v>
      </c>
      <c r="C172" s="165">
        <v>0</v>
      </c>
    </row>
    <row r="173" spans="1:3" s="1" customFormat="1" ht="31.5">
      <c r="A173" s="10"/>
      <c r="B173" s="10" t="s">
        <v>153</v>
      </c>
      <c r="C173" s="162">
        <v>12000</v>
      </c>
    </row>
    <row r="174" spans="1:3" s="1" customFormat="1" ht="31.5">
      <c r="A174" s="10"/>
      <c r="B174" s="9" t="s">
        <v>945</v>
      </c>
      <c r="C174" s="162">
        <v>17675.7</v>
      </c>
    </row>
    <row r="175" spans="1:3" s="1" customFormat="1" ht="31.5" hidden="1">
      <c r="A175" s="10"/>
      <c r="B175" s="9" t="s">
        <v>946</v>
      </c>
      <c r="C175" s="225"/>
    </row>
    <row r="176" spans="1:3" s="1" customFormat="1" hidden="1">
      <c r="A176" s="10"/>
      <c r="B176" s="9" t="s">
        <v>1109</v>
      </c>
      <c r="C176" s="161">
        <v>0</v>
      </c>
    </row>
    <row r="177" spans="1:3" s="1" customFormat="1" ht="47.25" hidden="1">
      <c r="A177" s="10"/>
      <c r="B177" s="9" t="s">
        <v>1043</v>
      </c>
      <c r="C177" s="161">
        <v>0</v>
      </c>
    </row>
    <row r="178" spans="1:3" s="1" customFormat="1" ht="47.25">
      <c r="A178" s="10"/>
      <c r="B178" s="9" t="s">
        <v>1054</v>
      </c>
      <c r="C178" s="161">
        <v>578.79999999999995</v>
      </c>
    </row>
    <row r="179" spans="1:3" s="1" customFormat="1" hidden="1">
      <c r="A179" s="10"/>
      <c r="B179" s="9" t="s">
        <v>1188</v>
      </c>
      <c r="C179" s="161"/>
    </row>
    <row r="180" spans="1:3" s="1" customFormat="1">
      <c r="A180" s="10"/>
      <c r="B180" s="229" t="s">
        <v>1263</v>
      </c>
      <c r="C180" s="230">
        <v>0</v>
      </c>
    </row>
    <row r="181" spans="1:3" s="1" customFormat="1" ht="31.5">
      <c r="A181" s="10"/>
      <c r="B181" s="229" t="s">
        <v>1264</v>
      </c>
      <c r="C181" s="230">
        <v>33206.800000000003</v>
      </c>
    </row>
    <row r="182" spans="1:3" s="1" customFormat="1">
      <c r="A182" s="10"/>
      <c r="B182" s="229" t="s">
        <v>1265</v>
      </c>
      <c r="C182" s="230">
        <v>200</v>
      </c>
    </row>
    <row r="183" spans="1:3">
      <c r="A183" s="12" t="s">
        <v>159</v>
      </c>
      <c r="B183" s="12" t="s">
        <v>160</v>
      </c>
      <c r="C183" s="132">
        <f>SUM(C184,C186,C188,C190,C192)</f>
        <v>777596.7</v>
      </c>
    </row>
    <row r="184" spans="1:3" ht="78.75">
      <c r="A184" s="12" t="s">
        <v>161</v>
      </c>
      <c r="B184" s="12" t="s">
        <v>162</v>
      </c>
      <c r="C184" s="132">
        <f>SUM(C185)</f>
        <v>210.2</v>
      </c>
    </row>
    <row r="185" spans="1:3" ht="63">
      <c r="A185" s="10" t="s">
        <v>163</v>
      </c>
      <c r="B185" s="10" t="s">
        <v>164</v>
      </c>
      <c r="C185" s="174">
        <v>210.2</v>
      </c>
    </row>
    <row r="186" spans="1:3" s="6" customFormat="1" ht="63">
      <c r="A186" s="11" t="s">
        <v>165</v>
      </c>
      <c r="B186" s="12" t="s">
        <v>166</v>
      </c>
      <c r="C186" s="132">
        <f>C187</f>
        <v>6524.3</v>
      </c>
    </row>
    <row r="187" spans="1:3" ht="63">
      <c r="A187" s="13" t="s">
        <v>167</v>
      </c>
      <c r="B187" s="186" t="s">
        <v>168</v>
      </c>
      <c r="C187" s="162">
        <v>6524.3</v>
      </c>
    </row>
    <row r="188" spans="1:3" ht="63">
      <c r="A188" s="12" t="s">
        <v>169</v>
      </c>
      <c r="B188" s="12" t="s">
        <v>170</v>
      </c>
      <c r="C188" s="132">
        <f>SUM(C189)</f>
        <v>7.2</v>
      </c>
    </row>
    <row r="189" spans="1:3" ht="63">
      <c r="A189" s="10" t="s">
        <v>171</v>
      </c>
      <c r="B189" s="10" t="s">
        <v>172</v>
      </c>
      <c r="C189" s="162">
        <v>7.2</v>
      </c>
    </row>
    <row r="190" spans="1:3" ht="31.5">
      <c r="A190" s="12" t="s">
        <v>173</v>
      </c>
      <c r="B190" s="12" t="s">
        <v>174</v>
      </c>
      <c r="C190" s="132">
        <f>SUM(C191)</f>
        <v>1005</v>
      </c>
    </row>
    <row r="191" spans="1:3" ht="31.5">
      <c r="A191" s="10" t="s">
        <v>175</v>
      </c>
      <c r="B191" s="10" t="s">
        <v>176</v>
      </c>
      <c r="C191" s="133">
        <v>1005</v>
      </c>
    </row>
    <row r="192" spans="1:3">
      <c r="A192" s="12" t="s">
        <v>177</v>
      </c>
      <c r="B192" s="12" t="s">
        <v>178</v>
      </c>
      <c r="C192" s="132">
        <f>SUM(C193)</f>
        <v>769850</v>
      </c>
    </row>
    <row r="193" spans="1:3">
      <c r="A193" s="10" t="s">
        <v>179</v>
      </c>
      <c r="B193" s="10" t="s">
        <v>180</v>
      </c>
      <c r="C193" s="133">
        <f>SUM(C195:C201)</f>
        <v>769850</v>
      </c>
    </row>
    <row r="194" spans="1:3">
      <c r="A194" s="10" t="s">
        <v>146</v>
      </c>
      <c r="B194" s="10"/>
      <c r="C194" s="133"/>
    </row>
    <row r="195" spans="1:3">
      <c r="A195" s="10"/>
      <c r="B195" s="10" t="s">
        <v>181</v>
      </c>
      <c r="C195" s="133">
        <v>294.60000000000002</v>
      </c>
    </row>
    <row r="196" spans="1:3">
      <c r="A196" s="10"/>
      <c r="B196" s="10" t="s">
        <v>182</v>
      </c>
      <c r="C196" s="133">
        <v>318.10000000000002</v>
      </c>
    </row>
    <row r="197" spans="1:3">
      <c r="A197" s="10"/>
      <c r="B197" s="10" t="s">
        <v>183</v>
      </c>
      <c r="C197" s="133">
        <v>2038.7</v>
      </c>
    </row>
    <row r="198" spans="1:3" ht="47.25">
      <c r="A198" s="10"/>
      <c r="B198" s="10" t="s">
        <v>947</v>
      </c>
      <c r="C198" s="162">
        <v>5242.8</v>
      </c>
    </row>
    <row r="199" spans="1:3" s="6" customFormat="1" ht="31.5">
      <c r="A199" s="10"/>
      <c r="B199" s="10" t="s">
        <v>948</v>
      </c>
      <c r="C199" s="162">
        <v>1296</v>
      </c>
    </row>
    <row r="200" spans="1:3" ht="31.5" hidden="1">
      <c r="A200" s="10"/>
      <c r="B200" s="10" t="s">
        <v>184</v>
      </c>
      <c r="C200" s="133"/>
    </row>
    <row r="201" spans="1:3" ht="126">
      <c r="A201" s="10"/>
      <c r="B201" s="10" t="s">
        <v>185</v>
      </c>
      <c r="C201" s="224">
        <v>760659.8</v>
      </c>
    </row>
    <row r="202" spans="1:3">
      <c r="A202" s="12" t="s">
        <v>186</v>
      </c>
      <c r="B202" s="12" t="s">
        <v>187</v>
      </c>
      <c r="C202" s="132">
        <f>SUM(C203,C205,C207,C209)</f>
        <v>13280.4</v>
      </c>
    </row>
    <row r="203" spans="1:3" ht="63">
      <c r="A203" s="12" t="s">
        <v>188</v>
      </c>
      <c r="B203" s="12" t="s">
        <v>1099</v>
      </c>
      <c r="C203" s="132">
        <f t="shared" ref="C203:C205" si="20">SUM(C204)</f>
        <v>13280.4</v>
      </c>
    </row>
    <row r="204" spans="1:3" ht="63">
      <c r="A204" s="10" t="s">
        <v>189</v>
      </c>
      <c r="B204" s="10" t="s">
        <v>1100</v>
      </c>
      <c r="C204" s="133">
        <v>13280.4</v>
      </c>
    </row>
    <row r="205" spans="1:3" ht="31.5" hidden="1">
      <c r="A205" s="12" t="s">
        <v>938</v>
      </c>
      <c r="B205" s="12" t="s">
        <v>939</v>
      </c>
      <c r="C205" s="132">
        <f t="shared" si="20"/>
        <v>0</v>
      </c>
    </row>
    <row r="206" spans="1:3" ht="31.5" hidden="1">
      <c r="A206" s="10" t="s">
        <v>940</v>
      </c>
      <c r="B206" s="10" t="s">
        <v>941</v>
      </c>
      <c r="C206" s="133">
        <v>0</v>
      </c>
    </row>
    <row r="207" spans="1:3" ht="63" hidden="1">
      <c r="A207" s="12" t="s">
        <v>1127</v>
      </c>
      <c r="B207" s="12" t="s">
        <v>1128</v>
      </c>
      <c r="C207" s="132">
        <f t="shared" ref="C207" si="21">SUM(C208)</f>
        <v>0</v>
      </c>
    </row>
    <row r="208" spans="1:3" ht="63" hidden="1">
      <c r="A208" s="10" t="s">
        <v>1129</v>
      </c>
      <c r="B208" s="10" t="s">
        <v>1130</v>
      </c>
      <c r="C208" s="187">
        <v>0</v>
      </c>
    </row>
    <row r="209" spans="1:3" ht="31.5" hidden="1">
      <c r="A209" s="12" t="s">
        <v>846</v>
      </c>
      <c r="B209" s="12" t="s">
        <v>1101</v>
      </c>
      <c r="C209" s="139">
        <f>SUM(C210:C211)</f>
        <v>0</v>
      </c>
    </row>
    <row r="210" spans="1:3" ht="47.25" hidden="1">
      <c r="A210" s="10"/>
      <c r="B210" s="10" t="s">
        <v>878</v>
      </c>
      <c r="C210" s="141">
        <v>0</v>
      </c>
    </row>
    <row r="211" spans="1:3" ht="31.5" hidden="1">
      <c r="A211" s="10"/>
      <c r="B211" s="10" t="s">
        <v>1042</v>
      </c>
      <c r="C211" s="166">
        <v>0</v>
      </c>
    </row>
    <row r="212" spans="1:3" s="6" customFormat="1" ht="78.75" hidden="1">
      <c r="A212" s="12" t="s">
        <v>1131</v>
      </c>
      <c r="B212" s="12" t="s">
        <v>1132</v>
      </c>
      <c r="C212" s="179">
        <f>SUM(C213:C214)</f>
        <v>0</v>
      </c>
    </row>
    <row r="213" spans="1:3" s="6" customFormat="1" ht="31.5" hidden="1">
      <c r="A213" s="10" t="s">
        <v>1133</v>
      </c>
      <c r="B213" s="10" t="s">
        <v>1134</v>
      </c>
      <c r="C213" s="166"/>
    </row>
    <row r="214" spans="1:3" ht="31.5" hidden="1">
      <c r="A214" s="10" t="s">
        <v>1135</v>
      </c>
      <c r="B214" s="10" t="s">
        <v>1136</v>
      </c>
      <c r="C214" s="166"/>
    </row>
    <row r="215" spans="1:3" ht="47.25">
      <c r="A215" s="126" t="s">
        <v>190</v>
      </c>
      <c r="B215" s="8" t="s">
        <v>191</v>
      </c>
      <c r="C215" s="132">
        <f>SUM(C216:C217)</f>
        <v>-5670.5</v>
      </c>
    </row>
    <row r="216" spans="1:3" ht="31.5" hidden="1">
      <c r="A216" s="146" t="s">
        <v>1137</v>
      </c>
      <c r="B216" s="146" t="s">
        <v>1138</v>
      </c>
      <c r="C216" s="133"/>
    </row>
    <row r="217" spans="1:3" ht="47.25">
      <c r="A217" s="146" t="s">
        <v>192</v>
      </c>
      <c r="B217" s="146" t="s">
        <v>193</v>
      </c>
      <c r="C217" s="133">
        <v>-5670.5</v>
      </c>
    </row>
    <row r="218" spans="1:3" s="4" customFormat="1">
      <c r="A218" s="12" t="s">
        <v>194</v>
      </c>
      <c r="B218" s="12"/>
      <c r="C218" s="132">
        <f>SUM(C16,C113)</f>
        <v>2307121.4</v>
      </c>
    </row>
    <row r="219" spans="1:3">
      <c r="A219" s="10" t="s">
        <v>195</v>
      </c>
      <c r="B219" s="143"/>
      <c r="C219" s="141"/>
    </row>
    <row r="220" spans="1:3">
      <c r="A220" s="129" t="s">
        <v>196</v>
      </c>
      <c r="B220" s="143"/>
      <c r="C220" s="142">
        <f>C218-C183</f>
        <v>1529524.7</v>
      </c>
    </row>
    <row r="221" spans="1:3">
      <c r="C221" s="145" t="s">
        <v>1294</v>
      </c>
    </row>
  </sheetData>
  <mergeCells count="2">
    <mergeCell ref="A5:B5"/>
    <mergeCell ref="A11:C11"/>
  </mergeCells>
  <pageMargins left="0.78740157480314965" right="0.31496062992125984" top="0.39370078740157483" bottom="0.39370078740157483" header="0.11811023622047245" footer="0.31496062992125984"/>
  <pageSetup paperSize="9" scale="77" fitToHeight="7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5"/>
  <sheetViews>
    <sheetView zoomScale="85" zoomScaleNormal="85" workbookViewId="0">
      <selection activeCell="G5" sqref="G5"/>
    </sheetView>
  </sheetViews>
  <sheetFormatPr defaultRowHeight="15"/>
  <cols>
    <col min="1" max="1" width="65.7109375" style="28" customWidth="1"/>
    <col min="2" max="2" width="4" style="28" hidden="1" customWidth="1"/>
    <col min="3" max="4" width="3.7109375" style="29" customWidth="1"/>
    <col min="5" max="5" width="16.7109375" style="29" customWidth="1"/>
    <col min="6" max="6" width="4.7109375" style="29" customWidth="1"/>
    <col min="7" max="7" width="16.42578125" style="29" customWidth="1"/>
    <col min="8" max="8" width="9.28515625" style="32" bestFit="1" customWidth="1"/>
    <col min="9" max="10" width="9.85546875" style="27" bestFit="1" customWidth="1"/>
    <col min="11" max="256" width="9.140625" style="27"/>
    <col min="257" max="257" width="65.7109375" style="27" customWidth="1"/>
    <col min="258" max="258" width="0" style="27" hidden="1" customWidth="1"/>
    <col min="259" max="260" width="3.7109375" style="27" customWidth="1"/>
    <col min="261" max="261" width="16.7109375" style="27" customWidth="1"/>
    <col min="262" max="262" width="4.7109375" style="27" customWidth="1"/>
    <col min="263" max="263" width="12.7109375" style="27" customWidth="1"/>
    <col min="264" max="264" width="9.140625" style="27"/>
    <col min="265" max="265" width="9.85546875" style="27" bestFit="1" customWidth="1"/>
    <col min="266" max="512" width="9.140625" style="27"/>
    <col min="513" max="513" width="65.7109375" style="27" customWidth="1"/>
    <col min="514" max="514" width="0" style="27" hidden="1" customWidth="1"/>
    <col min="515" max="516" width="3.7109375" style="27" customWidth="1"/>
    <col min="517" max="517" width="16.7109375" style="27" customWidth="1"/>
    <col min="518" max="518" width="4.7109375" style="27" customWidth="1"/>
    <col min="519" max="519" width="12.7109375" style="27" customWidth="1"/>
    <col min="520" max="520" width="9.140625" style="27"/>
    <col min="521" max="521" width="9.85546875" style="27" bestFit="1" customWidth="1"/>
    <col min="522" max="768" width="9.140625" style="27"/>
    <col min="769" max="769" width="65.7109375" style="27" customWidth="1"/>
    <col min="770" max="770" width="0" style="27" hidden="1" customWidth="1"/>
    <col min="771" max="772" width="3.7109375" style="27" customWidth="1"/>
    <col min="773" max="773" width="16.7109375" style="27" customWidth="1"/>
    <col min="774" max="774" width="4.7109375" style="27" customWidth="1"/>
    <col min="775" max="775" width="12.7109375" style="27" customWidth="1"/>
    <col min="776" max="776" width="9.140625" style="27"/>
    <col min="777" max="777" width="9.85546875" style="27" bestFit="1" customWidth="1"/>
    <col min="778" max="1024" width="9.140625" style="27"/>
    <col min="1025" max="1025" width="65.7109375" style="27" customWidth="1"/>
    <col min="1026" max="1026" width="0" style="27" hidden="1" customWidth="1"/>
    <col min="1027" max="1028" width="3.7109375" style="27" customWidth="1"/>
    <col min="1029" max="1029" width="16.7109375" style="27" customWidth="1"/>
    <col min="1030" max="1030" width="4.7109375" style="27" customWidth="1"/>
    <col min="1031" max="1031" width="12.7109375" style="27" customWidth="1"/>
    <col min="1032" max="1032" width="9.140625" style="27"/>
    <col min="1033" max="1033" width="9.85546875" style="27" bestFit="1" customWidth="1"/>
    <col min="1034" max="1280" width="9.140625" style="27"/>
    <col min="1281" max="1281" width="65.7109375" style="27" customWidth="1"/>
    <col min="1282" max="1282" width="0" style="27" hidden="1" customWidth="1"/>
    <col min="1283" max="1284" width="3.7109375" style="27" customWidth="1"/>
    <col min="1285" max="1285" width="16.7109375" style="27" customWidth="1"/>
    <col min="1286" max="1286" width="4.7109375" style="27" customWidth="1"/>
    <col min="1287" max="1287" width="12.7109375" style="27" customWidth="1"/>
    <col min="1288" max="1288" width="9.140625" style="27"/>
    <col min="1289" max="1289" width="9.85546875" style="27" bestFit="1" customWidth="1"/>
    <col min="1290" max="1536" width="9.140625" style="27"/>
    <col min="1537" max="1537" width="65.7109375" style="27" customWidth="1"/>
    <col min="1538" max="1538" width="0" style="27" hidden="1" customWidth="1"/>
    <col min="1539" max="1540" width="3.7109375" style="27" customWidth="1"/>
    <col min="1541" max="1541" width="16.7109375" style="27" customWidth="1"/>
    <col min="1542" max="1542" width="4.7109375" style="27" customWidth="1"/>
    <col min="1543" max="1543" width="12.7109375" style="27" customWidth="1"/>
    <col min="1544" max="1544" width="9.140625" style="27"/>
    <col min="1545" max="1545" width="9.85546875" style="27" bestFit="1" customWidth="1"/>
    <col min="1546" max="1792" width="9.140625" style="27"/>
    <col min="1793" max="1793" width="65.7109375" style="27" customWidth="1"/>
    <col min="1794" max="1794" width="0" style="27" hidden="1" customWidth="1"/>
    <col min="1795" max="1796" width="3.7109375" style="27" customWidth="1"/>
    <col min="1797" max="1797" width="16.7109375" style="27" customWidth="1"/>
    <col min="1798" max="1798" width="4.7109375" style="27" customWidth="1"/>
    <col min="1799" max="1799" width="12.7109375" style="27" customWidth="1"/>
    <col min="1800" max="1800" width="9.140625" style="27"/>
    <col min="1801" max="1801" width="9.85546875" style="27" bestFit="1" customWidth="1"/>
    <col min="1802" max="2048" width="9.140625" style="27"/>
    <col min="2049" max="2049" width="65.7109375" style="27" customWidth="1"/>
    <col min="2050" max="2050" width="0" style="27" hidden="1" customWidth="1"/>
    <col min="2051" max="2052" width="3.7109375" style="27" customWidth="1"/>
    <col min="2053" max="2053" width="16.7109375" style="27" customWidth="1"/>
    <col min="2054" max="2054" width="4.7109375" style="27" customWidth="1"/>
    <col min="2055" max="2055" width="12.7109375" style="27" customWidth="1"/>
    <col min="2056" max="2056" width="9.140625" style="27"/>
    <col min="2057" max="2057" width="9.85546875" style="27" bestFit="1" customWidth="1"/>
    <col min="2058" max="2304" width="9.140625" style="27"/>
    <col min="2305" max="2305" width="65.7109375" style="27" customWidth="1"/>
    <col min="2306" max="2306" width="0" style="27" hidden="1" customWidth="1"/>
    <col min="2307" max="2308" width="3.7109375" style="27" customWidth="1"/>
    <col min="2309" max="2309" width="16.7109375" style="27" customWidth="1"/>
    <col min="2310" max="2310" width="4.7109375" style="27" customWidth="1"/>
    <col min="2311" max="2311" width="12.7109375" style="27" customWidth="1"/>
    <col min="2312" max="2312" width="9.140625" style="27"/>
    <col min="2313" max="2313" width="9.85546875" style="27" bestFit="1" customWidth="1"/>
    <col min="2314" max="2560" width="9.140625" style="27"/>
    <col min="2561" max="2561" width="65.7109375" style="27" customWidth="1"/>
    <col min="2562" max="2562" width="0" style="27" hidden="1" customWidth="1"/>
    <col min="2563" max="2564" width="3.7109375" style="27" customWidth="1"/>
    <col min="2565" max="2565" width="16.7109375" style="27" customWidth="1"/>
    <col min="2566" max="2566" width="4.7109375" style="27" customWidth="1"/>
    <col min="2567" max="2567" width="12.7109375" style="27" customWidth="1"/>
    <col min="2568" max="2568" width="9.140625" style="27"/>
    <col min="2569" max="2569" width="9.85546875" style="27" bestFit="1" customWidth="1"/>
    <col min="2570" max="2816" width="9.140625" style="27"/>
    <col min="2817" max="2817" width="65.7109375" style="27" customWidth="1"/>
    <col min="2818" max="2818" width="0" style="27" hidden="1" customWidth="1"/>
    <col min="2819" max="2820" width="3.7109375" style="27" customWidth="1"/>
    <col min="2821" max="2821" width="16.7109375" style="27" customWidth="1"/>
    <col min="2822" max="2822" width="4.7109375" style="27" customWidth="1"/>
    <col min="2823" max="2823" width="12.7109375" style="27" customWidth="1"/>
    <col min="2824" max="2824" width="9.140625" style="27"/>
    <col min="2825" max="2825" width="9.85546875" style="27" bestFit="1" customWidth="1"/>
    <col min="2826" max="3072" width="9.140625" style="27"/>
    <col min="3073" max="3073" width="65.7109375" style="27" customWidth="1"/>
    <col min="3074" max="3074" width="0" style="27" hidden="1" customWidth="1"/>
    <col min="3075" max="3076" width="3.7109375" style="27" customWidth="1"/>
    <col min="3077" max="3077" width="16.7109375" style="27" customWidth="1"/>
    <col min="3078" max="3078" width="4.7109375" style="27" customWidth="1"/>
    <col min="3079" max="3079" width="12.7109375" style="27" customWidth="1"/>
    <col min="3080" max="3080" width="9.140625" style="27"/>
    <col min="3081" max="3081" width="9.85546875" style="27" bestFit="1" customWidth="1"/>
    <col min="3082" max="3328" width="9.140625" style="27"/>
    <col min="3329" max="3329" width="65.7109375" style="27" customWidth="1"/>
    <col min="3330" max="3330" width="0" style="27" hidden="1" customWidth="1"/>
    <col min="3331" max="3332" width="3.7109375" style="27" customWidth="1"/>
    <col min="3333" max="3333" width="16.7109375" style="27" customWidth="1"/>
    <col min="3334" max="3334" width="4.7109375" style="27" customWidth="1"/>
    <col min="3335" max="3335" width="12.7109375" style="27" customWidth="1"/>
    <col min="3336" max="3336" width="9.140625" style="27"/>
    <col min="3337" max="3337" width="9.85546875" style="27" bestFit="1" customWidth="1"/>
    <col min="3338" max="3584" width="9.140625" style="27"/>
    <col min="3585" max="3585" width="65.7109375" style="27" customWidth="1"/>
    <col min="3586" max="3586" width="0" style="27" hidden="1" customWidth="1"/>
    <col min="3587" max="3588" width="3.7109375" style="27" customWidth="1"/>
    <col min="3589" max="3589" width="16.7109375" style="27" customWidth="1"/>
    <col min="3590" max="3590" width="4.7109375" style="27" customWidth="1"/>
    <col min="3591" max="3591" width="12.7109375" style="27" customWidth="1"/>
    <col min="3592" max="3592" width="9.140625" style="27"/>
    <col min="3593" max="3593" width="9.85546875" style="27" bestFit="1" customWidth="1"/>
    <col min="3594" max="3840" width="9.140625" style="27"/>
    <col min="3841" max="3841" width="65.7109375" style="27" customWidth="1"/>
    <col min="3842" max="3842" width="0" style="27" hidden="1" customWidth="1"/>
    <col min="3843" max="3844" width="3.7109375" style="27" customWidth="1"/>
    <col min="3845" max="3845" width="16.7109375" style="27" customWidth="1"/>
    <col min="3846" max="3846" width="4.7109375" style="27" customWidth="1"/>
    <col min="3847" max="3847" width="12.7109375" style="27" customWidth="1"/>
    <col min="3848" max="3848" width="9.140625" style="27"/>
    <col min="3849" max="3849" width="9.85546875" style="27" bestFit="1" customWidth="1"/>
    <col min="3850" max="4096" width="9.140625" style="27"/>
    <col min="4097" max="4097" width="65.7109375" style="27" customWidth="1"/>
    <col min="4098" max="4098" width="0" style="27" hidden="1" customWidth="1"/>
    <col min="4099" max="4100" width="3.7109375" style="27" customWidth="1"/>
    <col min="4101" max="4101" width="16.7109375" style="27" customWidth="1"/>
    <col min="4102" max="4102" width="4.7109375" style="27" customWidth="1"/>
    <col min="4103" max="4103" width="12.7109375" style="27" customWidth="1"/>
    <col min="4104" max="4104" width="9.140625" style="27"/>
    <col min="4105" max="4105" width="9.85546875" style="27" bestFit="1" customWidth="1"/>
    <col min="4106" max="4352" width="9.140625" style="27"/>
    <col min="4353" max="4353" width="65.7109375" style="27" customWidth="1"/>
    <col min="4354" max="4354" width="0" style="27" hidden="1" customWidth="1"/>
    <col min="4355" max="4356" width="3.7109375" style="27" customWidth="1"/>
    <col min="4357" max="4357" width="16.7109375" style="27" customWidth="1"/>
    <col min="4358" max="4358" width="4.7109375" style="27" customWidth="1"/>
    <col min="4359" max="4359" width="12.7109375" style="27" customWidth="1"/>
    <col min="4360" max="4360" width="9.140625" style="27"/>
    <col min="4361" max="4361" width="9.85546875" style="27" bestFit="1" customWidth="1"/>
    <col min="4362" max="4608" width="9.140625" style="27"/>
    <col min="4609" max="4609" width="65.7109375" style="27" customWidth="1"/>
    <col min="4610" max="4610" width="0" style="27" hidden="1" customWidth="1"/>
    <col min="4611" max="4612" width="3.7109375" style="27" customWidth="1"/>
    <col min="4613" max="4613" width="16.7109375" style="27" customWidth="1"/>
    <col min="4614" max="4614" width="4.7109375" style="27" customWidth="1"/>
    <col min="4615" max="4615" width="12.7109375" style="27" customWidth="1"/>
    <col min="4616" max="4616" width="9.140625" style="27"/>
    <col min="4617" max="4617" width="9.85546875" style="27" bestFit="1" customWidth="1"/>
    <col min="4618" max="4864" width="9.140625" style="27"/>
    <col min="4865" max="4865" width="65.7109375" style="27" customWidth="1"/>
    <col min="4866" max="4866" width="0" style="27" hidden="1" customWidth="1"/>
    <col min="4867" max="4868" width="3.7109375" style="27" customWidth="1"/>
    <col min="4869" max="4869" width="16.7109375" style="27" customWidth="1"/>
    <col min="4870" max="4870" width="4.7109375" style="27" customWidth="1"/>
    <col min="4871" max="4871" width="12.7109375" style="27" customWidth="1"/>
    <col min="4872" max="4872" width="9.140625" style="27"/>
    <col min="4873" max="4873" width="9.85546875" style="27" bestFit="1" customWidth="1"/>
    <col min="4874" max="5120" width="9.140625" style="27"/>
    <col min="5121" max="5121" width="65.7109375" style="27" customWidth="1"/>
    <col min="5122" max="5122" width="0" style="27" hidden="1" customWidth="1"/>
    <col min="5123" max="5124" width="3.7109375" style="27" customWidth="1"/>
    <col min="5125" max="5125" width="16.7109375" style="27" customWidth="1"/>
    <col min="5126" max="5126" width="4.7109375" style="27" customWidth="1"/>
    <col min="5127" max="5127" width="12.7109375" style="27" customWidth="1"/>
    <col min="5128" max="5128" width="9.140625" style="27"/>
    <col min="5129" max="5129" width="9.85546875" style="27" bestFit="1" customWidth="1"/>
    <col min="5130" max="5376" width="9.140625" style="27"/>
    <col min="5377" max="5377" width="65.7109375" style="27" customWidth="1"/>
    <col min="5378" max="5378" width="0" style="27" hidden="1" customWidth="1"/>
    <col min="5379" max="5380" width="3.7109375" style="27" customWidth="1"/>
    <col min="5381" max="5381" width="16.7109375" style="27" customWidth="1"/>
    <col min="5382" max="5382" width="4.7109375" style="27" customWidth="1"/>
    <col min="5383" max="5383" width="12.7109375" style="27" customWidth="1"/>
    <col min="5384" max="5384" width="9.140625" style="27"/>
    <col min="5385" max="5385" width="9.85546875" style="27" bestFit="1" customWidth="1"/>
    <col min="5386" max="5632" width="9.140625" style="27"/>
    <col min="5633" max="5633" width="65.7109375" style="27" customWidth="1"/>
    <col min="5634" max="5634" width="0" style="27" hidden="1" customWidth="1"/>
    <col min="5635" max="5636" width="3.7109375" style="27" customWidth="1"/>
    <col min="5637" max="5637" width="16.7109375" style="27" customWidth="1"/>
    <col min="5638" max="5638" width="4.7109375" style="27" customWidth="1"/>
    <col min="5639" max="5639" width="12.7109375" style="27" customWidth="1"/>
    <col min="5640" max="5640" width="9.140625" style="27"/>
    <col min="5641" max="5641" width="9.85546875" style="27" bestFit="1" customWidth="1"/>
    <col min="5642" max="5888" width="9.140625" style="27"/>
    <col min="5889" max="5889" width="65.7109375" style="27" customWidth="1"/>
    <col min="5890" max="5890" width="0" style="27" hidden="1" customWidth="1"/>
    <col min="5891" max="5892" width="3.7109375" style="27" customWidth="1"/>
    <col min="5893" max="5893" width="16.7109375" style="27" customWidth="1"/>
    <col min="5894" max="5894" width="4.7109375" style="27" customWidth="1"/>
    <col min="5895" max="5895" width="12.7109375" style="27" customWidth="1"/>
    <col min="5896" max="5896" width="9.140625" style="27"/>
    <col min="5897" max="5897" width="9.85546875" style="27" bestFit="1" customWidth="1"/>
    <col min="5898" max="6144" width="9.140625" style="27"/>
    <col min="6145" max="6145" width="65.7109375" style="27" customWidth="1"/>
    <col min="6146" max="6146" width="0" style="27" hidden="1" customWidth="1"/>
    <col min="6147" max="6148" width="3.7109375" style="27" customWidth="1"/>
    <col min="6149" max="6149" width="16.7109375" style="27" customWidth="1"/>
    <col min="6150" max="6150" width="4.7109375" style="27" customWidth="1"/>
    <col min="6151" max="6151" width="12.7109375" style="27" customWidth="1"/>
    <col min="6152" max="6152" width="9.140625" style="27"/>
    <col min="6153" max="6153" width="9.85546875" style="27" bestFit="1" customWidth="1"/>
    <col min="6154" max="6400" width="9.140625" style="27"/>
    <col min="6401" max="6401" width="65.7109375" style="27" customWidth="1"/>
    <col min="6402" max="6402" width="0" style="27" hidden="1" customWidth="1"/>
    <col min="6403" max="6404" width="3.7109375" style="27" customWidth="1"/>
    <col min="6405" max="6405" width="16.7109375" style="27" customWidth="1"/>
    <col min="6406" max="6406" width="4.7109375" style="27" customWidth="1"/>
    <col min="6407" max="6407" width="12.7109375" style="27" customWidth="1"/>
    <col min="6408" max="6408" width="9.140625" style="27"/>
    <col min="6409" max="6409" width="9.85546875" style="27" bestFit="1" customWidth="1"/>
    <col min="6410" max="6656" width="9.140625" style="27"/>
    <col min="6657" max="6657" width="65.7109375" style="27" customWidth="1"/>
    <col min="6658" max="6658" width="0" style="27" hidden="1" customWidth="1"/>
    <col min="6659" max="6660" width="3.7109375" style="27" customWidth="1"/>
    <col min="6661" max="6661" width="16.7109375" style="27" customWidth="1"/>
    <col min="6662" max="6662" width="4.7109375" style="27" customWidth="1"/>
    <col min="6663" max="6663" width="12.7109375" style="27" customWidth="1"/>
    <col min="6664" max="6664" width="9.140625" style="27"/>
    <col min="6665" max="6665" width="9.85546875" style="27" bestFit="1" customWidth="1"/>
    <col min="6666" max="6912" width="9.140625" style="27"/>
    <col min="6913" max="6913" width="65.7109375" style="27" customWidth="1"/>
    <col min="6914" max="6914" width="0" style="27" hidden="1" customWidth="1"/>
    <col min="6915" max="6916" width="3.7109375" style="27" customWidth="1"/>
    <col min="6917" max="6917" width="16.7109375" style="27" customWidth="1"/>
    <col min="6918" max="6918" width="4.7109375" style="27" customWidth="1"/>
    <col min="6919" max="6919" width="12.7109375" style="27" customWidth="1"/>
    <col min="6920" max="6920" width="9.140625" style="27"/>
    <col min="6921" max="6921" width="9.85546875" style="27" bestFit="1" customWidth="1"/>
    <col min="6922" max="7168" width="9.140625" style="27"/>
    <col min="7169" max="7169" width="65.7109375" style="27" customWidth="1"/>
    <col min="7170" max="7170" width="0" style="27" hidden="1" customWidth="1"/>
    <col min="7171" max="7172" width="3.7109375" style="27" customWidth="1"/>
    <col min="7173" max="7173" width="16.7109375" style="27" customWidth="1"/>
    <col min="7174" max="7174" width="4.7109375" style="27" customWidth="1"/>
    <col min="7175" max="7175" width="12.7109375" style="27" customWidth="1"/>
    <col min="7176" max="7176" width="9.140625" style="27"/>
    <col min="7177" max="7177" width="9.85546875" style="27" bestFit="1" customWidth="1"/>
    <col min="7178" max="7424" width="9.140625" style="27"/>
    <col min="7425" max="7425" width="65.7109375" style="27" customWidth="1"/>
    <col min="7426" max="7426" width="0" style="27" hidden="1" customWidth="1"/>
    <col min="7427" max="7428" width="3.7109375" style="27" customWidth="1"/>
    <col min="7429" max="7429" width="16.7109375" style="27" customWidth="1"/>
    <col min="7430" max="7430" width="4.7109375" style="27" customWidth="1"/>
    <col min="7431" max="7431" width="12.7109375" style="27" customWidth="1"/>
    <col min="7432" max="7432" width="9.140625" style="27"/>
    <col min="7433" max="7433" width="9.85546875" style="27" bestFit="1" customWidth="1"/>
    <col min="7434" max="7680" width="9.140625" style="27"/>
    <col min="7681" max="7681" width="65.7109375" style="27" customWidth="1"/>
    <col min="7682" max="7682" width="0" style="27" hidden="1" customWidth="1"/>
    <col min="7683" max="7684" width="3.7109375" style="27" customWidth="1"/>
    <col min="7685" max="7685" width="16.7109375" style="27" customWidth="1"/>
    <col min="7686" max="7686" width="4.7109375" style="27" customWidth="1"/>
    <col min="7687" max="7687" width="12.7109375" style="27" customWidth="1"/>
    <col min="7688" max="7688" width="9.140625" style="27"/>
    <col min="7689" max="7689" width="9.85546875" style="27" bestFit="1" customWidth="1"/>
    <col min="7690" max="7936" width="9.140625" style="27"/>
    <col min="7937" max="7937" width="65.7109375" style="27" customWidth="1"/>
    <col min="7938" max="7938" width="0" style="27" hidden="1" customWidth="1"/>
    <col min="7939" max="7940" width="3.7109375" style="27" customWidth="1"/>
    <col min="7941" max="7941" width="16.7109375" style="27" customWidth="1"/>
    <col min="7942" max="7942" width="4.7109375" style="27" customWidth="1"/>
    <col min="7943" max="7943" width="12.7109375" style="27" customWidth="1"/>
    <col min="7944" max="7944" width="9.140625" style="27"/>
    <col min="7945" max="7945" width="9.85546875" style="27" bestFit="1" customWidth="1"/>
    <col min="7946" max="8192" width="9.140625" style="27"/>
    <col min="8193" max="8193" width="65.7109375" style="27" customWidth="1"/>
    <col min="8194" max="8194" width="0" style="27" hidden="1" customWidth="1"/>
    <col min="8195" max="8196" width="3.7109375" style="27" customWidth="1"/>
    <col min="8197" max="8197" width="16.7109375" style="27" customWidth="1"/>
    <col min="8198" max="8198" width="4.7109375" style="27" customWidth="1"/>
    <col min="8199" max="8199" width="12.7109375" style="27" customWidth="1"/>
    <col min="8200" max="8200" width="9.140625" style="27"/>
    <col min="8201" max="8201" width="9.85546875" style="27" bestFit="1" customWidth="1"/>
    <col min="8202" max="8448" width="9.140625" style="27"/>
    <col min="8449" max="8449" width="65.7109375" style="27" customWidth="1"/>
    <col min="8450" max="8450" width="0" style="27" hidden="1" customWidth="1"/>
    <col min="8451" max="8452" width="3.7109375" style="27" customWidth="1"/>
    <col min="8453" max="8453" width="16.7109375" style="27" customWidth="1"/>
    <col min="8454" max="8454" width="4.7109375" style="27" customWidth="1"/>
    <col min="8455" max="8455" width="12.7109375" style="27" customWidth="1"/>
    <col min="8456" max="8456" width="9.140625" style="27"/>
    <col min="8457" max="8457" width="9.85546875" style="27" bestFit="1" customWidth="1"/>
    <col min="8458" max="8704" width="9.140625" style="27"/>
    <col min="8705" max="8705" width="65.7109375" style="27" customWidth="1"/>
    <col min="8706" max="8706" width="0" style="27" hidden="1" customWidth="1"/>
    <col min="8707" max="8708" width="3.7109375" style="27" customWidth="1"/>
    <col min="8709" max="8709" width="16.7109375" style="27" customWidth="1"/>
    <col min="8710" max="8710" width="4.7109375" style="27" customWidth="1"/>
    <col min="8711" max="8711" width="12.7109375" style="27" customWidth="1"/>
    <col min="8712" max="8712" width="9.140625" style="27"/>
    <col min="8713" max="8713" width="9.85546875" style="27" bestFit="1" customWidth="1"/>
    <col min="8714" max="8960" width="9.140625" style="27"/>
    <col min="8961" max="8961" width="65.7109375" style="27" customWidth="1"/>
    <col min="8962" max="8962" width="0" style="27" hidden="1" customWidth="1"/>
    <col min="8963" max="8964" width="3.7109375" style="27" customWidth="1"/>
    <col min="8965" max="8965" width="16.7109375" style="27" customWidth="1"/>
    <col min="8966" max="8966" width="4.7109375" style="27" customWidth="1"/>
    <col min="8967" max="8967" width="12.7109375" style="27" customWidth="1"/>
    <col min="8968" max="8968" width="9.140625" style="27"/>
    <col min="8969" max="8969" width="9.85546875" style="27" bestFit="1" customWidth="1"/>
    <col min="8970" max="9216" width="9.140625" style="27"/>
    <col min="9217" max="9217" width="65.7109375" style="27" customWidth="1"/>
    <col min="9218" max="9218" width="0" style="27" hidden="1" customWidth="1"/>
    <col min="9219" max="9220" width="3.7109375" style="27" customWidth="1"/>
    <col min="9221" max="9221" width="16.7109375" style="27" customWidth="1"/>
    <col min="9222" max="9222" width="4.7109375" style="27" customWidth="1"/>
    <col min="9223" max="9223" width="12.7109375" style="27" customWidth="1"/>
    <col min="9224" max="9224" width="9.140625" style="27"/>
    <col min="9225" max="9225" width="9.85546875" style="27" bestFit="1" customWidth="1"/>
    <col min="9226" max="9472" width="9.140625" style="27"/>
    <col min="9473" max="9473" width="65.7109375" style="27" customWidth="1"/>
    <col min="9474" max="9474" width="0" style="27" hidden="1" customWidth="1"/>
    <col min="9475" max="9476" width="3.7109375" style="27" customWidth="1"/>
    <col min="9477" max="9477" width="16.7109375" style="27" customWidth="1"/>
    <col min="9478" max="9478" width="4.7109375" style="27" customWidth="1"/>
    <col min="9479" max="9479" width="12.7109375" style="27" customWidth="1"/>
    <col min="9480" max="9480" width="9.140625" style="27"/>
    <col min="9481" max="9481" width="9.85546875" style="27" bestFit="1" customWidth="1"/>
    <col min="9482" max="9728" width="9.140625" style="27"/>
    <col min="9729" max="9729" width="65.7109375" style="27" customWidth="1"/>
    <col min="9730" max="9730" width="0" style="27" hidden="1" customWidth="1"/>
    <col min="9731" max="9732" width="3.7109375" style="27" customWidth="1"/>
    <col min="9733" max="9733" width="16.7109375" style="27" customWidth="1"/>
    <col min="9734" max="9734" width="4.7109375" style="27" customWidth="1"/>
    <col min="9735" max="9735" width="12.7109375" style="27" customWidth="1"/>
    <col min="9736" max="9736" width="9.140625" style="27"/>
    <col min="9737" max="9737" width="9.85546875" style="27" bestFit="1" customWidth="1"/>
    <col min="9738" max="9984" width="9.140625" style="27"/>
    <col min="9985" max="9985" width="65.7109375" style="27" customWidth="1"/>
    <col min="9986" max="9986" width="0" style="27" hidden="1" customWidth="1"/>
    <col min="9987" max="9988" width="3.7109375" style="27" customWidth="1"/>
    <col min="9989" max="9989" width="16.7109375" style="27" customWidth="1"/>
    <col min="9990" max="9990" width="4.7109375" style="27" customWidth="1"/>
    <col min="9991" max="9991" width="12.7109375" style="27" customWidth="1"/>
    <col min="9992" max="9992" width="9.140625" style="27"/>
    <col min="9993" max="9993" width="9.85546875" style="27" bestFit="1" customWidth="1"/>
    <col min="9994" max="10240" width="9.140625" style="27"/>
    <col min="10241" max="10241" width="65.7109375" style="27" customWidth="1"/>
    <col min="10242" max="10242" width="0" style="27" hidden="1" customWidth="1"/>
    <col min="10243" max="10244" width="3.7109375" style="27" customWidth="1"/>
    <col min="10245" max="10245" width="16.7109375" style="27" customWidth="1"/>
    <col min="10246" max="10246" width="4.7109375" style="27" customWidth="1"/>
    <col min="10247" max="10247" width="12.7109375" style="27" customWidth="1"/>
    <col min="10248" max="10248" width="9.140625" style="27"/>
    <col min="10249" max="10249" width="9.85546875" style="27" bestFit="1" customWidth="1"/>
    <col min="10250" max="10496" width="9.140625" style="27"/>
    <col min="10497" max="10497" width="65.7109375" style="27" customWidth="1"/>
    <col min="10498" max="10498" width="0" style="27" hidden="1" customWidth="1"/>
    <col min="10499" max="10500" width="3.7109375" style="27" customWidth="1"/>
    <col min="10501" max="10501" width="16.7109375" style="27" customWidth="1"/>
    <col min="10502" max="10502" width="4.7109375" style="27" customWidth="1"/>
    <col min="10503" max="10503" width="12.7109375" style="27" customWidth="1"/>
    <col min="10504" max="10504" width="9.140625" style="27"/>
    <col min="10505" max="10505" width="9.85546875" style="27" bestFit="1" customWidth="1"/>
    <col min="10506" max="10752" width="9.140625" style="27"/>
    <col min="10753" max="10753" width="65.7109375" style="27" customWidth="1"/>
    <col min="10754" max="10754" width="0" style="27" hidden="1" customWidth="1"/>
    <col min="10755" max="10756" width="3.7109375" style="27" customWidth="1"/>
    <col min="10757" max="10757" width="16.7109375" style="27" customWidth="1"/>
    <col min="10758" max="10758" width="4.7109375" style="27" customWidth="1"/>
    <col min="10759" max="10759" width="12.7109375" style="27" customWidth="1"/>
    <col min="10760" max="10760" width="9.140625" style="27"/>
    <col min="10761" max="10761" width="9.85546875" style="27" bestFit="1" customWidth="1"/>
    <col min="10762" max="11008" width="9.140625" style="27"/>
    <col min="11009" max="11009" width="65.7109375" style="27" customWidth="1"/>
    <col min="11010" max="11010" width="0" style="27" hidden="1" customWidth="1"/>
    <col min="11011" max="11012" width="3.7109375" style="27" customWidth="1"/>
    <col min="11013" max="11013" width="16.7109375" style="27" customWidth="1"/>
    <col min="11014" max="11014" width="4.7109375" style="27" customWidth="1"/>
    <col min="11015" max="11015" width="12.7109375" style="27" customWidth="1"/>
    <col min="11016" max="11016" width="9.140625" style="27"/>
    <col min="11017" max="11017" width="9.85546875" style="27" bestFit="1" customWidth="1"/>
    <col min="11018" max="11264" width="9.140625" style="27"/>
    <col min="11265" max="11265" width="65.7109375" style="27" customWidth="1"/>
    <col min="11266" max="11266" width="0" style="27" hidden="1" customWidth="1"/>
    <col min="11267" max="11268" width="3.7109375" style="27" customWidth="1"/>
    <col min="11269" max="11269" width="16.7109375" style="27" customWidth="1"/>
    <col min="11270" max="11270" width="4.7109375" style="27" customWidth="1"/>
    <col min="11271" max="11271" width="12.7109375" style="27" customWidth="1"/>
    <col min="11272" max="11272" width="9.140625" style="27"/>
    <col min="11273" max="11273" width="9.85546875" style="27" bestFit="1" customWidth="1"/>
    <col min="11274" max="11520" width="9.140625" style="27"/>
    <col min="11521" max="11521" width="65.7109375" style="27" customWidth="1"/>
    <col min="11522" max="11522" width="0" style="27" hidden="1" customWidth="1"/>
    <col min="11523" max="11524" width="3.7109375" style="27" customWidth="1"/>
    <col min="11525" max="11525" width="16.7109375" style="27" customWidth="1"/>
    <col min="11526" max="11526" width="4.7109375" style="27" customWidth="1"/>
    <col min="11527" max="11527" width="12.7109375" style="27" customWidth="1"/>
    <col min="11528" max="11528" width="9.140625" style="27"/>
    <col min="11529" max="11529" width="9.85546875" style="27" bestFit="1" customWidth="1"/>
    <col min="11530" max="11776" width="9.140625" style="27"/>
    <col min="11777" max="11777" width="65.7109375" style="27" customWidth="1"/>
    <col min="11778" max="11778" width="0" style="27" hidden="1" customWidth="1"/>
    <col min="11779" max="11780" width="3.7109375" style="27" customWidth="1"/>
    <col min="11781" max="11781" width="16.7109375" style="27" customWidth="1"/>
    <col min="11782" max="11782" width="4.7109375" style="27" customWidth="1"/>
    <col min="11783" max="11783" width="12.7109375" style="27" customWidth="1"/>
    <col min="11784" max="11784" width="9.140625" style="27"/>
    <col min="11785" max="11785" width="9.85546875" style="27" bestFit="1" customWidth="1"/>
    <col min="11786" max="12032" width="9.140625" style="27"/>
    <col min="12033" max="12033" width="65.7109375" style="27" customWidth="1"/>
    <col min="12034" max="12034" width="0" style="27" hidden="1" customWidth="1"/>
    <col min="12035" max="12036" width="3.7109375" style="27" customWidth="1"/>
    <col min="12037" max="12037" width="16.7109375" style="27" customWidth="1"/>
    <col min="12038" max="12038" width="4.7109375" style="27" customWidth="1"/>
    <col min="12039" max="12039" width="12.7109375" style="27" customWidth="1"/>
    <col min="12040" max="12040" width="9.140625" style="27"/>
    <col min="12041" max="12041" width="9.85546875" style="27" bestFit="1" customWidth="1"/>
    <col min="12042" max="12288" width="9.140625" style="27"/>
    <col min="12289" max="12289" width="65.7109375" style="27" customWidth="1"/>
    <col min="12290" max="12290" width="0" style="27" hidden="1" customWidth="1"/>
    <col min="12291" max="12292" width="3.7109375" style="27" customWidth="1"/>
    <col min="12293" max="12293" width="16.7109375" style="27" customWidth="1"/>
    <col min="12294" max="12294" width="4.7109375" style="27" customWidth="1"/>
    <col min="12295" max="12295" width="12.7109375" style="27" customWidth="1"/>
    <col min="12296" max="12296" width="9.140625" style="27"/>
    <col min="12297" max="12297" width="9.85546875" style="27" bestFit="1" customWidth="1"/>
    <col min="12298" max="12544" width="9.140625" style="27"/>
    <col min="12545" max="12545" width="65.7109375" style="27" customWidth="1"/>
    <col min="12546" max="12546" width="0" style="27" hidden="1" customWidth="1"/>
    <col min="12547" max="12548" width="3.7109375" style="27" customWidth="1"/>
    <col min="12549" max="12549" width="16.7109375" style="27" customWidth="1"/>
    <col min="12550" max="12550" width="4.7109375" style="27" customWidth="1"/>
    <col min="12551" max="12551" width="12.7109375" style="27" customWidth="1"/>
    <col min="12552" max="12552" width="9.140625" style="27"/>
    <col min="12553" max="12553" width="9.85546875" style="27" bestFit="1" customWidth="1"/>
    <col min="12554" max="12800" width="9.140625" style="27"/>
    <col min="12801" max="12801" width="65.7109375" style="27" customWidth="1"/>
    <col min="12802" max="12802" width="0" style="27" hidden="1" customWidth="1"/>
    <col min="12803" max="12804" width="3.7109375" style="27" customWidth="1"/>
    <col min="12805" max="12805" width="16.7109375" style="27" customWidth="1"/>
    <col min="12806" max="12806" width="4.7109375" style="27" customWidth="1"/>
    <col min="12807" max="12807" width="12.7109375" style="27" customWidth="1"/>
    <col min="12808" max="12808" width="9.140625" style="27"/>
    <col min="12809" max="12809" width="9.85546875" style="27" bestFit="1" customWidth="1"/>
    <col min="12810" max="13056" width="9.140625" style="27"/>
    <col min="13057" max="13057" width="65.7109375" style="27" customWidth="1"/>
    <col min="13058" max="13058" width="0" style="27" hidden="1" customWidth="1"/>
    <col min="13059" max="13060" width="3.7109375" style="27" customWidth="1"/>
    <col min="13061" max="13061" width="16.7109375" style="27" customWidth="1"/>
    <col min="13062" max="13062" width="4.7109375" style="27" customWidth="1"/>
    <col min="13063" max="13063" width="12.7109375" style="27" customWidth="1"/>
    <col min="13064" max="13064" width="9.140625" style="27"/>
    <col min="13065" max="13065" width="9.85546875" style="27" bestFit="1" customWidth="1"/>
    <col min="13066" max="13312" width="9.140625" style="27"/>
    <col min="13313" max="13313" width="65.7109375" style="27" customWidth="1"/>
    <col min="13314" max="13314" width="0" style="27" hidden="1" customWidth="1"/>
    <col min="13315" max="13316" width="3.7109375" style="27" customWidth="1"/>
    <col min="13317" max="13317" width="16.7109375" style="27" customWidth="1"/>
    <col min="13318" max="13318" width="4.7109375" style="27" customWidth="1"/>
    <col min="13319" max="13319" width="12.7109375" style="27" customWidth="1"/>
    <col min="13320" max="13320" width="9.140625" style="27"/>
    <col min="13321" max="13321" width="9.85546875" style="27" bestFit="1" customWidth="1"/>
    <col min="13322" max="13568" width="9.140625" style="27"/>
    <col min="13569" max="13569" width="65.7109375" style="27" customWidth="1"/>
    <col min="13570" max="13570" width="0" style="27" hidden="1" customWidth="1"/>
    <col min="13571" max="13572" width="3.7109375" style="27" customWidth="1"/>
    <col min="13573" max="13573" width="16.7109375" style="27" customWidth="1"/>
    <col min="13574" max="13574" width="4.7109375" style="27" customWidth="1"/>
    <col min="13575" max="13575" width="12.7109375" style="27" customWidth="1"/>
    <col min="13576" max="13576" width="9.140625" style="27"/>
    <col min="13577" max="13577" width="9.85546875" style="27" bestFit="1" customWidth="1"/>
    <col min="13578" max="13824" width="9.140625" style="27"/>
    <col min="13825" max="13825" width="65.7109375" style="27" customWidth="1"/>
    <col min="13826" max="13826" width="0" style="27" hidden="1" customWidth="1"/>
    <col min="13827" max="13828" width="3.7109375" style="27" customWidth="1"/>
    <col min="13829" max="13829" width="16.7109375" style="27" customWidth="1"/>
    <col min="13830" max="13830" width="4.7109375" style="27" customWidth="1"/>
    <col min="13831" max="13831" width="12.7109375" style="27" customWidth="1"/>
    <col min="13832" max="13832" width="9.140625" style="27"/>
    <col min="13833" max="13833" width="9.85546875" style="27" bestFit="1" customWidth="1"/>
    <col min="13834" max="14080" width="9.140625" style="27"/>
    <col min="14081" max="14081" width="65.7109375" style="27" customWidth="1"/>
    <col min="14082" max="14082" width="0" style="27" hidden="1" customWidth="1"/>
    <col min="14083" max="14084" width="3.7109375" style="27" customWidth="1"/>
    <col min="14085" max="14085" width="16.7109375" style="27" customWidth="1"/>
    <col min="14086" max="14086" width="4.7109375" style="27" customWidth="1"/>
    <col min="14087" max="14087" width="12.7109375" style="27" customWidth="1"/>
    <col min="14088" max="14088" width="9.140625" style="27"/>
    <col min="14089" max="14089" width="9.85546875" style="27" bestFit="1" customWidth="1"/>
    <col min="14090" max="14336" width="9.140625" style="27"/>
    <col min="14337" max="14337" width="65.7109375" style="27" customWidth="1"/>
    <col min="14338" max="14338" width="0" style="27" hidden="1" customWidth="1"/>
    <col min="14339" max="14340" width="3.7109375" style="27" customWidth="1"/>
    <col min="14341" max="14341" width="16.7109375" style="27" customWidth="1"/>
    <col min="14342" max="14342" width="4.7109375" style="27" customWidth="1"/>
    <col min="14343" max="14343" width="12.7109375" style="27" customWidth="1"/>
    <col min="14344" max="14344" width="9.140625" style="27"/>
    <col min="14345" max="14345" width="9.85546875" style="27" bestFit="1" customWidth="1"/>
    <col min="14346" max="14592" width="9.140625" style="27"/>
    <col min="14593" max="14593" width="65.7109375" style="27" customWidth="1"/>
    <col min="14594" max="14594" width="0" style="27" hidden="1" customWidth="1"/>
    <col min="14595" max="14596" width="3.7109375" style="27" customWidth="1"/>
    <col min="14597" max="14597" width="16.7109375" style="27" customWidth="1"/>
    <col min="14598" max="14598" width="4.7109375" style="27" customWidth="1"/>
    <col min="14599" max="14599" width="12.7109375" style="27" customWidth="1"/>
    <col min="14600" max="14600" width="9.140625" style="27"/>
    <col min="14601" max="14601" width="9.85546875" style="27" bestFit="1" customWidth="1"/>
    <col min="14602" max="14848" width="9.140625" style="27"/>
    <col min="14849" max="14849" width="65.7109375" style="27" customWidth="1"/>
    <col min="14850" max="14850" width="0" style="27" hidden="1" customWidth="1"/>
    <col min="14851" max="14852" width="3.7109375" style="27" customWidth="1"/>
    <col min="14853" max="14853" width="16.7109375" style="27" customWidth="1"/>
    <col min="14854" max="14854" width="4.7109375" style="27" customWidth="1"/>
    <col min="14855" max="14855" width="12.7109375" style="27" customWidth="1"/>
    <col min="14856" max="14856" width="9.140625" style="27"/>
    <col min="14857" max="14857" width="9.85546875" style="27" bestFit="1" customWidth="1"/>
    <col min="14858" max="15104" width="9.140625" style="27"/>
    <col min="15105" max="15105" width="65.7109375" style="27" customWidth="1"/>
    <col min="15106" max="15106" width="0" style="27" hidden="1" customWidth="1"/>
    <col min="15107" max="15108" width="3.7109375" style="27" customWidth="1"/>
    <col min="15109" max="15109" width="16.7109375" style="27" customWidth="1"/>
    <col min="15110" max="15110" width="4.7109375" style="27" customWidth="1"/>
    <col min="15111" max="15111" width="12.7109375" style="27" customWidth="1"/>
    <col min="15112" max="15112" width="9.140625" style="27"/>
    <col min="15113" max="15113" width="9.85546875" style="27" bestFit="1" customWidth="1"/>
    <col min="15114" max="15360" width="9.140625" style="27"/>
    <col min="15361" max="15361" width="65.7109375" style="27" customWidth="1"/>
    <col min="15362" max="15362" width="0" style="27" hidden="1" customWidth="1"/>
    <col min="15363" max="15364" width="3.7109375" style="27" customWidth="1"/>
    <col min="15365" max="15365" width="16.7109375" style="27" customWidth="1"/>
    <col min="15366" max="15366" width="4.7109375" style="27" customWidth="1"/>
    <col min="15367" max="15367" width="12.7109375" style="27" customWidth="1"/>
    <col min="15368" max="15368" width="9.140625" style="27"/>
    <col min="15369" max="15369" width="9.85546875" style="27" bestFit="1" customWidth="1"/>
    <col min="15370" max="15616" width="9.140625" style="27"/>
    <col min="15617" max="15617" width="65.7109375" style="27" customWidth="1"/>
    <col min="15618" max="15618" width="0" style="27" hidden="1" customWidth="1"/>
    <col min="15619" max="15620" width="3.7109375" style="27" customWidth="1"/>
    <col min="15621" max="15621" width="16.7109375" style="27" customWidth="1"/>
    <col min="15622" max="15622" width="4.7109375" style="27" customWidth="1"/>
    <col min="15623" max="15623" width="12.7109375" style="27" customWidth="1"/>
    <col min="15624" max="15624" width="9.140625" style="27"/>
    <col min="15625" max="15625" width="9.85546875" style="27" bestFit="1" customWidth="1"/>
    <col min="15626" max="15872" width="9.140625" style="27"/>
    <col min="15873" max="15873" width="65.7109375" style="27" customWidth="1"/>
    <col min="15874" max="15874" width="0" style="27" hidden="1" customWidth="1"/>
    <col min="15875" max="15876" width="3.7109375" style="27" customWidth="1"/>
    <col min="15877" max="15877" width="16.7109375" style="27" customWidth="1"/>
    <col min="15878" max="15878" width="4.7109375" style="27" customWidth="1"/>
    <col min="15879" max="15879" width="12.7109375" style="27" customWidth="1"/>
    <col min="15880" max="15880" width="9.140625" style="27"/>
    <col min="15881" max="15881" width="9.85546875" style="27" bestFit="1" customWidth="1"/>
    <col min="15882" max="16128" width="9.140625" style="27"/>
    <col min="16129" max="16129" width="65.7109375" style="27" customWidth="1"/>
    <col min="16130" max="16130" width="0" style="27" hidden="1" customWidth="1"/>
    <col min="16131" max="16132" width="3.7109375" style="27" customWidth="1"/>
    <col min="16133" max="16133" width="16.7109375" style="27" customWidth="1"/>
    <col min="16134" max="16134" width="4.7109375" style="27" customWidth="1"/>
    <col min="16135" max="16135" width="12.7109375" style="27" customWidth="1"/>
    <col min="16136" max="16136" width="9.140625" style="27"/>
    <col min="16137" max="16137" width="9.85546875" style="27" bestFit="1" customWidth="1"/>
    <col min="16138" max="16384" width="9.140625" style="27"/>
  </cols>
  <sheetData>
    <row r="1" spans="1:9" ht="15.75">
      <c r="G1" s="240" t="s">
        <v>834</v>
      </c>
    </row>
    <row r="2" spans="1:9" ht="15.75">
      <c r="G2" s="240" t="s">
        <v>0</v>
      </c>
    </row>
    <row r="3" spans="1:9" ht="15.75">
      <c r="G3" s="240" t="s">
        <v>1</v>
      </c>
    </row>
    <row r="4" spans="1:9" ht="15.75">
      <c r="G4" s="243" t="s">
        <v>1300</v>
      </c>
    </row>
    <row r="6" spans="1:9" s="15" customFormat="1" ht="15.75" customHeight="1">
      <c r="A6" s="244" t="s">
        <v>1295</v>
      </c>
      <c r="B6" s="244"/>
      <c r="C6" s="244"/>
      <c r="D6" s="244"/>
      <c r="E6" s="244"/>
      <c r="F6" s="244"/>
      <c r="G6" s="244"/>
      <c r="H6" s="14"/>
    </row>
    <row r="7" spans="1:9" s="15" customFormat="1" ht="15.75" customHeight="1">
      <c r="A7" s="244" t="s">
        <v>0</v>
      </c>
      <c r="B7" s="244"/>
      <c r="C7" s="244"/>
      <c r="D7" s="244"/>
      <c r="E7" s="244"/>
      <c r="F7" s="244"/>
      <c r="G7" s="244"/>
      <c r="H7" s="14"/>
    </row>
    <row r="8" spans="1:9" s="15" customFormat="1" ht="15.75" customHeight="1">
      <c r="A8" s="244" t="s">
        <v>1</v>
      </c>
      <c r="B8" s="244"/>
      <c r="C8" s="244"/>
      <c r="D8" s="244"/>
      <c r="E8" s="244"/>
      <c r="F8" s="244"/>
      <c r="G8" s="244"/>
      <c r="H8" s="14"/>
    </row>
    <row r="9" spans="1:9" s="15" customFormat="1" ht="15.75" customHeight="1">
      <c r="A9" s="244" t="s">
        <v>1271</v>
      </c>
      <c r="B9" s="244"/>
      <c r="C9" s="244"/>
      <c r="D9" s="244"/>
      <c r="E9" s="244"/>
      <c r="F9" s="244"/>
      <c r="G9" s="244"/>
      <c r="H9" s="14"/>
    </row>
    <row r="10" spans="1:9" s="15" customFormat="1">
      <c r="A10" s="105"/>
      <c r="B10" s="105"/>
      <c r="C10" s="106"/>
      <c r="D10" s="106"/>
      <c r="E10" s="106"/>
      <c r="F10" s="106"/>
      <c r="G10" s="107"/>
      <c r="H10" s="14"/>
    </row>
    <row r="11" spans="1:9" ht="56.25" customHeight="1">
      <c r="A11" s="246" t="s">
        <v>1190</v>
      </c>
      <c r="B11" s="246"/>
      <c r="C11" s="246"/>
      <c r="D11" s="246"/>
      <c r="E11" s="246"/>
      <c r="F11" s="246"/>
      <c r="G11" s="246"/>
    </row>
    <row r="12" spans="1:9">
      <c r="G12" s="167"/>
    </row>
    <row r="13" spans="1:9" ht="15.75">
      <c r="G13" s="30" t="s">
        <v>221</v>
      </c>
    </row>
    <row r="14" spans="1:9" ht="31.5">
      <c r="A14" s="144" t="s">
        <v>222</v>
      </c>
      <c r="B14" s="144"/>
      <c r="C14" s="144" t="s">
        <v>224</v>
      </c>
      <c r="D14" s="144" t="s">
        <v>225</v>
      </c>
      <c r="E14" s="144" t="s">
        <v>226</v>
      </c>
      <c r="F14" s="144" t="s">
        <v>227</v>
      </c>
      <c r="G14" s="144" t="s">
        <v>228</v>
      </c>
      <c r="I14" s="32"/>
    </row>
    <row r="15" spans="1:9" ht="15.75">
      <c r="A15" s="31">
        <v>1</v>
      </c>
      <c r="B15" s="31"/>
      <c r="C15" s="31">
        <v>2</v>
      </c>
      <c r="D15" s="31">
        <v>3</v>
      </c>
      <c r="E15" s="31">
        <v>4</v>
      </c>
      <c r="F15" s="31">
        <v>5</v>
      </c>
      <c r="G15" s="31">
        <v>6</v>
      </c>
      <c r="I15" s="32"/>
    </row>
    <row r="16" spans="1:9" ht="18.75">
      <c r="A16" s="56" t="s">
        <v>652</v>
      </c>
      <c r="B16" s="57">
        <v>801</v>
      </c>
      <c r="C16" s="59"/>
      <c r="D16" s="58"/>
      <c r="E16" s="59"/>
      <c r="F16" s="59"/>
      <c r="G16" s="60">
        <f>SUBTOTAL(9,G17,G109,G147,G191,G251,G361,G402,G429,G460)</f>
        <v>2307016.4000000004</v>
      </c>
      <c r="H16" s="237"/>
    </row>
    <row r="17" spans="1:11" s="15" customFormat="1" ht="18.75">
      <c r="A17" s="56" t="s">
        <v>230</v>
      </c>
      <c r="B17" s="57">
        <v>801</v>
      </c>
      <c r="C17" s="58" t="s">
        <v>231</v>
      </c>
      <c r="D17" s="58" t="s">
        <v>232</v>
      </c>
      <c r="E17" s="57"/>
      <c r="F17" s="59"/>
      <c r="G17" s="60">
        <f>SUM(G18,G26,G49,G53,G68,G75)</f>
        <v>366134.9</v>
      </c>
      <c r="H17" s="14"/>
      <c r="I17" s="14"/>
      <c r="J17" s="14"/>
      <c r="K17" s="14"/>
    </row>
    <row r="18" spans="1:11" s="15" customFormat="1" ht="31.5">
      <c r="A18" s="56" t="s">
        <v>233</v>
      </c>
      <c r="B18" s="57">
        <v>801</v>
      </c>
      <c r="C18" s="58" t="s">
        <v>231</v>
      </c>
      <c r="D18" s="58" t="s">
        <v>234</v>
      </c>
      <c r="E18" s="57"/>
      <c r="F18" s="59"/>
      <c r="G18" s="60">
        <f>SUM(G19)</f>
        <v>8734.9</v>
      </c>
      <c r="H18" s="14"/>
      <c r="I18" s="14"/>
      <c r="J18" s="14"/>
      <c r="K18" s="14"/>
    </row>
    <row r="19" spans="1:11" s="17" customFormat="1" ht="31.5">
      <c r="A19" s="61" t="s">
        <v>235</v>
      </c>
      <c r="B19" s="62">
        <v>801</v>
      </c>
      <c r="C19" s="63" t="s">
        <v>231</v>
      </c>
      <c r="D19" s="63" t="s">
        <v>234</v>
      </c>
      <c r="E19" s="62" t="s">
        <v>236</v>
      </c>
      <c r="F19" s="64"/>
      <c r="G19" s="33">
        <f>SUM(G20)</f>
        <v>8734.9</v>
      </c>
      <c r="H19" s="14"/>
      <c r="I19" s="14"/>
      <c r="J19" s="14"/>
      <c r="K19" s="14"/>
    </row>
    <row r="20" spans="1:11" s="15" customFormat="1" ht="18.75">
      <c r="A20" s="61" t="s">
        <v>237</v>
      </c>
      <c r="B20" s="62">
        <v>801</v>
      </c>
      <c r="C20" s="63" t="s">
        <v>231</v>
      </c>
      <c r="D20" s="63" t="s">
        <v>234</v>
      </c>
      <c r="E20" s="62" t="s">
        <v>238</v>
      </c>
      <c r="F20" s="64"/>
      <c r="G20" s="33">
        <f>SUM(G21:G25)</f>
        <v>8734.9</v>
      </c>
      <c r="H20" s="14"/>
      <c r="I20" s="14"/>
      <c r="J20" s="14"/>
      <c r="K20" s="14"/>
    </row>
    <row r="21" spans="1:11" s="15" customFormat="1" ht="78.75">
      <c r="A21" s="65" t="s">
        <v>239</v>
      </c>
      <c r="B21" s="62">
        <v>801</v>
      </c>
      <c r="C21" s="63" t="s">
        <v>231</v>
      </c>
      <c r="D21" s="63" t="s">
        <v>234</v>
      </c>
      <c r="E21" s="62" t="s">
        <v>240</v>
      </c>
      <c r="F21" s="62">
        <v>100</v>
      </c>
      <c r="G21" s="33">
        <v>8634.9</v>
      </c>
      <c r="H21" s="14"/>
      <c r="I21" s="14"/>
      <c r="J21" s="14"/>
      <c r="K21" s="14"/>
    </row>
    <row r="22" spans="1:11" s="15" customFormat="1" ht="47.25" hidden="1">
      <c r="A22" s="66" t="s">
        <v>241</v>
      </c>
      <c r="B22" s="67">
        <v>801</v>
      </c>
      <c r="C22" s="63" t="s">
        <v>231</v>
      </c>
      <c r="D22" s="63" t="s">
        <v>234</v>
      </c>
      <c r="E22" s="62" t="s">
        <v>240</v>
      </c>
      <c r="F22" s="67">
        <v>200</v>
      </c>
      <c r="G22" s="33">
        <v>0</v>
      </c>
      <c r="H22" s="14"/>
      <c r="I22" s="14"/>
      <c r="J22" s="14"/>
      <c r="K22" s="14"/>
    </row>
    <row r="23" spans="1:11" s="15" customFormat="1" ht="78.75">
      <c r="A23" s="65" t="s">
        <v>242</v>
      </c>
      <c r="B23" s="62">
        <v>801</v>
      </c>
      <c r="C23" s="63" t="s">
        <v>231</v>
      </c>
      <c r="D23" s="63" t="s">
        <v>234</v>
      </c>
      <c r="E23" s="62" t="s">
        <v>243</v>
      </c>
      <c r="F23" s="62">
        <v>100</v>
      </c>
      <c r="G23" s="33">
        <v>100</v>
      </c>
      <c r="H23" s="14"/>
      <c r="I23" s="14"/>
      <c r="J23" s="14"/>
      <c r="K23" s="14"/>
    </row>
    <row r="24" spans="1:11" s="15" customFormat="1" ht="94.5" hidden="1">
      <c r="A24" s="65" t="s">
        <v>1019</v>
      </c>
      <c r="B24" s="62">
        <v>801</v>
      </c>
      <c r="C24" s="63" t="s">
        <v>231</v>
      </c>
      <c r="D24" s="63" t="s">
        <v>234</v>
      </c>
      <c r="E24" s="62" t="s">
        <v>1016</v>
      </c>
      <c r="F24" s="62">
        <v>100</v>
      </c>
      <c r="G24" s="33">
        <v>0</v>
      </c>
      <c r="H24" s="14"/>
      <c r="I24" s="14"/>
      <c r="J24" s="14"/>
      <c r="K24" s="14"/>
    </row>
    <row r="25" spans="1:11" s="15" customFormat="1" ht="129" hidden="1" customHeight="1">
      <c r="A25" s="65" t="s">
        <v>1018</v>
      </c>
      <c r="B25" s="62">
        <v>801</v>
      </c>
      <c r="C25" s="63" t="s">
        <v>231</v>
      </c>
      <c r="D25" s="63" t="s">
        <v>234</v>
      </c>
      <c r="E25" s="62" t="s">
        <v>1017</v>
      </c>
      <c r="F25" s="62">
        <v>100</v>
      </c>
      <c r="G25" s="33">
        <v>0</v>
      </c>
      <c r="H25" s="14"/>
      <c r="I25" s="14"/>
      <c r="J25" s="14"/>
      <c r="K25" s="14"/>
    </row>
    <row r="26" spans="1:11" s="15" customFormat="1" ht="47.25">
      <c r="A26" s="56" t="s">
        <v>1245</v>
      </c>
      <c r="B26" s="57">
        <v>801</v>
      </c>
      <c r="C26" s="58" t="s">
        <v>231</v>
      </c>
      <c r="D26" s="58" t="s">
        <v>244</v>
      </c>
      <c r="E26" s="57"/>
      <c r="F26" s="57"/>
      <c r="G26" s="60">
        <f>SUM(G27,G44)</f>
        <v>128344.6</v>
      </c>
      <c r="H26" s="14"/>
      <c r="I26" s="14"/>
      <c r="J26" s="14"/>
      <c r="K26" s="14"/>
    </row>
    <row r="27" spans="1:11" s="17" customFormat="1" ht="31.5">
      <c r="A27" s="61" t="s">
        <v>235</v>
      </c>
      <c r="B27" s="62">
        <v>801</v>
      </c>
      <c r="C27" s="63" t="s">
        <v>231</v>
      </c>
      <c r="D27" s="63" t="s">
        <v>244</v>
      </c>
      <c r="E27" s="62" t="s">
        <v>236</v>
      </c>
      <c r="F27" s="64"/>
      <c r="G27" s="33">
        <f>SUM(G28)</f>
        <v>126305.90000000001</v>
      </c>
      <c r="H27" s="14"/>
      <c r="I27" s="14"/>
      <c r="J27" s="14"/>
      <c r="K27" s="14"/>
    </row>
    <row r="28" spans="1:11" s="15" customFormat="1" ht="18.75">
      <c r="A28" s="61" t="s">
        <v>245</v>
      </c>
      <c r="B28" s="62">
        <v>801</v>
      </c>
      <c r="C28" s="63" t="s">
        <v>231</v>
      </c>
      <c r="D28" s="63" t="s">
        <v>244</v>
      </c>
      <c r="E28" s="62" t="s">
        <v>246</v>
      </c>
      <c r="F28" s="64"/>
      <c r="G28" s="33">
        <f>SUM(G29:G43)</f>
        <v>126305.90000000001</v>
      </c>
      <c r="H28" s="14"/>
      <c r="I28" s="14"/>
      <c r="J28" s="14"/>
      <c r="K28" s="14"/>
    </row>
    <row r="29" spans="1:11" s="15" customFormat="1" ht="94.5">
      <c r="A29" s="65" t="s">
        <v>247</v>
      </c>
      <c r="B29" s="62">
        <v>801</v>
      </c>
      <c r="C29" s="63" t="s">
        <v>231</v>
      </c>
      <c r="D29" s="63" t="s">
        <v>244</v>
      </c>
      <c r="E29" s="62" t="s">
        <v>248</v>
      </c>
      <c r="F29" s="62">
        <v>100</v>
      </c>
      <c r="G29" s="33">
        <v>82428.399999999994</v>
      </c>
      <c r="H29" s="14"/>
      <c r="I29" s="14"/>
      <c r="J29" s="14"/>
      <c r="K29" s="14"/>
    </row>
    <row r="30" spans="1:11" s="15" customFormat="1" ht="47.25">
      <c r="A30" s="66" t="s">
        <v>249</v>
      </c>
      <c r="B30" s="67">
        <v>801</v>
      </c>
      <c r="C30" s="63" t="s">
        <v>231</v>
      </c>
      <c r="D30" s="63" t="s">
        <v>244</v>
      </c>
      <c r="E30" s="62" t="s">
        <v>248</v>
      </c>
      <c r="F30" s="67">
        <v>200</v>
      </c>
      <c r="G30" s="33">
        <v>3900</v>
      </c>
      <c r="H30" s="14"/>
      <c r="I30" s="14"/>
      <c r="J30" s="14"/>
      <c r="K30" s="14"/>
    </row>
    <row r="31" spans="1:11" s="15" customFormat="1" ht="31.5">
      <c r="A31" s="65" t="s">
        <v>250</v>
      </c>
      <c r="B31" s="62">
        <v>801</v>
      </c>
      <c r="C31" s="63" t="s">
        <v>231</v>
      </c>
      <c r="D31" s="63" t="s">
        <v>244</v>
      </c>
      <c r="E31" s="62" t="s">
        <v>248</v>
      </c>
      <c r="F31" s="62">
        <v>800</v>
      </c>
      <c r="G31" s="33">
        <v>239.1</v>
      </c>
      <c r="H31" s="14"/>
      <c r="I31" s="14"/>
      <c r="J31" s="14"/>
      <c r="K31" s="14"/>
    </row>
    <row r="32" spans="1:11" s="15" customFormat="1" ht="126">
      <c r="A32" s="65" t="s">
        <v>251</v>
      </c>
      <c r="B32" s="62">
        <v>801</v>
      </c>
      <c r="C32" s="63" t="s">
        <v>231</v>
      </c>
      <c r="D32" s="63" t="s">
        <v>244</v>
      </c>
      <c r="E32" s="62" t="s">
        <v>252</v>
      </c>
      <c r="F32" s="62">
        <v>100</v>
      </c>
      <c r="G32" s="33">
        <v>33274.1</v>
      </c>
      <c r="H32" s="14"/>
      <c r="I32" s="14"/>
      <c r="J32" s="14"/>
      <c r="K32" s="14"/>
    </row>
    <row r="33" spans="1:11" s="15" customFormat="1" ht="94.5" hidden="1">
      <c r="A33" s="66" t="s">
        <v>253</v>
      </c>
      <c r="B33" s="62">
        <v>801</v>
      </c>
      <c r="C33" s="63" t="s">
        <v>231</v>
      </c>
      <c r="D33" s="63" t="s">
        <v>244</v>
      </c>
      <c r="E33" s="62" t="s">
        <v>252</v>
      </c>
      <c r="F33" s="62">
        <v>200</v>
      </c>
      <c r="G33" s="33">
        <v>0</v>
      </c>
      <c r="H33" s="14"/>
      <c r="I33" s="14"/>
      <c r="J33" s="14"/>
      <c r="K33" s="14"/>
    </row>
    <row r="34" spans="1:11" s="15" customFormat="1" ht="78.75">
      <c r="A34" s="65" t="s">
        <v>242</v>
      </c>
      <c r="B34" s="62">
        <v>801</v>
      </c>
      <c r="C34" s="63" t="s">
        <v>231</v>
      </c>
      <c r="D34" s="63" t="s">
        <v>244</v>
      </c>
      <c r="E34" s="62" t="s">
        <v>254</v>
      </c>
      <c r="F34" s="62">
        <v>100</v>
      </c>
      <c r="G34" s="33">
        <v>2700</v>
      </c>
      <c r="H34" s="14"/>
      <c r="I34" s="14"/>
      <c r="J34" s="14"/>
      <c r="K34" s="14"/>
    </row>
    <row r="35" spans="1:11" s="15" customFormat="1" ht="78.75" hidden="1">
      <c r="A35" s="65" t="s">
        <v>283</v>
      </c>
      <c r="B35" s="62">
        <v>801</v>
      </c>
      <c r="C35" s="63" t="s">
        <v>231</v>
      </c>
      <c r="D35" s="63" t="s">
        <v>244</v>
      </c>
      <c r="E35" s="62" t="s">
        <v>1020</v>
      </c>
      <c r="F35" s="62">
        <v>100</v>
      </c>
      <c r="G35" s="33">
        <v>0</v>
      </c>
      <c r="H35" s="14"/>
      <c r="I35" s="14"/>
      <c r="J35" s="14"/>
      <c r="K35" s="14"/>
    </row>
    <row r="36" spans="1:11" s="15" customFormat="1" ht="94.5" hidden="1">
      <c r="A36" s="65" t="s">
        <v>1019</v>
      </c>
      <c r="B36" s="62">
        <v>801</v>
      </c>
      <c r="C36" s="63" t="s">
        <v>231</v>
      </c>
      <c r="D36" s="63" t="s">
        <v>244</v>
      </c>
      <c r="E36" s="62" t="s">
        <v>1022</v>
      </c>
      <c r="F36" s="62">
        <v>100</v>
      </c>
      <c r="G36" s="33">
        <v>0</v>
      </c>
      <c r="H36" s="14"/>
      <c r="I36" s="14"/>
      <c r="J36" s="14"/>
      <c r="K36" s="14"/>
    </row>
    <row r="37" spans="1:11" s="15" customFormat="1" ht="78.75">
      <c r="A37" s="65" t="s">
        <v>255</v>
      </c>
      <c r="B37" s="62">
        <v>801</v>
      </c>
      <c r="C37" s="63" t="s">
        <v>231</v>
      </c>
      <c r="D37" s="63" t="s">
        <v>244</v>
      </c>
      <c r="E37" s="62" t="s">
        <v>256</v>
      </c>
      <c r="F37" s="62">
        <v>100</v>
      </c>
      <c r="G37" s="33">
        <v>294.60000000000002</v>
      </c>
      <c r="H37" s="14"/>
      <c r="I37" s="14"/>
      <c r="J37" s="14"/>
      <c r="K37" s="14"/>
    </row>
    <row r="38" spans="1:11" s="15" customFormat="1" ht="78.75">
      <c r="A38" s="65" t="s">
        <v>257</v>
      </c>
      <c r="B38" s="62">
        <v>801</v>
      </c>
      <c r="C38" s="63" t="s">
        <v>231</v>
      </c>
      <c r="D38" s="63" t="s">
        <v>244</v>
      </c>
      <c r="E38" s="62" t="s">
        <v>258</v>
      </c>
      <c r="F38" s="62">
        <v>100</v>
      </c>
      <c r="G38" s="33">
        <v>316.89999999999998</v>
      </c>
      <c r="H38" s="14"/>
      <c r="I38" s="14"/>
      <c r="J38" s="14"/>
      <c r="K38" s="14"/>
    </row>
    <row r="39" spans="1:11" s="15" customFormat="1" ht="47.25">
      <c r="A39" s="65" t="s">
        <v>259</v>
      </c>
      <c r="B39" s="62">
        <v>801</v>
      </c>
      <c r="C39" s="63" t="s">
        <v>231</v>
      </c>
      <c r="D39" s="63" t="s">
        <v>244</v>
      </c>
      <c r="E39" s="62" t="s">
        <v>258</v>
      </c>
      <c r="F39" s="62">
        <v>200</v>
      </c>
      <c r="G39" s="33">
        <v>1.2</v>
      </c>
      <c r="H39" s="14"/>
      <c r="I39" s="14"/>
      <c r="J39" s="14"/>
      <c r="K39" s="14"/>
    </row>
    <row r="40" spans="1:11" s="15" customFormat="1" ht="141.75" hidden="1">
      <c r="A40" s="65" t="s">
        <v>1018</v>
      </c>
      <c r="B40" s="62">
        <v>801</v>
      </c>
      <c r="C40" s="63" t="s">
        <v>231</v>
      </c>
      <c r="D40" s="63" t="s">
        <v>244</v>
      </c>
      <c r="E40" s="62" t="s">
        <v>1021</v>
      </c>
      <c r="F40" s="62">
        <v>100</v>
      </c>
      <c r="G40" s="33">
        <v>0</v>
      </c>
      <c r="H40" s="14"/>
      <c r="I40" s="14"/>
      <c r="J40" s="14"/>
      <c r="K40" s="14"/>
    </row>
    <row r="41" spans="1:11" s="15" customFormat="1" ht="157.5">
      <c r="A41" s="65" t="s">
        <v>298</v>
      </c>
      <c r="B41" s="62">
        <v>801</v>
      </c>
      <c r="C41" s="63" t="s">
        <v>231</v>
      </c>
      <c r="D41" s="63" t="s">
        <v>244</v>
      </c>
      <c r="E41" s="62" t="s">
        <v>299</v>
      </c>
      <c r="F41" s="62">
        <v>100</v>
      </c>
      <c r="G41" s="33">
        <v>1005</v>
      </c>
      <c r="H41" s="14"/>
      <c r="I41" s="14"/>
      <c r="J41" s="14"/>
      <c r="K41" s="14"/>
    </row>
    <row r="42" spans="1:11" s="15" customFormat="1" ht="157.5">
      <c r="A42" s="65" t="s">
        <v>1191</v>
      </c>
      <c r="B42" s="62">
        <v>801</v>
      </c>
      <c r="C42" s="63" t="s">
        <v>231</v>
      </c>
      <c r="D42" s="63" t="s">
        <v>244</v>
      </c>
      <c r="E42" s="62" t="s">
        <v>1056</v>
      </c>
      <c r="F42" s="62">
        <v>100</v>
      </c>
      <c r="G42" s="33">
        <v>2088.8000000000002</v>
      </c>
      <c r="H42" s="14"/>
      <c r="I42" s="14"/>
      <c r="J42" s="14"/>
      <c r="K42" s="14"/>
    </row>
    <row r="43" spans="1:11" s="15" customFormat="1" ht="126">
      <c r="A43" s="65" t="s">
        <v>1168</v>
      </c>
      <c r="B43" s="62">
        <v>801</v>
      </c>
      <c r="C43" s="63" t="s">
        <v>231</v>
      </c>
      <c r="D43" s="63" t="s">
        <v>244</v>
      </c>
      <c r="E43" s="62" t="s">
        <v>1056</v>
      </c>
      <c r="F43" s="62">
        <v>200</v>
      </c>
      <c r="G43" s="33">
        <v>57.8</v>
      </c>
      <c r="H43" s="14"/>
      <c r="I43" s="14"/>
      <c r="J43" s="14"/>
      <c r="K43" s="14"/>
    </row>
    <row r="44" spans="1:11" s="15" customFormat="1" ht="31.5">
      <c r="A44" s="61" t="s">
        <v>273</v>
      </c>
      <c r="B44" s="62">
        <v>803</v>
      </c>
      <c r="C44" s="63" t="s">
        <v>231</v>
      </c>
      <c r="D44" s="63" t="s">
        <v>244</v>
      </c>
      <c r="E44" s="62" t="s">
        <v>274</v>
      </c>
      <c r="F44" s="64"/>
      <c r="G44" s="33">
        <f>SUM(G45)</f>
        <v>2038.7</v>
      </c>
      <c r="H44" s="14"/>
      <c r="I44" s="16"/>
      <c r="J44" s="14"/>
      <c r="K44" s="14"/>
    </row>
    <row r="45" spans="1:11" s="15" customFormat="1" ht="31.5">
      <c r="A45" s="61" t="s">
        <v>275</v>
      </c>
      <c r="B45" s="62">
        <v>803</v>
      </c>
      <c r="C45" s="63" t="s">
        <v>231</v>
      </c>
      <c r="D45" s="63" t="s">
        <v>244</v>
      </c>
      <c r="E45" s="62" t="s">
        <v>276</v>
      </c>
      <c r="F45" s="64"/>
      <c r="G45" s="33">
        <f>SUM(G46:G48)</f>
        <v>2038.7</v>
      </c>
      <c r="H45" s="14"/>
      <c r="I45" s="16"/>
      <c r="J45" s="14"/>
      <c r="K45" s="14"/>
    </row>
    <row r="46" spans="1:11" s="15" customFormat="1" ht="94.5" hidden="1">
      <c r="A46" s="65" t="s">
        <v>1019</v>
      </c>
      <c r="B46" s="62">
        <v>802</v>
      </c>
      <c r="C46" s="63" t="s">
        <v>231</v>
      </c>
      <c r="D46" s="63" t="s">
        <v>244</v>
      </c>
      <c r="E46" s="62" t="s">
        <v>1032</v>
      </c>
      <c r="F46" s="62">
        <v>100</v>
      </c>
      <c r="G46" s="33">
        <v>0</v>
      </c>
      <c r="H46" s="14"/>
      <c r="I46" s="16"/>
      <c r="J46" s="14"/>
      <c r="K46" s="14"/>
    </row>
    <row r="47" spans="1:11" s="15" customFormat="1" ht="94.5">
      <c r="A47" s="65" t="s">
        <v>468</v>
      </c>
      <c r="B47" s="62">
        <v>803</v>
      </c>
      <c r="C47" s="63" t="s">
        <v>231</v>
      </c>
      <c r="D47" s="63" t="s">
        <v>244</v>
      </c>
      <c r="E47" s="62" t="s">
        <v>469</v>
      </c>
      <c r="F47" s="62">
        <v>100</v>
      </c>
      <c r="G47" s="33">
        <v>2026.7</v>
      </c>
      <c r="H47" s="14"/>
      <c r="I47" s="16"/>
      <c r="J47" s="14"/>
      <c r="K47" s="14"/>
    </row>
    <row r="48" spans="1:11" s="15" customFormat="1" ht="47.25">
      <c r="A48" s="61" t="s">
        <v>470</v>
      </c>
      <c r="B48" s="71">
        <v>803</v>
      </c>
      <c r="C48" s="63" t="s">
        <v>231</v>
      </c>
      <c r="D48" s="63" t="s">
        <v>244</v>
      </c>
      <c r="E48" s="62" t="s">
        <v>469</v>
      </c>
      <c r="F48" s="62">
        <v>200</v>
      </c>
      <c r="G48" s="33">
        <v>12</v>
      </c>
      <c r="H48" s="14"/>
      <c r="I48" s="16"/>
      <c r="J48" s="14"/>
      <c r="K48" s="14"/>
    </row>
    <row r="49" spans="1:11" s="19" customFormat="1" ht="15.75">
      <c r="A49" s="56" t="s">
        <v>260</v>
      </c>
      <c r="B49" s="57">
        <v>801</v>
      </c>
      <c r="C49" s="58" t="s">
        <v>231</v>
      </c>
      <c r="D49" s="58" t="s">
        <v>261</v>
      </c>
      <c r="E49" s="57"/>
      <c r="F49" s="57"/>
      <c r="G49" s="60">
        <f>SUM(G50)</f>
        <v>7.2</v>
      </c>
      <c r="H49" s="18"/>
      <c r="I49" s="18"/>
      <c r="J49" s="18"/>
      <c r="K49" s="18"/>
    </row>
    <row r="50" spans="1:11" s="19" customFormat="1" ht="15.75">
      <c r="A50" s="61" t="s">
        <v>262</v>
      </c>
      <c r="B50" s="62">
        <v>801</v>
      </c>
      <c r="C50" s="63" t="s">
        <v>231</v>
      </c>
      <c r="D50" s="63" t="s">
        <v>261</v>
      </c>
      <c r="E50" s="62" t="s">
        <v>263</v>
      </c>
      <c r="F50" s="62"/>
      <c r="G50" s="33">
        <f>SUM(G51)</f>
        <v>7.2</v>
      </c>
      <c r="H50" s="18"/>
      <c r="I50" s="18"/>
      <c r="J50" s="18"/>
      <c r="K50" s="18"/>
    </row>
    <row r="51" spans="1:11" s="19" customFormat="1" ht="15.75">
      <c r="A51" s="61" t="s">
        <v>264</v>
      </c>
      <c r="B51" s="62">
        <v>801</v>
      </c>
      <c r="C51" s="63" t="s">
        <v>231</v>
      </c>
      <c r="D51" s="63" t="s">
        <v>261</v>
      </c>
      <c r="E51" s="62" t="s">
        <v>265</v>
      </c>
      <c r="F51" s="62"/>
      <c r="G51" s="33">
        <f>SUM(G52)</f>
        <v>7.2</v>
      </c>
      <c r="H51" s="18"/>
      <c r="I51" s="18"/>
      <c r="J51" s="18"/>
      <c r="K51" s="18"/>
    </row>
    <row r="52" spans="1:11" s="15" customFormat="1" ht="78.75">
      <c r="A52" s="66" t="s">
        <v>266</v>
      </c>
      <c r="B52" s="62">
        <v>801</v>
      </c>
      <c r="C52" s="63" t="s">
        <v>231</v>
      </c>
      <c r="D52" s="63" t="s">
        <v>261</v>
      </c>
      <c r="E52" s="62" t="s">
        <v>267</v>
      </c>
      <c r="F52" s="62">
        <v>200</v>
      </c>
      <c r="G52" s="33">
        <v>7.2</v>
      </c>
      <c r="H52" s="14"/>
      <c r="I52" s="14"/>
      <c r="J52" s="14"/>
      <c r="K52" s="14"/>
    </row>
    <row r="53" spans="1:11" s="15" customFormat="1" ht="47.25">
      <c r="A53" s="56" t="s">
        <v>432</v>
      </c>
      <c r="B53" s="68">
        <v>802</v>
      </c>
      <c r="C53" s="58" t="s">
        <v>231</v>
      </c>
      <c r="D53" s="58" t="s">
        <v>423</v>
      </c>
      <c r="E53" s="57"/>
      <c r="F53" s="57"/>
      <c r="G53" s="60">
        <f>SUM(G54,G62)</f>
        <v>64961.299999999996</v>
      </c>
      <c r="H53" s="14"/>
      <c r="I53" s="16"/>
      <c r="J53" s="14"/>
      <c r="K53" s="14"/>
    </row>
    <row r="54" spans="1:11" s="15" customFormat="1" ht="31.5">
      <c r="A54" s="61" t="s">
        <v>273</v>
      </c>
      <c r="B54" s="62">
        <v>802</v>
      </c>
      <c r="C54" s="63" t="s">
        <v>231</v>
      </c>
      <c r="D54" s="63" t="s">
        <v>423</v>
      </c>
      <c r="E54" s="62" t="s">
        <v>274</v>
      </c>
      <c r="F54" s="64"/>
      <c r="G54" s="33">
        <f>SUM(G55)</f>
        <v>56534.299999999996</v>
      </c>
      <c r="H54" s="14"/>
      <c r="I54" s="16"/>
      <c r="J54" s="14"/>
      <c r="K54" s="14"/>
    </row>
    <row r="55" spans="1:11" s="15" customFormat="1" ht="31.5">
      <c r="A55" s="61" t="s">
        <v>275</v>
      </c>
      <c r="B55" s="62">
        <v>802</v>
      </c>
      <c r="C55" s="63" t="s">
        <v>231</v>
      </c>
      <c r="D55" s="63" t="s">
        <v>423</v>
      </c>
      <c r="E55" s="62" t="s">
        <v>276</v>
      </c>
      <c r="F55" s="64"/>
      <c r="G55" s="33">
        <f>SUM(G56:G61)</f>
        <v>56534.299999999996</v>
      </c>
      <c r="H55" s="14"/>
      <c r="I55" s="16"/>
      <c r="J55" s="14"/>
      <c r="K55" s="14"/>
    </row>
    <row r="56" spans="1:11" s="15" customFormat="1" ht="94.5">
      <c r="A56" s="65" t="s">
        <v>247</v>
      </c>
      <c r="B56" s="62">
        <v>802</v>
      </c>
      <c r="C56" s="63" t="s">
        <v>231</v>
      </c>
      <c r="D56" s="63" t="s">
        <v>423</v>
      </c>
      <c r="E56" s="62" t="s">
        <v>433</v>
      </c>
      <c r="F56" s="62">
        <v>100</v>
      </c>
      <c r="G56" s="33">
        <v>47572.7</v>
      </c>
      <c r="H56" s="14"/>
      <c r="I56" s="16"/>
      <c r="J56" s="14"/>
      <c r="K56" s="14"/>
    </row>
    <row r="57" spans="1:11" s="15" customFormat="1" ht="47.25">
      <c r="A57" s="66" t="s">
        <v>249</v>
      </c>
      <c r="B57" s="67">
        <v>802</v>
      </c>
      <c r="C57" s="63" t="s">
        <v>231</v>
      </c>
      <c r="D57" s="63" t="s">
        <v>423</v>
      </c>
      <c r="E57" s="62" t="s">
        <v>433</v>
      </c>
      <c r="F57" s="67">
        <v>200</v>
      </c>
      <c r="G57" s="33">
        <v>3000</v>
      </c>
      <c r="H57" s="14"/>
      <c r="I57" s="16"/>
      <c r="J57" s="14"/>
      <c r="K57" s="14"/>
    </row>
    <row r="58" spans="1:11" s="15" customFormat="1" ht="31.5">
      <c r="A58" s="65" t="s">
        <v>250</v>
      </c>
      <c r="B58" s="62">
        <v>802</v>
      </c>
      <c r="C58" s="63" t="s">
        <v>231</v>
      </c>
      <c r="D58" s="63" t="s">
        <v>423</v>
      </c>
      <c r="E58" s="62" t="s">
        <v>433</v>
      </c>
      <c r="F58" s="62">
        <v>800</v>
      </c>
      <c r="G58" s="33">
        <v>19.7</v>
      </c>
      <c r="H58" s="14"/>
      <c r="I58" s="16"/>
      <c r="J58" s="14"/>
      <c r="K58" s="14"/>
    </row>
    <row r="59" spans="1:11" s="15" customFormat="1" ht="126">
      <c r="A59" s="65" t="s">
        <v>251</v>
      </c>
      <c r="B59" s="62">
        <v>802</v>
      </c>
      <c r="C59" s="63" t="s">
        <v>231</v>
      </c>
      <c r="D59" s="63" t="s">
        <v>423</v>
      </c>
      <c r="E59" s="62" t="s">
        <v>434</v>
      </c>
      <c r="F59" s="62">
        <v>100</v>
      </c>
      <c r="G59" s="33">
        <v>3941.9</v>
      </c>
      <c r="H59" s="14"/>
      <c r="I59" s="16"/>
      <c r="J59" s="14"/>
      <c r="K59" s="14"/>
    </row>
    <row r="60" spans="1:11" s="15" customFormat="1" ht="94.5" hidden="1">
      <c r="A60" s="66" t="s">
        <v>253</v>
      </c>
      <c r="B60" s="62">
        <v>802</v>
      </c>
      <c r="C60" s="63" t="s">
        <v>231</v>
      </c>
      <c r="D60" s="63" t="s">
        <v>423</v>
      </c>
      <c r="E60" s="62" t="s">
        <v>434</v>
      </c>
      <c r="F60" s="62">
        <v>200</v>
      </c>
      <c r="G60" s="33"/>
      <c r="H60" s="14"/>
      <c r="I60" s="16"/>
      <c r="J60" s="14"/>
      <c r="K60" s="14"/>
    </row>
    <row r="61" spans="1:11" s="15" customFormat="1" ht="78.75">
      <c r="A61" s="65" t="s">
        <v>242</v>
      </c>
      <c r="B61" s="62">
        <v>802</v>
      </c>
      <c r="C61" s="63" t="s">
        <v>231</v>
      </c>
      <c r="D61" s="63" t="s">
        <v>423</v>
      </c>
      <c r="E61" s="62" t="s">
        <v>435</v>
      </c>
      <c r="F61" s="62">
        <v>100</v>
      </c>
      <c r="G61" s="33">
        <v>2000</v>
      </c>
      <c r="H61" s="14"/>
      <c r="I61" s="16"/>
      <c r="J61" s="14"/>
      <c r="K61" s="14"/>
    </row>
    <row r="62" spans="1:11" s="15" customFormat="1" ht="15.75">
      <c r="A62" s="61" t="s">
        <v>625</v>
      </c>
      <c r="B62" s="71">
        <v>806</v>
      </c>
      <c r="C62" s="63" t="s">
        <v>231</v>
      </c>
      <c r="D62" s="63" t="s">
        <v>423</v>
      </c>
      <c r="E62" s="62" t="s">
        <v>626</v>
      </c>
      <c r="F62" s="62"/>
      <c r="G62" s="33">
        <f>SUM(G63)</f>
        <v>8427</v>
      </c>
      <c r="H62" s="14"/>
      <c r="I62" s="16"/>
      <c r="J62" s="14"/>
      <c r="K62" s="14"/>
    </row>
    <row r="63" spans="1:11" s="15" customFormat="1" ht="31.5">
      <c r="A63" s="61" t="s">
        <v>627</v>
      </c>
      <c r="B63" s="71">
        <v>806</v>
      </c>
      <c r="C63" s="63" t="s">
        <v>231</v>
      </c>
      <c r="D63" s="63" t="s">
        <v>423</v>
      </c>
      <c r="E63" s="62" t="s">
        <v>628</v>
      </c>
      <c r="F63" s="62"/>
      <c r="G63" s="33">
        <f>SUM(G64:G67)</f>
        <v>8427</v>
      </c>
      <c r="H63" s="14"/>
      <c r="I63" s="16"/>
      <c r="J63" s="14"/>
      <c r="K63" s="14"/>
    </row>
    <row r="64" spans="1:11" s="15" customFormat="1" ht="94.5">
      <c r="A64" s="65" t="s">
        <v>247</v>
      </c>
      <c r="B64" s="71">
        <v>806</v>
      </c>
      <c r="C64" s="63" t="s">
        <v>231</v>
      </c>
      <c r="D64" s="63" t="s">
        <v>423</v>
      </c>
      <c r="E64" s="62" t="s">
        <v>629</v>
      </c>
      <c r="F64" s="62">
        <v>100</v>
      </c>
      <c r="G64" s="33">
        <v>7843.8</v>
      </c>
      <c r="H64" s="14"/>
      <c r="I64" s="16"/>
      <c r="J64" s="14"/>
      <c r="K64" s="14"/>
    </row>
    <row r="65" spans="1:11" s="15" customFormat="1" ht="126">
      <c r="A65" s="65" t="s">
        <v>251</v>
      </c>
      <c r="B65" s="71">
        <v>806</v>
      </c>
      <c r="C65" s="63" t="s">
        <v>231</v>
      </c>
      <c r="D65" s="63" t="s">
        <v>423</v>
      </c>
      <c r="E65" s="62" t="s">
        <v>897</v>
      </c>
      <c r="F65" s="62">
        <v>100</v>
      </c>
      <c r="G65" s="33">
        <v>448.2</v>
      </c>
      <c r="H65" s="14"/>
      <c r="I65" s="16"/>
      <c r="J65" s="14"/>
      <c r="K65" s="14"/>
    </row>
    <row r="66" spans="1:11" s="15" customFormat="1" ht="78.75">
      <c r="A66" s="65" t="s">
        <v>242</v>
      </c>
      <c r="B66" s="62">
        <v>806</v>
      </c>
      <c r="C66" s="63" t="s">
        <v>231</v>
      </c>
      <c r="D66" s="63" t="s">
        <v>423</v>
      </c>
      <c r="E66" s="62" t="s">
        <v>630</v>
      </c>
      <c r="F66" s="62">
        <v>100</v>
      </c>
      <c r="G66" s="33">
        <v>135</v>
      </c>
      <c r="H66" s="14"/>
      <c r="I66" s="16"/>
      <c r="J66" s="14"/>
      <c r="K66" s="14"/>
    </row>
    <row r="67" spans="1:11" s="15" customFormat="1" ht="94.5" hidden="1">
      <c r="A67" s="65" t="s">
        <v>1019</v>
      </c>
      <c r="B67" s="62">
        <v>805</v>
      </c>
      <c r="C67" s="63" t="s">
        <v>231</v>
      </c>
      <c r="D67" s="63" t="s">
        <v>423</v>
      </c>
      <c r="E67" s="62" t="s">
        <v>1039</v>
      </c>
      <c r="F67" s="62">
        <v>100</v>
      </c>
      <c r="G67" s="33">
        <v>0</v>
      </c>
      <c r="H67" s="16"/>
      <c r="I67" s="16"/>
      <c r="J67" s="14"/>
      <c r="K67" s="14"/>
    </row>
    <row r="68" spans="1:11" s="15" customFormat="1" ht="15.75">
      <c r="A68" s="56" t="s">
        <v>436</v>
      </c>
      <c r="B68" s="68">
        <v>802</v>
      </c>
      <c r="C68" s="58" t="s">
        <v>231</v>
      </c>
      <c r="D68" s="58">
        <v>11</v>
      </c>
      <c r="E68" s="57"/>
      <c r="F68" s="57"/>
      <c r="G68" s="60">
        <f>SUM(G69,G72)</f>
        <v>9178</v>
      </c>
      <c r="H68" s="14"/>
      <c r="I68" s="16"/>
      <c r="J68" s="14"/>
      <c r="K68" s="14"/>
    </row>
    <row r="69" spans="1:11" s="15" customFormat="1" ht="31.5">
      <c r="A69" s="61" t="s">
        <v>273</v>
      </c>
      <c r="B69" s="62">
        <v>802</v>
      </c>
      <c r="C69" s="63" t="s">
        <v>231</v>
      </c>
      <c r="D69" s="63" t="s">
        <v>437</v>
      </c>
      <c r="E69" s="62" t="s">
        <v>274</v>
      </c>
      <c r="F69" s="64"/>
      <c r="G69" s="33">
        <f>SUM(G70)</f>
        <v>2178</v>
      </c>
      <c r="H69" s="14"/>
      <c r="I69" s="16"/>
      <c r="J69" s="14"/>
      <c r="K69" s="14"/>
    </row>
    <row r="70" spans="1:11" s="15" customFormat="1" ht="31.5">
      <c r="A70" s="61" t="s">
        <v>275</v>
      </c>
      <c r="B70" s="62">
        <v>802</v>
      </c>
      <c r="C70" s="63" t="s">
        <v>231</v>
      </c>
      <c r="D70" s="63" t="s">
        <v>437</v>
      </c>
      <c r="E70" s="62" t="s">
        <v>276</v>
      </c>
      <c r="F70" s="64"/>
      <c r="G70" s="33">
        <f>SUM(G71)</f>
        <v>2178</v>
      </c>
      <c r="H70" s="14"/>
      <c r="I70" s="16"/>
      <c r="J70" s="14"/>
      <c r="K70" s="14"/>
    </row>
    <row r="71" spans="1:11" s="15" customFormat="1" ht="31.5">
      <c r="A71" s="61" t="s">
        <v>438</v>
      </c>
      <c r="B71" s="62">
        <v>802</v>
      </c>
      <c r="C71" s="63" t="s">
        <v>231</v>
      </c>
      <c r="D71" s="63" t="s">
        <v>437</v>
      </c>
      <c r="E71" s="62" t="s">
        <v>439</v>
      </c>
      <c r="F71" s="62">
        <v>800</v>
      </c>
      <c r="G71" s="33">
        <v>2178</v>
      </c>
      <c r="H71" s="14"/>
      <c r="I71" s="16"/>
      <c r="J71" s="14"/>
      <c r="K71" s="14"/>
    </row>
    <row r="72" spans="1:11" s="15" customFormat="1" ht="15.75">
      <c r="A72" s="61" t="s">
        <v>262</v>
      </c>
      <c r="B72" s="62">
        <v>802</v>
      </c>
      <c r="C72" s="63" t="s">
        <v>231</v>
      </c>
      <c r="D72" s="63" t="s">
        <v>437</v>
      </c>
      <c r="E72" s="62" t="s">
        <v>263</v>
      </c>
      <c r="F72" s="62"/>
      <c r="G72" s="33">
        <f>SUM(G73)</f>
        <v>7000</v>
      </c>
      <c r="H72" s="14"/>
      <c r="I72" s="16"/>
      <c r="J72" s="14"/>
      <c r="K72" s="14"/>
    </row>
    <row r="73" spans="1:11" s="15" customFormat="1" ht="15.75">
      <c r="A73" s="61" t="s">
        <v>264</v>
      </c>
      <c r="B73" s="62">
        <v>802</v>
      </c>
      <c r="C73" s="63" t="s">
        <v>231</v>
      </c>
      <c r="D73" s="63" t="s">
        <v>437</v>
      </c>
      <c r="E73" s="62" t="s">
        <v>265</v>
      </c>
      <c r="F73" s="62"/>
      <c r="G73" s="33">
        <f>SUM(G74)</f>
        <v>7000</v>
      </c>
      <c r="H73" s="14"/>
      <c r="I73" s="16"/>
      <c r="J73" s="14"/>
      <c r="K73" s="14"/>
    </row>
    <row r="74" spans="1:11" s="15" customFormat="1" ht="31.5">
      <c r="A74" s="61" t="s">
        <v>294</v>
      </c>
      <c r="B74" s="62">
        <v>802</v>
      </c>
      <c r="C74" s="63" t="s">
        <v>231</v>
      </c>
      <c r="D74" s="63" t="s">
        <v>437</v>
      </c>
      <c r="E74" s="62" t="s">
        <v>292</v>
      </c>
      <c r="F74" s="62">
        <v>800</v>
      </c>
      <c r="G74" s="33">
        <v>7000</v>
      </c>
      <c r="H74" s="14"/>
      <c r="I74" s="16"/>
      <c r="J74" s="14"/>
      <c r="K74" s="14"/>
    </row>
    <row r="75" spans="1:11" s="15" customFormat="1" ht="15.75">
      <c r="A75" s="56" t="s">
        <v>268</v>
      </c>
      <c r="B75" s="57">
        <v>801</v>
      </c>
      <c r="C75" s="58" t="s">
        <v>231</v>
      </c>
      <c r="D75" s="58">
        <v>13</v>
      </c>
      <c r="E75" s="57"/>
      <c r="F75" s="57"/>
      <c r="G75" s="60">
        <f>SUM(G76,G80,G84,G99)</f>
        <v>154908.9</v>
      </c>
      <c r="H75" s="14"/>
      <c r="I75" s="14"/>
      <c r="J75" s="14"/>
      <c r="K75" s="14"/>
    </row>
    <row r="76" spans="1:11" s="15" customFormat="1" ht="31.5">
      <c r="A76" s="65" t="s">
        <v>949</v>
      </c>
      <c r="B76" s="62">
        <v>801</v>
      </c>
      <c r="C76" s="63" t="s">
        <v>231</v>
      </c>
      <c r="D76" s="63" t="s">
        <v>269</v>
      </c>
      <c r="E76" s="62" t="s">
        <v>366</v>
      </c>
      <c r="F76" s="62"/>
      <c r="G76" s="33">
        <f>G77</f>
        <v>3000</v>
      </c>
      <c r="H76" s="14"/>
      <c r="I76" s="14"/>
      <c r="J76" s="14"/>
      <c r="K76" s="14"/>
    </row>
    <row r="77" spans="1:11" s="15" customFormat="1" ht="47.25">
      <c r="A77" s="65" t="s">
        <v>847</v>
      </c>
      <c r="B77" s="62">
        <v>801</v>
      </c>
      <c r="C77" s="63" t="s">
        <v>231</v>
      </c>
      <c r="D77" s="63" t="s">
        <v>269</v>
      </c>
      <c r="E77" s="62" t="s">
        <v>381</v>
      </c>
      <c r="F77" s="62"/>
      <c r="G77" s="33">
        <f>SUM(G78:G79)</f>
        <v>3000</v>
      </c>
      <c r="H77" s="14"/>
      <c r="I77" s="14"/>
      <c r="J77" s="14"/>
      <c r="K77" s="14"/>
    </row>
    <row r="78" spans="1:11" s="15" customFormat="1" ht="63">
      <c r="A78" s="65" t="s">
        <v>998</v>
      </c>
      <c r="B78" s="62">
        <v>801</v>
      </c>
      <c r="C78" s="63" t="s">
        <v>231</v>
      </c>
      <c r="D78" s="63" t="s">
        <v>269</v>
      </c>
      <c r="E78" s="62" t="s">
        <v>981</v>
      </c>
      <c r="F78" s="62">
        <v>200</v>
      </c>
      <c r="G78" s="33">
        <v>3000</v>
      </c>
      <c r="H78" s="14"/>
      <c r="I78" s="14"/>
      <c r="J78" s="14"/>
      <c r="K78" s="14"/>
    </row>
    <row r="79" spans="1:11" s="15" customFormat="1" ht="63" hidden="1">
      <c r="A79" s="65" t="s">
        <v>848</v>
      </c>
      <c r="B79" s="62">
        <v>801</v>
      </c>
      <c r="C79" s="63" t="s">
        <v>231</v>
      </c>
      <c r="D79" s="63" t="s">
        <v>269</v>
      </c>
      <c r="E79" s="62" t="s">
        <v>981</v>
      </c>
      <c r="F79" s="62">
        <v>400</v>
      </c>
      <c r="G79" s="33">
        <v>0</v>
      </c>
      <c r="H79" s="14"/>
      <c r="I79" s="14"/>
      <c r="J79" s="14"/>
      <c r="K79" s="14"/>
    </row>
    <row r="80" spans="1:11" s="17" customFormat="1" ht="31.5">
      <c r="A80" s="61" t="s">
        <v>235</v>
      </c>
      <c r="B80" s="62">
        <v>801</v>
      </c>
      <c r="C80" s="63" t="s">
        <v>231</v>
      </c>
      <c r="D80" s="63" t="s">
        <v>269</v>
      </c>
      <c r="E80" s="62" t="s">
        <v>236</v>
      </c>
      <c r="F80" s="64"/>
      <c r="G80" s="33">
        <f>SUM(G81)</f>
        <v>610</v>
      </c>
      <c r="H80" s="14"/>
      <c r="I80" s="14"/>
      <c r="J80" s="14"/>
      <c r="K80" s="14"/>
    </row>
    <row r="81" spans="1:11" s="15" customFormat="1" ht="18.75">
      <c r="A81" s="61" t="s">
        <v>245</v>
      </c>
      <c r="B81" s="62">
        <v>801</v>
      </c>
      <c r="C81" s="63" t="s">
        <v>231</v>
      </c>
      <c r="D81" s="63" t="s">
        <v>269</v>
      </c>
      <c r="E81" s="62" t="s">
        <v>246</v>
      </c>
      <c r="F81" s="64"/>
      <c r="G81" s="33">
        <f>SUM(G82:G83)</f>
        <v>610</v>
      </c>
      <c r="H81" s="14"/>
      <c r="I81" s="14"/>
      <c r="J81" s="14"/>
      <c r="K81" s="14"/>
    </row>
    <row r="82" spans="1:11" s="15" customFormat="1" ht="63">
      <c r="A82" s="66" t="s">
        <v>270</v>
      </c>
      <c r="B82" s="62">
        <v>801</v>
      </c>
      <c r="C82" s="63" t="s">
        <v>231</v>
      </c>
      <c r="D82" s="63" t="s">
        <v>269</v>
      </c>
      <c r="E82" s="62" t="s">
        <v>271</v>
      </c>
      <c r="F82" s="62">
        <v>200</v>
      </c>
      <c r="G82" s="33">
        <v>300</v>
      </c>
      <c r="H82" s="14"/>
      <c r="I82" s="14"/>
      <c r="J82" s="14"/>
      <c r="K82" s="14"/>
    </row>
    <row r="83" spans="1:11" s="15" customFormat="1" ht="47.25">
      <c r="A83" s="65" t="s">
        <v>272</v>
      </c>
      <c r="B83" s="62">
        <v>801</v>
      </c>
      <c r="C83" s="63" t="s">
        <v>231</v>
      </c>
      <c r="D83" s="63" t="s">
        <v>269</v>
      </c>
      <c r="E83" s="62" t="s">
        <v>271</v>
      </c>
      <c r="F83" s="62">
        <v>800</v>
      </c>
      <c r="G83" s="33">
        <v>310</v>
      </c>
      <c r="H83" s="14"/>
      <c r="I83" s="14"/>
      <c r="J83" s="14"/>
      <c r="K83" s="14"/>
    </row>
    <row r="84" spans="1:11" s="17" customFormat="1" ht="31.5">
      <c r="A84" s="61" t="s">
        <v>273</v>
      </c>
      <c r="B84" s="62">
        <v>801</v>
      </c>
      <c r="C84" s="63" t="s">
        <v>231</v>
      </c>
      <c r="D84" s="63" t="s">
        <v>269</v>
      </c>
      <c r="E84" s="62" t="s">
        <v>274</v>
      </c>
      <c r="F84" s="64"/>
      <c r="G84" s="33">
        <f>SUM(G85,G89)</f>
        <v>151076.1</v>
      </c>
      <c r="H84" s="14"/>
      <c r="I84" s="14"/>
      <c r="J84" s="14"/>
      <c r="K84" s="14"/>
    </row>
    <row r="85" spans="1:11" s="15" customFormat="1" ht="31.5">
      <c r="A85" s="61" t="s">
        <v>275</v>
      </c>
      <c r="B85" s="62">
        <v>801</v>
      </c>
      <c r="C85" s="63" t="s">
        <v>231</v>
      </c>
      <c r="D85" s="63" t="s">
        <v>269</v>
      </c>
      <c r="E85" s="62" t="s">
        <v>276</v>
      </c>
      <c r="F85" s="64"/>
      <c r="G85" s="33">
        <f>SUM(G86:G88)</f>
        <v>22274.6</v>
      </c>
      <c r="H85" s="14"/>
      <c r="I85" s="14"/>
      <c r="J85" s="14"/>
      <c r="K85" s="14"/>
    </row>
    <row r="86" spans="1:11" s="15" customFormat="1" ht="47.25">
      <c r="A86" s="66" t="s">
        <v>277</v>
      </c>
      <c r="B86" s="62">
        <v>801</v>
      </c>
      <c r="C86" s="63" t="s">
        <v>231</v>
      </c>
      <c r="D86" s="63" t="s">
        <v>269</v>
      </c>
      <c r="E86" s="62" t="s">
        <v>278</v>
      </c>
      <c r="F86" s="62">
        <v>200</v>
      </c>
      <c r="G86" s="33">
        <v>18861.099999999999</v>
      </c>
      <c r="H86" s="14"/>
      <c r="I86" s="14"/>
      <c r="J86" s="14"/>
      <c r="K86" s="14"/>
    </row>
    <row r="87" spans="1:11" s="15" customFormat="1" ht="31.5">
      <c r="A87" s="66" t="s">
        <v>279</v>
      </c>
      <c r="B87" s="62">
        <v>801</v>
      </c>
      <c r="C87" s="63" t="s">
        <v>231</v>
      </c>
      <c r="D87" s="63" t="s">
        <v>269</v>
      </c>
      <c r="E87" s="62" t="s">
        <v>278</v>
      </c>
      <c r="F87" s="62">
        <v>800</v>
      </c>
      <c r="G87" s="33">
        <v>3413.5</v>
      </c>
      <c r="H87" s="14"/>
      <c r="I87" s="16"/>
      <c r="J87" s="14"/>
      <c r="K87" s="14"/>
    </row>
    <row r="88" spans="1:11" s="15" customFormat="1" ht="47.25" hidden="1">
      <c r="A88" s="66" t="s">
        <v>849</v>
      </c>
      <c r="B88" s="62">
        <v>801</v>
      </c>
      <c r="C88" s="63" t="s">
        <v>231</v>
      </c>
      <c r="D88" s="63" t="s">
        <v>269</v>
      </c>
      <c r="E88" s="62" t="s">
        <v>850</v>
      </c>
      <c r="F88" s="62">
        <v>400</v>
      </c>
      <c r="G88" s="33">
        <v>0</v>
      </c>
      <c r="H88" s="14"/>
      <c r="I88" s="16"/>
      <c r="J88" s="14"/>
      <c r="K88" s="14"/>
    </row>
    <row r="89" spans="1:11" s="15" customFormat="1" ht="34.5" customHeight="1">
      <c r="A89" s="74" t="s">
        <v>280</v>
      </c>
      <c r="B89" s="62">
        <v>801</v>
      </c>
      <c r="C89" s="63" t="s">
        <v>231</v>
      </c>
      <c r="D89" s="63" t="s">
        <v>269</v>
      </c>
      <c r="E89" s="62" t="s">
        <v>281</v>
      </c>
      <c r="F89" s="62"/>
      <c r="G89" s="33">
        <f>SUM(G90:G98)</f>
        <v>128801.5</v>
      </c>
      <c r="H89" s="14"/>
      <c r="I89" s="16"/>
      <c r="J89" s="14"/>
      <c r="K89" s="14"/>
    </row>
    <row r="90" spans="1:11" s="15" customFormat="1" ht="83.25" customHeight="1">
      <c r="A90" s="74" t="s">
        <v>242</v>
      </c>
      <c r="B90" s="62">
        <v>801</v>
      </c>
      <c r="C90" s="63" t="s">
        <v>231</v>
      </c>
      <c r="D90" s="63" t="s">
        <v>269</v>
      </c>
      <c r="E90" s="62" t="s">
        <v>282</v>
      </c>
      <c r="F90" s="62">
        <v>100</v>
      </c>
      <c r="G90" s="33">
        <v>2400</v>
      </c>
      <c r="H90" s="14"/>
      <c r="I90" s="16"/>
      <c r="J90" s="14"/>
      <c r="K90" s="14"/>
    </row>
    <row r="91" spans="1:11" s="15" customFormat="1" ht="78.75" hidden="1">
      <c r="A91" s="74" t="s">
        <v>283</v>
      </c>
      <c r="B91" s="62">
        <v>801</v>
      </c>
      <c r="C91" s="63" t="s">
        <v>231</v>
      </c>
      <c r="D91" s="63" t="s">
        <v>269</v>
      </c>
      <c r="E91" s="62" t="s">
        <v>284</v>
      </c>
      <c r="F91" s="62">
        <v>100</v>
      </c>
      <c r="G91" s="34">
        <v>0</v>
      </c>
      <c r="H91" s="14"/>
      <c r="I91" s="16"/>
      <c r="J91" s="14"/>
      <c r="K91" s="14"/>
    </row>
    <row r="92" spans="1:11" s="15" customFormat="1" ht="110.25">
      <c r="A92" s="65" t="s">
        <v>471</v>
      </c>
      <c r="B92" s="62">
        <v>803</v>
      </c>
      <c r="C92" s="63" t="s">
        <v>231</v>
      </c>
      <c r="D92" s="63" t="s">
        <v>269</v>
      </c>
      <c r="E92" s="62" t="s">
        <v>472</v>
      </c>
      <c r="F92" s="62">
        <v>100</v>
      </c>
      <c r="G92" s="34">
        <v>42854.1</v>
      </c>
      <c r="H92" s="14"/>
      <c r="I92" s="16"/>
      <c r="J92" s="14"/>
      <c r="K92" s="14"/>
    </row>
    <row r="93" spans="1:11" s="15" customFormat="1" ht="63">
      <c r="A93" s="65" t="s">
        <v>473</v>
      </c>
      <c r="B93" s="62">
        <v>803</v>
      </c>
      <c r="C93" s="63" t="s">
        <v>231</v>
      </c>
      <c r="D93" s="63" t="s">
        <v>269</v>
      </c>
      <c r="E93" s="62" t="s">
        <v>472</v>
      </c>
      <c r="F93" s="62">
        <v>200</v>
      </c>
      <c r="G93" s="34">
        <v>9500</v>
      </c>
      <c r="H93" s="14"/>
      <c r="I93" s="16"/>
      <c r="J93" s="14"/>
      <c r="K93" s="14"/>
    </row>
    <row r="94" spans="1:11" s="15" customFormat="1" ht="47.25">
      <c r="A94" s="65" t="s">
        <v>474</v>
      </c>
      <c r="B94" s="62">
        <v>803</v>
      </c>
      <c r="C94" s="63" t="s">
        <v>231</v>
      </c>
      <c r="D94" s="63" t="s">
        <v>269</v>
      </c>
      <c r="E94" s="62" t="s">
        <v>472</v>
      </c>
      <c r="F94" s="62">
        <v>800</v>
      </c>
      <c r="G94" s="34">
        <v>161.9</v>
      </c>
      <c r="H94" s="14"/>
      <c r="I94" s="16"/>
      <c r="J94" s="14"/>
      <c r="K94" s="14"/>
    </row>
    <row r="95" spans="1:11" s="15" customFormat="1" ht="110.25">
      <c r="A95" s="66" t="s">
        <v>285</v>
      </c>
      <c r="B95" s="62">
        <v>801</v>
      </c>
      <c r="C95" s="63" t="s">
        <v>231</v>
      </c>
      <c r="D95" s="63" t="s">
        <v>269</v>
      </c>
      <c r="E95" s="62" t="s">
        <v>286</v>
      </c>
      <c r="F95" s="62">
        <v>100</v>
      </c>
      <c r="G95" s="33">
        <v>34288.800000000003</v>
      </c>
      <c r="H95" s="14"/>
      <c r="I95" s="16"/>
      <c r="J95" s="14"/>
      <c r="K95" s="14"/>
    </row>
    <row r="96" spans="1:11" s="15" customFormat="1" ht="63">
      <c r="A96" s="66" t="s">
        <v>287</v>
      </c>
      <c r="B96" s="62">
        <v>801</v>
      </c>
      <c r="C96" s="63" t="s">
        <v>231</v>
      </c>
      <c r="D96" s="63" t="s">
        <v>269</v>
      </c>
      <c r="E96" s="62" t="s">
        <v>286</v>
      </c>
      <c r="F96" s="62">
        <v>200</v>
      </c>
      <c r="G96" s="33">
        <v>35577.199999999997</v>
      </c>
      <c r="H96" s="14"/>
      <c r="I96" s="16"/>
      <c r="J96" s="14"/>
      <c r="K96" s="14"/>
    </row>
    <row r="97" spans="1:11" s="15" customFormat="1" ht="47.25">
      <c r="A97" s="66" t="s">
        <v>288</v>
      </c>
      <c r="B97" s="62">
        <v>801</v>
      </c>
      <c r="C97" s="63" t="s">
        <v>231</v>
      </c>
      <c r="D97" s="63" t="s">
        <v>269</v>
      </c>
      <c r="E97" s="62" t="s">
        <v>286</v>
      </c>
      <c r="F97" s="62">
        <v>800</v>
      </c>
      <c r="G97" s="33">
        <v>392</v>
      </c>
      <c r="H97" s="14"/>
      <c r="I97" s="16"/>
      <c r="J97" s="14"/>
      <c r="K97" s="14"/>
    </row>
    <row r="98" spans="1:11" s="15" customFormat="1" ht="94.5">
      <c r="A98" s="61" t="s">
        <v>289</v>
      </c>
      <c r="B98" s="62">
        <v>801</v>
      </c>
      <c r="C98" s="63" t="s">
        <v>231</v>
      </c>
      <c r="D98" s="63" t="s">
        <v>269</v>
      </c>
      <c r="E98" s="62" t="s">
        <v>290</v>
      </c>
      <c r="F98" s="62">
        <v>100</v>
      </c>
      <c r="G98" s="33">
        <v>3627.5</v>
      </c>
      <c r="H98" s="14"/>
      <c r="I98" s="16"/>
      <c r="J98" s="14"/>
      <c r="K98" s="14"/>
    </row>
    <row r="99" spans="1:11" s="19" customFormat="1" ht="15.75">
      <c r="A99" s="74" t="s">
        <v>262</v>
      </c>
      <c r="B99" s="62">
        <v>801</v>
      </c>
      <c r="C99" s="63" t="s">
        <v>231</v>
      </c>
      <c r="D99" s="63" t="s">
        <v>269</v>
      </c>
      <c r="E99" s="62" t="s">
        <v>263</v>
      </c>
      <c r="F99" s="62"/>
      <c r="G99" s="33">
        <f>SUM(G100)</f>
        <v>222.8</v>
      </c>
      <c r="H99" s="18"/>
      <c r="I99" s="16"/>
      <c r="J99" s="18"/>
      <c r="K99" s="18"/>
    </row>
    <row r="100" spans="1:11" s="19" customFormat="1" ht="15.75">
      <c r="A100" s="74" t="s">
        <v>264</v>
      </c>
      <c r="B100" s="62">
        <v>801</v>
      </c>
      <c r="C100" s="63" t="s">
        <v>231</v>
      </c>
      <c r="D100" s="63" t="s">
        <v>269</v>
      </c>
      <c r="E100" s="62" t="s">
        <v>265</v>
      </c>
      <c r="F100" s="62"/>
      <c r="G100" s="33">
        <f>SUM(G101,G103,G105)</f>
        <v>222.8</v>
      </c>
      <c r="H100" s="18"/>
      <c r="I100" s="16"/>
      <c r="J100" s="18"/>
      <c r="K100" s="18"/>
    </row>
    <row r="101" spans="1:11" s="19" customFormat="1" ht="47.25">
      <c r="A101" s="74" t="s">
        <v>1175</v>
      </c>
      <c r="B101" s="62">
        <v>801</v>
      </c>
      <c r="C101" s="63" t="s">
        <v>231</v>
      </c>
      <c r="D101" s="63" t="s">
        <v>269</v>
      </c>
      <c r="E101" s="62" t="s">
        <v>1167</v>
      </c>
      <c r="F101" s="62"/>
      <c r="G101" s="33">
        <f>SUM(G102)</f>
        <v>222.8</v>
      </c>
      <c r="H101" s="18"/>
      <c r="I101" s="16"/>
      <c r="J101" s="18"/>
      <c r="K101" s="18"/>
    </row>
    <row r="102" spans="1:11" s="19" customFormat="1" ht="63">
      <c r="A102" s="74" t="s">
        <v>1176</v>
      </c>
      <c r="B102" s="62">
        <v>801</v>
      </c>
      <c r="C102" s="63" t="s">
        <v>231</v>
      </c>
      <c r="D102" s="63" t="s">
        <v>269</v>
      </c>
      <c r="E102" s="62" t="s">
        <v>1167</v>
      </c>
      <c r="F102" s="62">
        <v>200</v>
      </c>
      <c r="G102" s="33">
        <v>222.8</v>
      </c>
      <c r="H102" s="18"/>
      <c r="I102" s="16"/>
      <c r="J102" s="18"/>
      <c r="K102" s="18"/>
    </row>
    <row r="103" spans="1:11" s="19" customFormat="1" ht="15.75" hidden="1">
      <c r="A103" s="74" t="s">
        <v>1024</v>
      </c>
      <c r="B103" s="62">
        <v>801</v>
      </c>
      <c r="C103" s="63" t="s">
        <v>231</v>
      </c>
      <c r="D103" s="63" t="s">
        <v>269</v>
      </c>
      <c r="E103" s="62" t="s">
        <v>1023</v>
      </c>
      <c r="F103" s="62"/>
      <c r="G103" s="33">
        <f>SUM(G104)</f>
        <v>0</v>
      </c>
      <c r="H103" s="18"/>
      <c r="I103" s="16"/>
      <c r="J103" s="18"/>
      <c r="K103" s="18"/>
    </row>
    <row r="104" spans="1:11" s="19" customFormat="1" ht="31.5" hidden="1">
      <c r="A104" s="74" t="s">
        <v>1025</v>
      </c>
      <c r="B104" s="62">
        <v>801</v>
      </c>
      <c r="C104" s="63" t="s">
        <v>231</v>
      </c>
      <c r="D104" s="63" t="s">
        <v>269</v>
      </c>
      <c r="E104" s="62" t="s">
        <v>1023</v>
      </c>
      <c r="F104" s="62">
        <v>800</v>
      </c>
      <c r="G104" s="33">
        <v>0</v>
      </c>
      <c r="H104" s="18"/>
      <c r="I104" s="16"/>
      <c r="J104" s="18"/>
      <c r="K104" s="18"/>
    </row>
    <row r="105" spans="1:11" s="19" customFormat="1" ht="15.75" hidden="1">
      <c r="A105" s="74" t="s">
        <v>1026</v>
      </c>
      <c r="B105" s="62">
        <v>801</v>
      </c>
      <c r="C105" s="63" t="s">
        <v>231</v>
      </c>
      <c r="D105" s="63" t="s">
        <v>269</v>
      </c>
      <c r="E105" s="62" t="s">
        <v>292</v>
      </c>
      <c r="F105" s="62"/>
      <c r="G105" s="33">
        <f>SUM(G106:G108)</f>
        <v>0</v>
      </c>
      <c r="H105" s="18"/>
      <c r="I105" s="16"/>
      <c r="J105" s="18"/>
      <c r="K105" s="18"/>
    </row>
    <row r="106" spans="1:11" s="15" customFormat="1" ht="47.25" hidden="1">
      <c r="A106" s="65" t="s">
        <v>851</v>
      </c>
      <c r="B106" s="62">
        <v>801</v>
      </c>
      <c r="C106" s="63" t="s">
        <v>231</v>
      </c>
      <c r="D106" s="63" t="s">
        <v>269</v>
      </c>
      <c r="E106" s="62" t="s">
        <v>292</v>
      </c>
      <c r="F106" s="62">
        <v>200</v>
      </c>
      <c r="G106" s="33">
        <v>0</v>
      </c>
      <c r="H106" s="14"/>
      <c r="I106" s="16"/>
      <c r="J106" s="14"/>
      <c r="K106" s="14"/>
    </row>
    <row r="107" spans="1:11" s="15" customFormat="1" ht="31.5" hidden="1">
      <c r="A107" s="65" t="s">
        <v>293</v>
      </c>
      <c r="B107" s="62">
        <v>801</v>
      </c>
      <c r="C107" s="63" t="s">
        <v>231</v>
      </c>
      <c r="D107" s="63" t="s">
        <v>269</v>
      </c>
      <c r="E107" s="62" t="s">
        <v>292</v>
      </c>
      <c r="F107" s="62">
        <v>300</v>
      </c>
      <c r="G107" s="33">
        <v>0</v>
      </c>
      <c r="H107" s="14"/>
      <c r="I107" s="16"/>
      <c r="J107" s="14"/>
      <c r="K107" s="14"/>
    </row>
    <row r="108" spans="1:11" s="15" customFormat="1" ht="31.5" hidden="1">
      <c r="A108" s="65" t="s">
        <v>294</v>
      </c>
      <c r="B108" s="62">
        <v>801</v>
      </c>
      <c r="C108" s="63" t="s">
        <v>231</v>
      </c>
      <c r="D108" s="63" t="s">
        <v>269</v>
      </c>
      <c r="E108" s="62" t="s">
        <v>292</v>
      </c>
      <c r="F108" s="62">
        <v>800</v>
      </c>
      <c r="G108" s="33">
        <v>0</v>
      </c>
      <c r="H108" s="14"/>
      <c r="I108" s="16"/>
      <c r="J108" s="14"/>
      <c r="K108" s="14"/>
    </row>
    <row r="109" spans="1:11" s="15" customFormat="1" ht="18" customHeight="1">
      <c r="A109" s="56" t="s">
        <v>295</v>
      </c>
      <c r="B109" s="57">
        <v>801</v>
      </c>
      <c r="C109" s="58" t="s">
        <v>296</v>
      </c>
      <c r="D109" s="58" t="s">
        <v>232</v>
      </c>
      <c r="E109" s="62"/>
      <c r="F109" s="62"/>
      <c r="G109" s="60">
        <f>SUM(G110, G118,G139)</f>
        <v>14690.3</v>
      </c>
      <c r="H109" s="14"/>
      <c r="I109" s="16"/>
      <c r="J109" s="14"/>
      <c r="K109" s="14"/>
    </row>
    <row r="110" spans="1:11" s="15" customFormat="1" ht="15.75" hidden="1">
      <c r="A110" s="56" t="s">
        <v>297</v>
      </c>
      <c r="B110" s="57">
        <v>801</v>
      </c>
      <c r="C110" s="58" t="s">
        <v>296</v>
      </c>
      <c r="D110" s="58" t="s">
        <v>244</v>
      </c>
      <c r="E110" s="57"/>
      <c r="F110" s="57"/>
      <c r="G110" s="60">
        <f>SUM(G111)</f>
        <v>0</v>
      </c>
      <c r="H110" s="14"/>
      <c r="I110" s="16"/>
      <c r="J110" s="14"/>
      <c r="K110" s="14"/>
    </row>
    <row r="111" spans="1:11" s="17" customFormat="1" ht="31.5" hidden="1">
      <c r="A111" s="61" t="s">
        <v>235</v>
      </c>
      <c r="B111" s="62">
        <v>801</v>
      </c>
      <c r="C111" s="63" t="s">
        <v>296</v>
      </c>
      <c r="D111" s="63" t="s">
        <v>244</v>
      </c>
      <c r="E111" s="62" t="s">
        <v>236</v>
      </c>
      <c r="F111" s="64"/>
      <c r="G111" s="33">
        <f>SUM(G112)</f>
        <v>0</v>
      </c>
      <c r="H111" s="14"/>
      <c r="I111" s="16"/>
      <c r="J111" s="14"/>
      <c r="K111" s="14"/>
    </row>
    <row r="112" spans="1:11" s="15" customFormat="1" ht="18.75" hidden="1">
      <c r="A112" s="61" t="s">
        <v>245</v>
      </c>
      <c r="B112" s="62">
        <v>801</v>
      </c>
      <c r="C112" s="63" t="s">
        <v>296</v>
      </c>
      <c r="D112" s="63" t="s">
        <v>244</v>
      </c>
      <c r="E112" s="62" t="s">
        <v>246</v>
      </c>
      <c r="F112" s="64"/>
      <c r="G112" s="33">
        <f>SUM(G113:G117)</f>
        <v>0</v>
      </c>
      <c r="H112" s="14"/>
      <c r="I112" s="16"/>
      <c r="J112" s="14"/>
      <c r="K112" s="14"/>
    </row>
    <row r="113" spans="1:11" s="15" customFormat="1" ht="94.5" hidden="1">
      <c r="A113" s="65" t="s">
        <v>1019</v>
      </c>
      <c r="B113" s="62">
        <v>801</v>
      </c>
      <c r="C113" s="63" t="s">
        <v>296</v>
      </c>
      <c r="D113" s="63" t="s">
        <v>244</v>
      </c>
      <c r="E113" s="62" t="s">
        <v>1022</v>
      </c>
      <c r="F113" s="62">
        <v>100</v>
      </c>
      <c r="G113" s="33"/>
      <c r="H113" s="14"/>
      <c r="I113" s="16"/>
      <c r="J113" s="14"/>
      <c r="K113" s="14"/>
    </row>
    <row r="114" spans="1:11" s="15" customFormat="1" ht="157.5" hidden="1">
      <c r="A114" s="65" t="s">
        <v>298</v>
      </c>
      <c r="B114" s="62">
        <v>801</v>
      </c>
      <c r="C114" s="63" t="s">
        <v>296</v>
      </c>
      <c r="D114" s="63" t="s">
        <v>244</v>
      </c>
      <c r="E114" s="62" t="s">
        <v>299</v>
      </c>
      <c r="F114" s="62">
        <v>100</v>
      </c>
      <c r="G114" s="33"/>
      <c r="H114" s="14"/>
      <c r="I114" s="16"/>
      <c r="J114" s="14"/>
      <c r="K114" s="14"/>
    </row>
    <row r="115" spans="1:11" s="15" customFormat="1" ht="110.25" hidden="1">
      <c r="A115" s="66" t="s">
        <v>300</v>
      </c>
      <c r="B115" s="62">
        <v>801</v>
      </c>
      <c r="C115" s="63" t="s">
        <v>296</v>
      </c>
      <c r="D115" s="63" t="s">
        <v>244</v>
      </c>
      <c r="E115" s="62" t="s">
        <v>299</v>
      </c>
      <c r="F115" s="62">
        <v>200</v>
      </c>
      <c r="G115" s="33"/>
      <c r="H115" s="14"/>
      <c r="I115" s="16"/>
      <c r="J115" s="14"/>
      <c r="K115" s="14"/>
    </row>
    <row r="116" spans="1:11" s="15" customFormat="1" ht="157.5" hidden="1">
      <c r="A116" s="65" t="s">
        <v>1064</v>
      </c>
      <c r="B116" s="62">
        <v>801</v>
      </c>
      <c r="C116" s="63" t="s">
        <v>296</v>
      </c>
      <c r="D116" s="63" t="s">
        <v>244</v>
      </c>
      <c r="E116" s="62" t="s">
        <v>1056</v>
      </c>
      <c r="F116" s="62">
        <v>100</v>
      </c>
      <c r="G116" s="33"/>
      <c r="H116" s="14"/>
      <c r="I116" s="16"/>
      <c r="J116" s="14"/>
      <c r="K116" s="14"/>
    </row>
    <row r="117" spans="1:11" s="15" customFormat="1" ht="126" hidden="1">
      <c r="A117" s="65" t="s">
        <v>1168</v>
      </c>
      <c r="B117" s="62">
        <v>801</v>
      </c>
      <c r="C117" s="63" t="s">
        <v>296</v>
      </c>
      <c r="D117" s="63" t="s">
        <v>244</v>
      </c>
      <c r="E117" s="62" t="s">
        <v>1056</v>
      </c>
      <c r="F117" s="62">
        <v>200</v>
      </c>
      <c r="G117" s="33"/>
      <c r="H117" s="14"/>
      <c r="I117" s="16"/>
      <c r="J117" s="14"/>
      <c r="K117" s="14"/>
    </row>
    <row r="118" spans="1:11" s="15" customFormat="1" ht="47.25">
      <c r="A118" s="56" t="s">
        <v>832</v>
      </c>
      <c r="B118" s="57">
        <v>801</v>
      </c>
      <c r="C118" s="58" t="s">
        <v>296</v>
      </c>
      <c r="D118" s="58" t="s">
        <v>316</v>
      </c>
      <c r="E118" s="57"/>
      <c r="F118" s="57"/>
      <c r="G118" s="60">
        <f>SUM(G119,G136)</f>
        <v>14580.3</v>
      </c>
      <c r="H118" s="14"/>
      <c r="I118" s="16"/>
      <c r="J118" s="14"/>
      <c r="K118" s="14"/>
    </row>
    <row r="119" spans="1:11" s="15" customFormat="1" ht="31.5">
      <c r="A119" s="9" t="s">
        <v>950</v>
      </c>
      <c r="B119" s="62">
        <v>801</v>
      </c>
      <c r="C119" s="63" t="s">
        <v>296</v>
      </c>
      <c r="D119" s="63" t="s">
        <v>316</v>
      </c>
      <c r="E119" s="62" t="s">
        <v>302</v>
      </c>
      <c r="F119" s="62"/>
      <c r="G119" s="33">
        <f>SUM(G120,G131)</f>
        <v>5750</v>
      </c>
      <c r="H119" s="14"/>
      <c r="I119" s="16"/>
      <c r="J119" s="14"/>
      <c r="K119" s="14"/>
    </row>
    <row r="120" spans="1:11" s="15" customFormat="1" ht="31.5">
      <c r="A120" s="9" t="s">
        <v>317</v>
      </c>
      <c r="B120" s="62">
        <v>801</v>
      </c>
      <c r="C120" s="63" t="s">
        <v>296</v>
      </c>
      <c r="D120" s="63" t="s">
        <v>316</v>
      </c>
      <c r="E120" s="62" t="s">
        <v>318</v>
      </c>
      <c r="F120" s="62"/>
      <c r="G120" s="33">
        <f>SUM(G121,G123,G125,G127,G129)</f>
        <v>4225</v>
      </c>
      <c r="H120" s="14"/>
      <c r="I120" s="16"/>
      <c r="J120" s="14"/>
      <c r="K120" s="14"/>
    </row>
    <row r="121" spans="1:11" s="15" customFormat="1" ht="47.25">
      <c r="A121" s="9" t="s">
        <v>319</v>
      </c>
      <c r="B121" s="62">
        <v>801</v>
      </c>
      <c r="C121" s="63" t="s">
        <v>296</v>
      </c>
      <c r="D121" s="63" t="s">
        <v>316</v>
      </c>
      <c r="E121" s="62" t="s">
        <v>320</v>
      </c>
      <c r="F121" s="62"/>
      <c r="G121" s="33">
        <f>SUM(G122)</f>
        <v>2500</v>
      </c>
      <c r="H121" s="14"/>
      <c r="I121" s="16"/>
      <c r="J121" s="14"/>
      <c r="K121" s="14"/>
    </row>
    <row r="122" spans="1:11" s="15" customFormat="1" ht="47.25">
      <c r="A122" s="65" t="s">
        <v>1266</v>
      </c>
      <c r="B122" s="62">
        <v>801</v>
      </c>
      <c r="C122" s="63" t="s">
        <v>296</v>
      </c>
      <c r="D122" s="63" t="s">
        <v>316</v>
      </c>
      <c r="E122" s="62" t="s">
        <v>321</v>
      </c>
      <c r="F122" s="62">
        <v>800</v>
      </c>
      <c r="G122" s="33">
        <v>2500</v>
      </c>
      <c r="H122" s="14"/>
      <c r="I122" s="16"/>
      <c r="J122" s="14"/>
      <c r="K122" s="14"/>
    </row>
    <row r="123" spans="1:11" s="15" customFormat="1" ht="31.5">
      <c r="A123" s="9" t="s">
        <v>322</v>
      </c>
      <c r="B123" s="62">
        <v>801</v>
      </c>
      <c r="C123" s="63" t="s">
        <v>296</v>
      </c>
      <c r="D123" s="63" t="s">
        <v>316</v>
      </c>
      <c r="E123" s="62" t="s">
        <v>323</v>
      </c>
      <c r="F123" s="78"/>
      <c r="G123" s="33">
        <f>SUM(G124)</f>
        <v>300</v>
      </c>
      <c r="H123" s="14"/>
      <c r="I123" s="16"/>
      <c r="J123" s="14"/>
      <c r="K123" s="14"/>
    </row>
    <row r="124" spans="1:11" s="15" customFormat="1" ht="63">
      <c r="A124" s="65" t="s">
        <v>324</v>
      </c>
      <c r="B124" s="62">
        <v>801</v>
      </c>
      <c r="C124" s="63" t="s">
        <v>296</v>
      </c>
      <c r="D124" s="63" t="s">
        <v>316</v>
      </c>
      <c r="E124" s="79" t="s">
        <v>325</v>
      </c>
      <c r="F124" s="78">
        <v>200</v>
      </c>
      <c r="G124" s="33">
        <v>300</v>
      </c>
      <c r="H124" s="14"/>
      <c r="I124" s="16"/>
      <c r="J124" s="14"/>
      <c r="K124" s="14"/>
    </row>
    <row r="125" spans="1:11" s="15" customFormat="1" ht="47.25">
      <c r="A125" s="9" t="s">
        <v>326</v>
      </c>
      <c r="B125" s="62">
        <v>801</v>
      </c>
      <c r="C125" s="63" t="s">
        <v>296</v>
      </c>
      <c r="D125" s="63" t="s">
        <v>316</v>
      </c>
      <c r="E125" s="62" t="s">
        <v>327</v>
      </c>
      <c r="F125" s="78"/>
      <c r="G125" s="33">
        <f>SUM(G126)</f>
        <v>25</v>
      </c>
      <c r="H125" s="14"/>
      <c r="I125" s="16"/>
      <c r="J125" s="14"/>
      <c r="K125" s="14"/>
    </row>
    <row r="126" spans="1:11" s="15" customFormat="1" ht="63">
      <c r="A126" s="65" t="s">
        <v>328</v>
      </c>
      <c r="B126" s="62">
        <v>801</v>
      </c>
      <c r="C126" s="63" t="s">
        <v>296</v>
      </c>
      <c r="D126" s="63" t="s">
        <v>316</v>
      </c>
      <c r="E126" s="79" t="s">
        <v>329</v>
      </c>
      <c r="F126" s="78">
        <v>200</v>
      </c>
      <c r="G126" s="33">
        <v>25</v>
      </c>
      <c r="H126" s="14"/>
      <c r="I126" s="16"/>
      <c r="J126" s="14"/>
      <c r="K126" s="14"/>
    </row>
    <row r="127" spans="1:11" s="15" customFormat="1" ht="47.25">
      <c r="A127" s="65" t="s">
        <v>854</v>
      </c>
      <c r="B127" s="62">
        <v>801</v>
      </c>
      <c r="C127" s="63" t="s">
        <v>296</v>
      </c>
      <c r="D127" s="63" t="s">
        <v>316</v>
      </c>
      <c r="E127" s="79" t="s">
        <v>853</v>
      </c>
      <c r="F127" s="78"/>
      <c r="G127" s="33">
        <f>SUM(G128)</f>
        <v>800</v>
      </c>
      <c r="H127" s="14"/>
      <c r="I127" s="16"/>
      <c r="J127" s="14"/>
      <c r="K127" s="14"/>
    </row>
    <row r="128" spans="1:11" s="15" customFormat="1" ht="63">
      <c r="A128" s="65" t="s">
        <v>855</v>
      </c>
      <c r="B128" s="62">
        <v>801</v>
      </c>
      <c r="C128" s="63" t="s">
        <v>296</v>
      </c>
      <c r="D128" s="63" t="s">
        <v>316</v>
      </c>
      <c r="E128" s="79" t="s">
        <v>852</v>
      </c>
      <c r="F128" s="78">
        <v>200</v>
      </c>
      <c r="G128" s="33">
        <v>800</v>
      </c>
      <c r="H128" s="14"/>
      <c r="I128" s="16"/>
      <c r="J128" s="14"/>
      <c r="K128" s="14"/>
    </row>
    <row r="129" spans="1:11" s="15" customFormat="1" ht="31.5">
      <c r="A129" s="65" t="s">
        <v>883</v>
      </c>
      <c r="B129" s="62">
        <v>801</v>
      </c>
      <c r="C129" s="63" t="s">
        <v>296</v>
      </c>
      <c r="D129" s="63" t="s">
        <v>316</v>
      </c>
      <c r="E129" s="79" t="s">
        <v>881</v>
      </c>
      <c r="F129" s="78"/>
      <c r="G129" s="33">
        <f>SUM(G130)</f>
        <v>600</v>
      </c>
      <c r="H129" s="14"/>
      <c r="I129" s="16"/>
      <c r="J129" s="14"/>
      <c r="K129" s="14"/>
    </row>
    <row r="130" spans="1:11" s="15" customFormat="1" ht="94.5">
      <c r="A130" s="65" t="s">
        <v>884</v>
      </c>
      <c r="B130" s="62">
        <v>801</v>
      </c>
      <c r="C130" s="63" t="s">
        <v>296</v>
      </c>
      <c r="D130" s="63" t="s">
        <v>316</v>
      </c>
      <c r="E130" s="79" t="s">
        <v>882</v>
      </c>
      <c r="F130" s="78">
        <v>100</v>
      </c>
      <c r="G130" s="33">
        <v>600</v>
      </c>
      <c r="H130" s="14"/>
      <c r="I130" s="16"/>
      <c r="J130" s="14"/>
      <c r="K130" s="14"/>
    </row>
    <row r="131" spans="1:11" s="15" customFormat="1" ht="78.75">
      <c r="A131" s="65" t="s">
        <v>303</v>
      </c>
      <c r="B131" s="62">
        <v>801</v>
      </c>
      <c r="C131" s="63" t="s">
        <v>296</v>
      </c>
      <c r="D131" s="63" t="s">
        <v>316</v>
      </c>
      <c r="E131" s="75" t="s">
        <v>304</v>
      </c>
      <c r="F131" s="62"/>
      <c r="G131" s="33">
        <f>SUM(G132,G134)</f>
        <v>1525</v>
      </c>
      <c r="H131" s="14"/>
      <c r="I131" s="16"/>
      <c r="J131" s="14"/>
      <c r="K131" s="14"/>
    </row>
    <row r="132" spans="1:11" s="15" customFormat="1" ht="78.75">
      <c r="A132" s="65" t="s">
        <v>305</v>
      </c>
      <c r="B132" s="62">
        <v>801</v>
      </c>
      <c r="C132" s="63" t="s">
        <v>296</v>
      </c>
      <c r="D132" s="63" t="s">
        <v>316</v>
      </c>
      <c r="E132" s="76" t="s">
        <v>306</v>
      </c>
      <c r="F132" s="62"/>
      <c r="G132" s="33">
        <f>SUM(G133)</f>
        <v>1500</v>
      </c>
      <c r="H132" s="14"/>
      <c r="I132" s="16"/>
      <c r="J132" s="14"/>
      <c r="K132" s="14"/>
    </row>
    <row r="133" spans="1:11" s="15" customFormat="1" ht="94.5">
      <c r="A133" s="65" t="s">
        <v>307</v>
      </c>
      <c r="B133" s="62">
        <v>801</v>
      </c>
      <c r="C133" s="63" t="s">
        <v>296</v>
      </c>
      <c r="D133" s="63" t="s">
        <v>316</v>
      </c>
      <c r="E133" s="77" t="s">
        <v>308</v>
      </c>
      <c r="F133" s="78">
        <v>200</v>
      </c>
      <c r="G133" s="33">
        <v>1500</v>
      </c>
      <c r="H133" s="14"/>
      <c r="I133" s="16"/>
      <c r="J133" s="14"/>
      <c r="K133" s="14"/>
    </row>
    <row r="134" spans="1:11" s="15" customFormat="1" ht="47.25">
      <c r="A134" s="9" t="s">
        <v>309</v>
      </c>
      <c r="B134" s="62">
        <v>801</v>
      </c>
      <c r="C134" s="63" t="s">
        <v>296</v>
      </c>
      <c r="D134" s="63" t="s">
        <v>316</v>
      </c>
      <c r="E134" s="62" t="s">
        <v>310</v>
      </c>
      <c r="F134" s="78"/>
      <c r="G134" s="33">
        <f>SUM(G135)</f>
        <v>25</v>
      </c>
      <c r="H134" s="14"/>
      <c r="I134" s="16"/>
      <c r="J134" s="14"/>
      <c r="K134" s="14"/>
    </row>
    <row r="135" spans="1:11" s="15" customFormat="1" ht="63">
      <c r="A135" s="65" t="s">
        <v>311</v>
      </c>
      <c r="B135" s="62">
        <v>801</v>
      </c>
      <c r="C135" s="63" t="s">
        <v>296</v>
      </c>
      <c r="D135" s="63" t="s">
        <v>316</v>
      </c>
      <c r="E135" s="77" t="s">
        <v>312</v>
      </c>
      <c r="F135" s="78">
        <v>200</v>
      </c>
      <c r="G135" s="33">
        <v>25</v>
      </c>
      <c r="H135" s="14"/>
      <c r="I135" s="16"/>
      <c r="J135" s="14"/>
      <c r="K135" s="14"/>
    </row>
    <row r="136" spans="1:11" s="15" customFormat="1" ht="31.5">
      <c r="A136" s="74" t="s">
        <v>280</v>
      </c>
      <c r="B136" s="62">
        <v>801</v>
      </c>
      <c r="C136" s="63" t="s">
        <v>296</v>
      </c>
      <c r="D136" s="63" t="s">
        <v>316</v>
      </c>
      <c r="E136" s="62" t="s">
        <v>281</v>
      </c>
      <c r="F136" s="62"/>
      <c r="G136" s="33">
        <f>SUM(G137:G138)</f>
        <v>8830.2999999999993</v>
      </c>
      <c r="H136" s="14"/>
      <c r="I136" s="16"/>
      <c r="J136" s="14"/>
      <c r="K136" s="14"/>
    </row>
    <row r="137" spans="1:11" s="15" customFormat="1" ht="78.75">
      <c r="A137" s="74" t="s">
        <v>242</v>
      </c>
      <c r="B137" s="62">
        <v>801</v>
      </c>
      <c r="C137" s="63" t="s">
        <v>296</v>
      </c>
      <c r="D137" s="63" t="s">
        <v>316</v>
      </c>
      <c r="E137" s="62" t="s">
        <v>282</v>
      </c>
      <c r="F137" s="62">
        <v>100</v>
      </c>
      <c r="G137" s="33">
        <v>300</v>
      </c>
      <c r="H137" s="14"/>
      <c r="I137" s="16"/>
      <c r="J137" s="14"/>
      <c r="K137" s="14"/>
    </row>
    <row r="138" spans="1:11" s="15" customFormat="1" ht="94.5">
      <c r="A138" s="65" t="s">
        <v>313</v>
      </c>
      <c r="B138" s="62">
        <v>801</v>
      </c>
      <c r="C138" s="63" t="s">
        <v>296</v>
      </c>
      <c r="D138" s="63" t="s">
        <v>316</v>
      </c>
      <c r="E138" s="62" t="s">
        <v>314</v>
      </c>
      <c r="F138" s="62">
        <v>100</v>
      </c>
      <c r="G138" s="33">
        <v>8530.2999999999993</v>
      </c>
      <c r="H138" s="14"/>
      <c r="I138" s="16"/>
      <c r="J138" s="14"/>
      <c r="K138" s="14"/>
    </row>
    <row r="139" spans="1:11" s="15" customFormat="1" ht="31.5">
      <c r="A139" s="56" t="s">
        <v>330</v>
      </c>
      <c r="B139" s="57">
        <v>801</v>
      </c>
      <c r="C139" s="58" t="s">
        <v>296</v>
      </c>
      <c r="D139" s="58">
        <v>14</v>
      </c>
      <c r="E139" s="57"/>
      <c r="F139" s="57"/>
      <c r="G139" s="60">
        <f>SUM(G140,G143)</f>
        <v>110</v>
      </c>
      <c r="H139" s="14"/>
      <c r="I139" s="16"/>
      <c r="J139" s="14"/>
      <c r="K139" s="14"/>
    </row>
    <row r="140" spans="1:11" s="15" customFormat="1" ht="47.25">
      <c r="A140" s="61" t="s">
        <v>951</v>
      </c>
      <c r="B140" s="62">
        <v>801</v>
      </c>
      <c r="C140" s="63" t="s">
        <v>296</v>
      </c>
      <c r="D140" s="63">
        <v>14</v>
      </c>
      <c r="E140" s="62" t="s">
        <v>331</v>
      </c>
      <c r="F140" s="62"/>
      <c r="G140" s="33">
        <f>G141</f>
        <v>10</v>
      </c>
      <c r="H140" s="14"/>
      <c r="I140" s="16"/>
      <c r="J140" s="14"/>
      <c r="K140" s="14"/>
    </row>
    <row r="141" spans="1:11" s="15" customFormat="1" ht="63">
      <c r="A141" s="80" t="s">
        <v>634</v>
      </c>
      <c r="B141" s="67">
        <v>801</v>
      </c>
      <c r="C141" s="63" t="s">
        <v>296</v>
      </c>
      <c r="D141" s="63">
        <v>14</v>
      </c>
      <c r="E141" s="62" t="s">
        <v>632</v>
      </c>
      <c r="F141" s="62"/>
      <c r="G141" s="33">
        <f>G142</f>
        <v>10</v>
      </c>
      <c r="H141" s="14"/>
      <c r="I141" s="16"/>
      <c r="J141" s="14"/>
      <c r="K141" s="14"/>
    </row>
    <row r="142" spans="1:11" s="15" customFormat="1" ht="78.75">
      <c r="A142" s="66" t="s">
        <v>332</v>
      </c>
      <c r="B142" s="67">
        <v>801</v>
      </c>
      <c r="C142" s="81" t="s">
        <v>296</v>
      </c>
      <c r="D142" s="81">
        <v>14</v>
      </c>
      <c r="E142" s="67" t="s">
        <v>633</v>
      </c>
      <c r="F142" s="62">
        <v>200</v>
      </c>
      <c r="G142" s="33">
        <v>10</v>
      </c>
      <c r="H142" s="14"/>
      <c r="I142" s="16"/>
      <c r="J142" s="14"/>
      <c r="K142" s="14"/>
    </row>
    <row r="143" spans="1:11" s="15" customFormat="1" ht="47.25">
      <c r="A143" s="9" t="s">
        <v>952</v>
      </c>
      <c r="B143" s="62">
        <v>801</v>
      </c>
      <c r="C143" s="63" t="s">
        <v>296</v>
      </c>
      <c r="D143" s="63" t="s">
        <v>333</v>
      </c>
      <c r="E143" s="62" t="s">
        <v>334</v>
      </c>
      <c r="F143" s="78"/>
      <c r="G143" s="33">
        <f>SUM(G144)</f>
        <v>100</v>
      </c>
      <c r="H143" s="14"/>
      <c r="I143" s="16"/>
      <c r="J143" s="14"/>
      <c r="K143" s="14"/>
    </row>
    <row r="144" spans="1:11" s="15" customFormat="1" ht="31.5">
      <c r="A144" s="9" t="s">
        <v>335</v>
      </c>
      <c r="B144" s="62">
        <v>801</v>
      </c>
      <c r="C144" s="63" t="s">
        <v>296</v>
      </c>
      <c r="D144" s="63" t="s">
        <v>333</v>
      </c>
      <c r="E144" s="62" t="s">
        <v>336</v>
      </c>
      <c r="F144" s="78"/>
      <c r="G144" s="33">
        <f>SUM(G145)</f>
        <v>100</v>
      </c>
      <c r="H144" s="14"/>
      <c r="I144" s="16"/>
      <c r="J144" s="14"/>
      <c r="K144" s="14"/>
    </row>
    <row r="145" spans="1:11" s="15" customFormat="1" ht="47.25">
      <c r="A145" s="9" t="s">
        <v>337</v>
      </c>
      <c r="B145" s="62">
        <v>801</v>
      </c>
      <c r="C145" s="63" t="s">
        <v>296</v>
      </c>
      <c r="D145" s="63" t="s">
        <v>333</v>
      </c>
      <c r="E145" s="62" t="s">
        <v>338</v>
      </c>
      <c r="F145" s="78"/>
      <c r="G145" s="33">
        <f>SUM(G146)</f>
        <v>100</v>
      </c>
      <c r="H145" s="14"/>
      <c r="I145" s="16"/>
      <c r="J145" s="14"/>
      <c r="K145" s="14"/>
    </row>
    <row r="146" spans="1:11" s="15" customFormat="1" ht="94.5">
      <c r="A146" s="65" t="s">
        <v>885</v>
      </c>
      <c r="B146" s="82">
        <v>801</v>
      </c>
      <c r="C146" s="83" t="s">
        <v>296</v>
      </c>
      <c r="D146" s="83" t="s">
        <v>333</v>
      </c>
      <c r="E146" s="84" t="s">
        <v>340</v>
      </c>
      <c r="F146" s="62">
        <v>300</v>
      </c>
      <c r="G146" s="33">
        <v>100</v>
      </c>
      <c r="H146" s="14"/>
      <c r="I146" s="16"/>
      <c r="J146" s="14"/>
      <c r="K146" s="14"/>
    </row>
    <row r="147" spans="1:11" s="15" customFormat="1" ht="15.75">
      <c r="A147" s="56" t="s">
        <v>341</v>
      </c>
      <c r="B147" s="57">
        <v>801</v>
      </c>
      <c r="C147" s="58" t="s">
        <v>244</v>
      </c>
      <c r="D147" s="58" t="s">
        <v>232</v>
      </c>
      <c r="E147" s="57"/>
      <c r="F147" s="57"/>
      <c r="G147" s="60">
        <f>SUM(G148,G159,G171)</f>
        <v>118718.8</v>
      </c>
      <c r="H147" s="14"/>
      <c r="I147" s="16"/>
      <c r="J147" s="14"/>
      <c r="K147" s="14"/>
    </row>
    <row r="148" spans="1:11" s="15" customFormat="1" ht="15.75">
      <c r="A148" s="56" t="s">
        <v>342</v>
      </c>
      <c r="B148" s="57">
        <v>801</v>
      </c>
      <c r="C148" s="58" t="s">
        <v>244</v>
      </c>
      <c r="D148" s="58" t="s">
        <v>343</v>
      </c>
      <c r="E148" s="57"/>
      <c r="F148" s="57"/>
      <c r="G148" s="60">
        <f>SUM(G149)</f>
        <v>18183</v>
      </c>
      <c r="H148" s="14"/>
      <c r="I148" s="16"/>
      <c r="J148" s="14"/>
      <c r="K148" s="14"/>
    </row>
    <row r="149" spans="1:11" s="15" customFormat="1" ht="31.5">
      <c r="A149" s="61" t="s">
        <v>953</v>
      </c>
      <c r="B149" s="62">
        <v>801</v>
      </c>
      <c r="C149" s="63" t="s">
        <v>244</v>
      </c>
      <c r="D149" s="63" t="s">
        <v>343</v>
      </c>
      <c r="E149" s="62" t="s">
        <v>344</v>
      </c>
      <c r="F149" s="62"/>
      <c r="G149" s="33">
        <f>SUM(G150,G153)</f>
        <v>18183</v>
      </c>
      <c r="H149" s="14"/>
      <c r="I149" s="16"/>
      <c r="J149" s="14"/>
      <c r="K149" s="14"/>
    </row>
    <row r="150" spans="1:11" s="15" customFormat="1" ht="15.75">
      <c r="A150" s="61" t="s">
        <v>967</v>
      </c>
      <c r="B150" s="62">
        <v>801</v>
      </c>
      <c r="C150" s="63" t="s">
        <v>244</v>
      </c>
      <c r="D150" s="63" t="s">
        <v>343</v>
      </c>
      <c r="E150" s="62" t="s">
        <v>345</v>
      </c>
      <c r="F150" s="62"/>
      <c r="G150" s="33">
        <f>SUM(G151)</f>
        <v>17000</v>
      </c>
      <c r="H150" s="14"/>
      <c r="I150" s="16"/>
      <c r="J150" s="14"/>
      <c r="K150" s="14"/>
    </row>
    <row r="151" spans="1:11" s="15" customFormat="1" ht="15.75">
      <c r="A151" s="61" t="s">
        <v>968</v>
      </c>
      <c r="B151" s="62">
        <v>801</v>
      </c>
      <c r="C151" s="63" t="s">
        <v>244</v>
      </c>
      <c r="D151" s="63" t="s">
        <v>343</v>
      </c>
      <c r="E151" s="62" t="s">
        <v>346</v>
      </c>
      <c r="F151" s="62"/>
      <c r="G151" s="33">
        <f>SUM(G152)</f>
        <v>17000</v>
      </c>
      <c r="H151" s="14"/>
      <c r="I151" s="16"/>
      <c r="J151" s="14"/>
      <c r="K151" s="14"/>
    </row>
    <row r="152" spans="1:11" s="15" customFormat="1" ht="47.25">
      <c r="A152" s="66" t="s">
        <v>347</v>
      </c>
      <c r="B152" s="62">
        <v>801</v>
      </c>
      <c r="C152" s="63" t="s">
        <v>244</v>
      </c>
      <c r="D152" s="63" t="s">
        <v>343</v>
      </c>
      <c r="E152" s="62" t="s">
        <v>348</v>
      </c>
      <c r="F152" s="62">
        <v>200</v>
      </c>
      <c r="G152" s="33">
        <v>17000</v>
      </c>
      <c r="H152" s="14"/>
      <c r="I152" s="16"/>
      <c r="J152" s="14"/>
      <c r="K152" s="14"/>
    </row>
    <row r="153" spans="1:11" s="15" customFormat="1" ht="31.5">
      <c r="A153" s="66" t="s">
        <v>970</v>
      </c>
      <c r="B153" s="62">
        <v>801</v>
      </c>
      <c r="C153" s="63" t="s">
        <v>244</v>
      </c>
      <c r="D153" s="63" t="s">
        <v>343</v>
      </c>
      <c r="E153" s="62" t="s">
        <v>349</v>
      </c>
      <c r="F153" s="62"/>
      <c r="G153" s="33">
        <f>SUM(G154,G156)</f>
        <v>1183</v>
      </c>
      <c r="H153" s="14"/>
      <c r="I153" s="16"/>
      <c r="J153" s="14"/>
      <c r="K153" s="14"/>
    </row>
    <row r="154" spans="1:11" s="15" customFormat="1" ht="15.75">
      <c r="A154" s="66" t="s">
        <v>350</v>
      </c>
      <c r="B154" s="62">
        <v>801</v>
      </c>
      <c r="C154" s="63" t="s">
        <v>244</v>
      </c>
      <c r="D154" s="63" t="s">
        <v>343</v>
      </c>
      <c r="E154" s="62" t="s">
        <v>351</v>
      </c>
      <c r="F154" s="62"/>
      <c r="G154" s="33">
        <f>SUM(G155)</f>
        <v>1183</v>
      </c>
      <c r="H154" s="14"/>
      <c r="I154" s="16"/>
      <c r="J154" s="14"/>
      <c r="K154" s="14"/>
    </row>
    <row r="155" spans="1:11" s="15" customFormat="1" ht="47.25">
      <c r="A155" s="66" t="s">
        <v>352</v>
      </c>
      <c r="B155" s="62">
        <v>801</v>
      </c>
      <c r="C155" s="63" t="s">
        <v>244</v>
      </c>
      <c r="D155" s="63" t="s">
        <v>343</v>
      </c>
      <c r="E155" s="79" t="s">
        <v>353</v>
      </c>
      <c r="F155" s="62">
        <v>200</v>
      </c>
      <c r="G155" s="33">
        <v>1183</v>
      </c>
      <c r="H155" s="14"/>
      <c r="I155" s="16"/>
      <c r="J155" s="14"/>
      <c r="K155" s="14"/>
    </row>
    <row r="156" spans="1:11" s="15" customFormat="1" ht="31.5" hidden="1">
      <c r="A156" s="66" t="s">
        <v>354</v>
      </c>
      <c r="B156" s="62">
        <v>801</v>
      </c>
      <c r="C156" s="63" t="s">
        <v>244</v>
      </c>
      <c r="D156" s="63" t="s">
        <v>343</v>
      </c>
      <c r="E156" s="79" t="s">
        <v>355</v>
      </c>
      <c r="F156" s="62"/>
      <c r="G156" s="33">
        <f>SUM(G157:G158)</f>
        <v>0</v>
      </c>
      <c r="H156" s="14"/>
      <c r="I156" s="16"/>
      <c r="J156" s="14"/>
      <c r="K156" s="14"/>
    </row>
    <row r="157" spans="1:11" s="15" customFormat="1" ht="47.25" hidden="1">
      <c r="A157" s="66" t="s">
        <v>356</v>
      </c>
      <c r="B157" s="62">
        <v>801</v>
      </c>
      <c r="C157" s="63" t="s">
        <v>244</v>
      </c>
      <c r="D157" s="63" t="s">
        <v>343</v>
      </c>
      <c r="E157" s="79" t="s">
        <v>357</v>
      </c>
      <c r="F157" s="62">
        <v>200</v>
      </c>
      <c r="G157" s="33">
        <v>0</v>
      </c>
      <c r="H157" s="14"/>
      <c r="I157" s="16"/>
      <c r="J157" s="14"/>
      <c r="K157" s="14"/>
    </row>
    <row r="158" spans="1:11" s="15" customFormat="1" ht="63" hidden="1">
      <c r="A158" s="66" t="s">
        <v>358</v>
      </c>
      <c r="B158" s="62">
        <v>801</v>
      </c>
      <c r="C158" s="63" t="s">
        <v>244</v>
      </c>
      <c r="D158" s="63" t="s">
        <v>343</v>
      </c>
      <c r="E158" s="79" t="s">
        <v>359</v>
      </c>
      <c r="F158" s="62">
        <v>200</v>
      </c>
      <c r="G158" s="33">
        <v>0</v>
      </c>
      <c r="H158" s="14"/>
      <c r="I158" s="16"/>
      <c r="J158" s="14"/>
      <c r="K158" s="14"/>
    </row>
    <row r="159" spans="1:11" s="15" customFormat="1" ht="15.75">
      <c r="A159" s="56" t="s">
        <v>360</v>
      </c>
      <c r="B159" s="57">
        <v>801</v>
      </c>
      <c r="C159" s="58" t="s">
        <v>244</v>
      </c>
      <c r="D159" s="58" t="s">
        <v>301</v>
      </c>
      <c r="E159" s="57"/>
      <c r="F159" s="57"/>
      <c r="G159" s="60">
        <f>SUM(G160,G166)</f>
        <v>30705.7</v>
      </c>
      <c r="H159" s="14"/>
      <c r="I159" s="16"/>
      <c r="J159" s="14"/>
      <c r="K159" s="14"/>
    </row>
    <row r="160" spans="1:11" s="15" customFormat="1" ht="31.5">
      <c r="A160" s="61" t="s">
        <v>953</v>
      </c>
      <c r="B160" s="62">
        <v>801</v>
      </c>
      <c r="C160" s="63" t="s">
        <v>244</v>
      </c>
      <c r="D160" s="63" t="s">
        <v>301</v>
      </c>
      <c r="E160" s="62" t="s">
        <v>344</v>
      </c>
      <c r="F160" s="62"/>
      <c r="G160" s="33">
        <f>SUM(G161)</f>
        <v>8400.7999999999993</v>
      </c>
      <c r="H160" s="14"/>
      <c r="I160" s="16"/>
      <c r="J160" s="14"/>
      <c r="K160" s="14"/>
    </row>
    <row r="161" spans="1:11" s="15" customFormat="1" ht="31.5">
      <c r="A161" s="61" t="s">
        <v>969</v>
      </c>
      <c r="B161" s="62">
        <v>801</v>
      </c>
      <c r="C161" s="63" t="s">
        <v>244</v>
      </c>
      <c r="D161" s="63" t="s">
        <v>301</v>
      </c>
      <c r="E161" s="62" t="s">
        <v>361</v>
      </c>
      <c r="F161" s="62"/>
      <c r="G161" s="33">
        <f>SUM(G162,G164)</f>
        <v>8400.7999999999993</v>
      </c>
      <c r="H161" s="14"/>
      <c r="I161" s="16"/>
      <c r="J161" s="14"/>
      <c r="K161" s="14"/>
    </row>
    <row r="162" spans="1:11" s="15" customFormat="1" ht="31.5">
      <c r="A162" s="61" t="s">
        <v>362</v>
      </c>
      <c r="B162" s="62">
        <v>801</v>
      </c>
      <c r="C162" s="63" t="s">
        <v>244</v>
      </c>
      <c r="D162" s="63" t="s">
        <v>301</v>
      </c>
      <c r="E162" s="62" t="s">
        <v>363</v>
      </c>
      <c r="F162" s="62"/>
      <c r="G162" s="33">
        <f>SUM(G163)</f>
        <v>6900.8</v>
      </c>
      <c r="H162" s="14"/>
      <c r="I162" s="16"/>
      <c r="J162" s="14"/>
      <c r="K162" s="14"/>
    </row>
    <row r="163" spans="1:11" s="15" customFormat="1" ht="47.25">
      <c r="A163" s="66" t="s">
        <v>364</v>
      </c>
      <c r="B163" s="62">
        <v>801</v>
      </c>
      <c r="C163" s="63" t="s">
        <v>244</v>
      </c>
      <c r="D163" s="63" t="s">
        <v>301</v>
      </c>
      <c r="E163" s="62" t="s">
        <v>365</v>
      </c>
      <c r="F163" s="62">
        <v>200</v>
      </c>
      <c r="G163" s="33">
        <v>6900.8</v>
      </c>
      <c r="H163" s="14"/>
      <c r="I163" s="16"/>
      <c r="J163" s="14"/>
      <c r="K163" s="14"/>
    </row>
    <row r="164" spans="1:11" s="15" customFormat="1" ht="63">
      <c r="A164" s="66" t="s">
        <v>1187</v>
      </c>
      <c r="B164" s="62">
        <v>801</v>
      </c>
      <c r="C164" s="63" t="s">
        <v>244</v>
      </c>
      <c r="D164" s="63" t="s">
        <v>301</v>
      </c>
      <c r="E164" s="62" t="s">
        <v>872</v>
      </c>
      <c r="F164" s="62"/>
      <c r="G164" s="33">
        <f>G165</f>
        <v>1500</v>
      </c>
      <c r="H164" s="14"/>
      <c r="I164" s="16"/>
      <c r="J164" s="14"/>
      <c r="K164" s="14"/>
    </row>
    <row r="165" spans="1:11" s="15" customFormat="1" ht="63">
      <c r="A165" s="66" t="s">
        <v>1186</v>
      </c>
      <c r="B165" s="62">
        <v>801</v>
      </c>
      <c r="C165" s="63" t="s">
        <v>244</v>
      </c>
      <c r="D165" s="63" t="s">
        <v>413</v>
      </c>
      <c r="E165" s="62" t="s">
        <v>873</v>
      </c>
      <c r="F165" s="62">
        <v>800</v>
      </c>
      <c r="G165" s="33">
        <v>1500</v>
      </c>
      <c r="H165" s="14"/>
      <c r="I165" s="16"/>
      <c r="J165" s="14"/>
      <c r="K165" s="14"/>
    </row>
    <row r="166" spans="1:11" s="15" customFormat="1" ht="31.5">
      <c r="A166" s="61" t="s">
        <v>949</v>
      </c>
      <c r="B166" s="62">
        <v>801</v>
      </c>
      <c r="C166" s="63" t="s">
        <v>244</v>
      </c>
      <c r="D166" s="63" t="s">
        <v>301</v>
      </c>
      <c r="E166" s="62" t="s">
        <v>366</v>
      </c>
      <c r="F166" s="62"/>
      <c r="G166" s="33">
        <f>G167+G169</f>
        <v>22304.9</v>
      </c>
      <c r="H166" s="14"/>
      <c r="I166" s="16"/>
      <c r="J166" s="14"/>
      <c r="K166" s="14"/>
    </row>
    <row r="167" spans="1:11" s="15" customFormat="1" ht="15.75">
      <c r="A167" s="61" t="s">
        <v>367</v>
      </c>
      <c r="B167" s="62">
        <v>801</v>
      </c>
      <c r="C167" s="63" t="s">
        <v>244</v>
      </c>
      <c r="D167" s="63" t="s">
        <v>301</v>
      </c>
      <c r="E167" s="62" t="s">
        <v>368</v>
      </c>
      <c r="F167" s="62"/>
      <c r="G167" s="33">
        <f>SUM(G168)</f>
        <v>22304.9</v>
      </c>
      <c r="H167" s="14"/>
      <c r="I167" s="16"/>
      <c r="J167" s="14"/>
      <c r="K167" s="14"/>
    </row>
    <row r="168" spans="1:11" s="15" customFormat="1" ht="63">
      <c r="A168" s="66" t="s">
        <v>369</v>
      </c>
      <c r="B168" s="62">
        <v>801</v>
      </c>
      <c r="C168" s="63" t="s">
        <v>244</v>
      </c>
      <c r="D168" s="63" t="s">
        <v>301</v>
      </c>
      <c r="E168" s="62" t="s">
        <v>370</v>
      </c>
      <c r="F168" s="62">
        <v>200</v>
      </c>
      <c r="G168" s="33">
        <v>22304.9</v>
      </c>
      <c r="H168" s="14"/>
      <c r="I168" s="16"/>
      <c r="J168" s="14"/>
      <c r="K168" s="14"/>
    </row>
    <row r="169" spans="1:11" s="15" customFormat="1" ht="47.25" hidden="1">
      <c r="A169" s="61" t="s">
        <v>637</v>
      </c>
      <c r="B169" s="62">
        <v>801</v>
      </c>
      <c r="C169" s="63" t="s">
        <v>244</v>
      </c>
      <c r="D169" s="63" t="s">
        <v>301</v>
      </c>
      <c r="E169" s="62" t="s">
        <v>635</v>
      </c>
      <c r="F169" s="62"/>
      <c r="G169" s="33">
        <f>SUM(G170)</f>
        <v>0</v>
      </c>
      <c r="H169" s="14"/>
      <c r="I169" s="16"/>
      <c r="J169" s="14"/>
      <c r="K169" s="14"/>
    </row>
    <row r="170" spans="1:11" s="15" customFormat="1" ht="47.25" hidden="1">
      <c r="A170" s="66" t="s">
        <v>638</v>
      </c>
      <c r="B170" s="62">
        <v>801</v>
      </c>
      <c r="C170" s="63" t="s">
        <v>244</v>
      </c>
      <c r="D170" s="63" t="s">
        <v>301</v>
      </c>
      <c r="E170" s="62" t="s">
        <v>636</v>
      </c>
      <c r="F170" s="62">
        <v>200</v>
      </c>
      <c r="G170" s="33"/>
      <c r="H170" s="14"/>
      <c r="I170" s="16"/>
      <c r="J170" s="14"/>
      <c r="K170" s="14"/>
    </row>
    <row r="171" spans="1:11" s="15" customFormat="1" ht="15.75">
      <c r="A171" s="56" t="s">
        <v>371</v>
      </c>
      <c r="B171" s="68">
        <v>802</v>
      </c>
      <c r="C171" s="58" t="s">
        <v>244</v>
      </c>
      <c r="D171" s="58">
        <v>12</v>
      </c>
      <c r="E171" s="57"/>
      <c r="F171" s="57"/>
      <c r="G171" s="60">
        <f>SUM(G172,G181,G188)</f>
        <v>69830.100000000006</v>
      </c>
      <c r="H171" s="14"/>
      <c r="I171" s="16"/>
      <c r="J171" s="14"/>
      <c r="K171" s="14"/>
    </row>
    <row r="172" spans="1:11" s="15" customFormat="1" ht="31.5">
      <c r="A172" s="61" t="s">
        <v>954</v>
      </c>
      <c r="B172" s="71">
        <v>802</v>
      </c>
      <c r="C172" s="63" t="s">
        <v>244</v>
      </c>
      <c r="D172" s="63">
        <v>12</v>
      </c>
      <c r="E172" s="62" t="s">
        <v>442</v>
      </c>
      <c r="F172" s="62"/>
      <c r="G172" s="33">
        <f>SUM(G173,G178)</f>
        <v>11598</v>
      </c>
      <c r="H172" s="14"/>
      <c r="I172" s="16"/>
      <c r="J172" s="14"/>
      <c r="K172" s="14"/>
    </row>
    <row r="173" spans="1:11" s="15" customFormat="1" ht="31.5">
      <c r="A173" s="61" t="s">
        <v>443</v>
      </c>
      <c r="B173" s="71">
        <v>802</v>
      </c>
      <c r="C173" s="63" t="s">
        <v>244</v>
      </c>
      <c r="D173" s="63">
        <v>12</v>
      </c>
      <c r="E173" s="62" t="s">
        <v>444</v>
      </c>
      <c r="F173" s="62"/>
      <c r="G173" s="33">
        <f>SUM(G174,G176)</f>
        <v>1179.4000000000001</v>
      </c>
      <c r="H173" s="14"/>
      <c r="I173" s="16"/>
      <c r="J173" s="14"/>
      <c r="K173" s="14"/>
    </row>
    <row r="174" spans="1:11" s="15" customFormat="1" ht="47.25">
      <c r="A174" s="61" t="s">
        <v>1065</v>
      </c>
      <c r="B174" s="71">
        <v>802</v>
      </c>
      <c r="C174" s="63" t="s">
        <v>244</v>
      </c>
      <c r="D174" s="63" t="s">
        <v>372</v>
      </c>
      <c r="E174" s="62" t="s">
        <v>1057</v>
      </c>
      <c r="F174" s="62"/>
      <c r="G174" s="33">
        <f>SUM(G175)</f>
        <v>579.4</v>
      </c>
      <c r="H174" s="14"/>
      <c r="I174" s="16"/>
      <c r="J174" s="14"/>
      <c r="K174" s="14"/>
    </row>
    <row r="175" spans="1:11" s="15" customFormat="1" ht="31.5">
      <c r="A175" s="61" t="s">
        <v>1066</v>
      </c>
      <c r="B175" s="71">
        <v>802</v>
      </c>
      <c r="C175" s="63" t="s">
        <v>244</v>
      </c>
      <c r="D175" s="63" t="s">
        <v>372</v>
      </c>
      <c r="E175" s="62" t="s">
        <v>1165</v>
      </c>
      <c r="F175" s="62">
        <v>800</v>
      </c>
      <c r="G175" s="33">
        <v>579.4</v>
      </c>
      <c r="H175" s="14"/>
      <c r="I175" s="16"/>
      <c r="J175" s="14"/>
      <c r="K175" s="14"/>
    </row>
    <row r="176" spans="1:11" s="15" customFormat="1" ht="31.5">
      <c r="A176" s="61" t="s">
        <v>445</v>
      </c>
      <c r="B176" s="62">
        <v>802</v>
      </c>
      <c r="C176" s="63" t="s">
        <v>244</v>
      </c>
      <c r="D176" s="63">
        <v>12</v>
      </c>
      <c r="E176" s="62" t="s">
        <v>446</v>
      </c>
      <c r="F176" s="62"/>
      <c r="G176" s="33">
        <f>SUM(G177)</f>
        <v>600</v>
      </c>
      <c r="H176" s="14"/>
      <c r="I176" s="16"/>
      <c r="J176" s="14"/>
      <c r="K176" s="14"/>
    </row>
    <row r="177" spans="1:11" s="15" customFormat="1" ht="31.5">
      <c r="A177" s="61" t="s">
        <v>447</v>
      </c>
      <c r="B177" s="71">
        <v>802</v>
      </c>
      <c r="C177" s="63" t="s">
        <v>244</v>
      </c>
      <c r="D177" s="63">
        <v>12</v>
      </c>
      <c r="E177" s="62" t="s">
        <v>448</v>
      </c>
      <c r="F177" s="62">
        <v>800</v>
      </c>
      <c r="G177" s="33">
        <v>600</v>
      </c>
      <c r="H177" s="14"/>
      <c r="I177" s="16"/>
      <c r="J177" s="14"/>
      <c r="K177" s="14"/>
    </row>
    <row r="178" spans="1:11" s="15" customFormat="1" ht="47.25">
      <c r="A178" s="61" t="s">
        <v>984</v>
      </c>
      <c r="B178" s="71">
        <v>802</v>
      </c>
      <c r="C178" s="63" t="s">
        <v>244</v>
      </c>
      <c r="D178" s="63" t="s">
        <v>372</v>
      </c>
      <c r="E178" s="62" t="s">
        <v>986</v>
      </c>
      <c r="F178" s="62"/>
      <c r="G178" s="33">
        <f>G179</f>
        <v>10418.6</v>
      </c>
      <c r="H178" s="14"/>
      <c r="I178" s="16"/>
      <c r="J178" s="14"/>
      <c r="K178" s="14"/>
    </row>
    <row r="179" spans="1:11" s="15" customFormat="1" ht="63">
      <c r="A179" s="61" t="s">
        <v>985</v>
      </c>
      <c r="B179" s="71">
        <v>802</v>
      </c>
      <c r="C179" s="63" t="s">
        <v>244</v>
      </c>
      <c r="D179" s="63" t="s">
        <v>372</v>
      </c>
      <c r="E179" s="62" t="s">
        <v>987</v>
      </c>
      <c r="F179" s="62"/>
      <c r="G179" s="33">
        <f>G180</f>
        <v>10418.6</v>
      </c>
      <c r="H179" s="14"/>
      <c r="I179" s="16"/>
      <c r="J179" s="14"/>
      <c r="K179" s="14"/>
    </row>
    <row r="180" spans="1:11" s="15" customFormat="1" ht="47.25">
      <c r="A180" s="61" t="s">
        <v>462</v>
      </c>
      <c r="B180" s="71">
        <v>802</v>
      </c>
      <c r="C180" s="63" t="s">
        <v>244</v>
      </c>
      <c r="D180" s="63" t="s">
        <v>372</v>
      </c>
      <c r="E180" s="62" t="s">
        <v>988</v>
      </c>
      <c r="F180" s="62">
        <v>800</v>
      </c>
      <c r="G180" s="33">
        <v>10418.6</v>
      </c>
      <c r="H180" s="14"/>
      <c r="I180" s="16"/>
      <c r="J180" s="14"/>
      <c r="K180" s="14"/>
    </row>
    <row r="181" spans="1:11" s="15" customFormat="1" ht="31.5">
      <c r="A181" s="61" t="s">
        <v>955</v>
      </c>
      <c r="B181" s="71">
        <v>802</v>
      </c>
      <c r="C181" s="63" t="s">
        <v>244</v>
      </c>
      <c r="D181" s="63">
        <v>12</v>
      </c>
      <c r="E181" s="62" t="s">
        <v>449</v>
      </c>
      <c r="F181" s="62"/>
      <c r="G181" s="33">
        <f>SUM(G182,G185)</f>
        <v>58032.1</v>
      </c>
      <c r="H181" s="14"/>
      <c r="I181" s="16"/>
      <c r="J181" s="14"/>
      <c r="K181" s="14"/>
    </row>
    <row r="182" spans="1:11" s="15" customFormat="1" ht="31.5">
      <c r="A182" s="85" t="s">
        <v>450</v>
      </c>
      <c r="B182" s="148">
        <v>802</v>
      </c>
      <c r="C182" s="86" t="s">
        <v>244</v>
      </c>
      <c r="D182" s="86">
        <v>12</v>
      </c>
      <c r="E182" s="87" t="s">
        <v>451</v>
      </c>
      <c r="F182" s="87"/>
      <c r="G182" s="88">
        <f>G183</f>
        <v>7982</v>
      </c>
      <c r="H182" s="14"/>
      <c r="I182" s="16"/>
      <c r="J182" s="14"/>
      <c r="K182" s="14"/>
    </row>
    <row r="183" spans="1:11" s="15" customFormat="1" ht="31.5">
      <c r="A183" s="89" t="s">
        <v>452</v>
      </c>
      <c r="B183" s="87">
        <v>802</v>
      </c>
      <c r="C183" s="86" t="s">
        <v>244</v>
      </c>
      <c r="D183" s="86">
        <v>12</v>
      </c>
      <c r="E183" s="87" t="s">
        <v>453</v>
      </c>
      <c r="F183" s="87"/>
      <c r="G183" s="88">
        <f>SUM(G184:G184)</f>
        <v>7982</v>
      </c>
      <c r="H183" s="14"/>
      <c r="I183" s="16"/>
      <c r="J183" s="14"/>
      <c r="K183" s="14"/>
    </row>
    <row r="184" spans="1:11" s="15" customFormat="1" ht="31.5">
      <c r="A184" s="89" t="s">
        <v>454</v>
      </c>
      <c r="B184" s="148">
        <v>802</v>
      </c>
      <c r="C184" s="86" t="s">
        <v>244</v>
      </c>
      <c r="D184" s="86">
        <v>12</v>
      </c>
      <c r="E184" s="87" t="s">
        <v>455</v>
      </c>
      <c r="F184" s="87">
        <v>800</v>
      </c>
      <c r="G184" s="88">
        <v>7982</v>
      </c>
      <c r="H184" s="14"/>
      <c r="I184" s="16"/>
      <c r="J184" s="14"/>
      <c r="K184" s="14"/>
    </row>
    <row r="185" spans="1:11" s="15" customFormat="1" ht="47.25">
      <c r="A185" s="61" t="s">
        <v>456</v>
      </c>
      <c r="B185" s="71">
        <v>802</v>
      </c>
      <c r="C185" s="63" t="s">
        <v>244</v>
      </c>
      <c r="D185" s="63">
        <v>12</v>
      </c>
      <c r="E185" s="62" t="s">
        <v>457</v>
      </c>
      <c r="F185" s="62"/>
      <c r="G185" s="33">
        <f>SUM(G186)</f>
        <v>50050.1</v>
      </c>
      <c r="H185" s="14"/>
      <c r="I185" s="16"/>
      <c r="J185" s="14"/>
      <c r="K185" s="14"/>
    </row>
    <row r="186" spans="1:11" s="15" customFormat="1" ht="47.25">
      <c r="A186" s="61" t="s">
        <v>458</v>
      </c>
      <c r="B186" s="62">
        <v>802</v>
      </c>
      <c r="C186" s="63" t="s">
        <v>244</v>
      </c>
      <c r="D186" s="63">
        <v>12</v>
      </c>
      <c r="E186" s="62" t="s">
        <v>459</v>
      </c>
      <c r="F186" s="62"/>
      <c r="G186" s="33">
        <f>SUM(G187:G187)</f>
        <v>50050.1</v>
      </c>
      <c r="H186" s="14"/>
      <c r="I186" s="16"/>
      <c r="J186" s="14"/>
      <c r="K186" s="14"/>
    </row>
    <row r="187" spans="1:11" s="17" customFormat="1" ht="47.25">
      <c r="A187" s="61" t="s">
        <v>460</v>
      </c>
      <c r="B187" s="71">
        <v>802</v>
      </c>
      <c r="C187" s="63" t="s">
        <v>244</v>
      </c>
      <c r="D187" s="63">
        <v>12</v>
      </c>
      <c r="E187" s="62" t="s">
        <v>461</v>
      </c>
      <c r="F187" s="62">
        <v>800</v>
      </c>
      <c r="G187" s="33">
        <v>50050.1</v>
      </c>
      <c r="H187" s="14"/>
      <c r="I187" s="16"/>
      <c r="J187" s="14"/>
      <c r="K187" s="14"/>
    </row>
    <row r="188" spans="1:11" s="15" customFormat="1" ht="15.75">
      <c r="A188" s="61" t="s">
        <v>262</v>
      </c>
      <c r="B188" s="62">
        <v>802</v>
      </c>
      <c r="C188" s="63" t="s">
        <v>244</v>
      </c>
      <c r="D188" s="63">
        <v>12</v>
      </c>
      <c r="E188" s="62" t="s">
        <v>263</v>
      </c>
      <c r="F188" s="62"/>
      <c r="G188" s="33">
        <f>SUM(G189)</f>
        <v>200</v>
      </c>
      <c r="H188" s="14"/>
      <c r="I188" s="16"/>
      <c r="J188" s="14"/>
      <c r="K188" s="14"/>
    </row>
    <row r="189" spans="1:11" s="15" customFormat="1" ht="15.75">
      <c r="A189" s="61" t="s">
        <v>264</v>
      </c>
      <c r="B189" s="62">
        <v>802</v>
      </c>
      <c r="C189" s="63" t="s">
        <v>244</v>
      </c>
      <c r="D189" s="63">
        <v>12</v>
      </c>
      <c r="E189" s="62" t="s">
        <v>265</v>
      </c>
      <c r="F189" s="62"/>
      <c r="G189" s="33">
        <f>SUM(G190:G190)</f>
        <v>200</v>
      </c>
      <c r="H189" s="14"/>
      <c r="I189" s="16"/>
      <c r="J189" s="14"/>
      <c r="K189" s="14"/>
    </row>
    <row r="190" spans="1:11" s="15" customFormat="1" ht="15.75">
      <c r="A190" s="61" t="s">
        <v>440</v>
      </c>
      <c r="B190" s="62">
        <v>802</v>
      </c>
      <c r="C190" s="63" t="s">
        <v>244</v>
      </c>
      <c r="D190" s="63">
        <v>12</v>
      </c>
      <c r="E190" s="62" t="s">
        <v>441</v>
      </c>
      <c r="F190" s="62">
        <v>800</v>
      </c>
      <c r="G190" s="33">
        <v>200</v>
      </c>
      <c r="H190" s="14"/>
      <c r="I190" s="16"/>
      <c r="J190" s="14"/>
      <c r="K190" s="14"/>
    </row>
    <row r="191" spans="1:11" s="15" customFormat="1" ht="15.75">
      <c r="A191" s="56" t="s">
        <v>374</v>
      </c>
      <c r="B191" s="57">
        <v>801</v>
      </c>
      <c r="C191" s="58" t="s">
        <v>261</v>
      </c>
      <c r="D191" s="58" t="s">
        <v>232</v>
      </c>
      <c r="E191" s="57"/>
      <c r="F191" s="57"/>
      <c r="G191" s="60">
        <f>SUM(G192,G204,G225,G235)</f>
        <v>336349.3</v>
      </c>
      <c r="H191" s="14"/>
      <c r="I191" s="16"/>
      <c r="J191" s="14"/>
      <c r="K191" s="14"/>
    </row>
    <row r="192" spans="1:11" s="15" customFormat="1" ht="15.75">
      <c r="A192" s="56" t="s">
        <v>375</v>
      </c>
      <c r="B192" s="57">
        <v>801</v>
      </c>
      <c r="C192" s="58" t="s">
        <v>261</v>
      </c>
      <c r="D192" s="58" t="s">
        <v>231</v>
      </c>
      <c r="E192" s="57"/>
      <c r="F192" s="57"/>
      <c r="G192" s="60">
        <f>SUM(G193)</f>
        <v>151101.20000000001</v>
      </c>
      <c r="H192" s="14"/>
      <c r="I192" s="16"/>
      <c r="J192" s="14"/>
      <c r="K192" s="14"/>
    </row>
    <row r="193" spans="1:12" s="15" customFormat="1" ht="31.5">
      <c r="A193" s="61" t="s">
        <v>949</v>
      </c>
      <c r="B193" s="62">
        <v>801</v>
      </c>
      <c r="C193" s="63" t="s">
        <v>261</v>
      </c>
      <c r="D193" s="63" t="s">
        <v>231</v>
      </c>
      <c r="E193" s="62" t="s">
        <v>366</v>
      </c>
      <c r="F193" s="57"/>
      <c r="G193" s="33">
        <f>SUM(G194,G196,G198,G200,G202)</f>
        <v>151101.20000000001</v>
      </c>
      <c r="H193" s="14"/>
      <c r="I193" s="16"/>
      <c r="J193" s="14"/>
      <c r="K193" s="14"/>
    </row>
    <row r="194" spans="1:12" s="15" customFormat="1" ht="31.5">
      <c r="A194" s="61" t="s">
        <v>376</v>
      </c>
      <c r="B194" s="62">
        <v>801</v>
      </c>
      <c r="C194" s="63" t="s">
        <v>261</v>
      </c>
      <c r="D194" s="63" t="s">
        <v>231</v>
      </c>
      <c r="E194" s="62" t="s">
        <v>377</v>
      </c>
      <c r="F194" s="57"/>
      <c r="G194" s="33">
        <f>SUM(G195)</f>
        <v>43529</v>
      </c>
      <c r="H194" s="14"/>
      <c r="I194" s="16"/>
      <c r="J194" s="14"/>
      <c r="K194" s="14"/>
    </row>
    <row r="195" spans="1:12" s="15" customFormat="1" ht="47.25">
      <c r="A195" s="61" t="s">
        <v>378</v>
      </c>
      <c r="B195" s="62">
        <v>801</v>
      </c>
      <c r="C195" s="63" t="s">
        <v>261</v>
      </c>
      <c r="D195" s="63" t="s">
        <v>231</v>
      </c>
      <c r="E195" s="62" t="s">
        <v>379</v>
      </c>
      <c r="F195" s="62">
        <v>200</v>
      </c>
      <c r="G195" s="33">
        <v>43529</v>
      </c>
      <c r="H195" s="14"/>
      <c r="I195" s="16"/>
      <c r="J195" s="14"/>
      <c r="K195" s="14"/>
    </row>
    <row r="196" spans="1:12" s="15" customFormat="1" ht="31.5">
      <c r="A196" s="65" t="s">
        <v>380</v>
      </c>
      <c r="B196" s="62">
        <v>801</v>
      </c>
      <c r="C196" s="63" t="s">
        <v>261</v>
      </c>
      <c r="D196" s="63" t="s">
        <v>231</v>
      </c>
      <c r="E196" s="62" t="s">
        <v>415</v>
      </c>
      <c r="F196" s="62"/>
      <c r="G196" s="33">
        <f>SUM(G197)</f>
        <v>9838.5</v>
      </c>
      <c r="H196" s="14"/>
      <c r="I196" s="16"/>
      <c r="J196" s="14"/>
      <c r="K196" s="14"/>
    </row>
    <row r="197" spans="1:12" s="15" customFormat="1" ht="47.25">
      <c r="A197" s="61" t="s">
        <v>382</v>
      </c>
      <c r="B197" s="62">
        <v>801</v>
      </c>
      <c r="C197" s="63" t="s">
        <v>261</v>
      </c>
      <c r="D197" s="63" t="s">
        <v>231</v>
      </c>
      <c r="E197" s="62" t="s">
        <v>973</v>
      </c>
      <c r="F197" s="62">
        <v>200</v>
      </c>
      <c r="G197" s="33">
        <v>9838.5</v>
      </c>
      <c r="H197" s="14"/>
      <c r="I197" s="16"/>
      <c r="J197" s="14"/>
      <c r="K197" s="14"/>
    </row>
    <row r="198" spans="1:12" s="15" customFormat="1" ht="31.5" hidden="1">
      <c r="A198" s="65" t="s">
        <v>1029</v>
      </c>
      <c r="B198" s="62">
        <v>801</v>
      </c>
      <c r="C198" s="63" t="s">
        <v>261</v>
      </c>
      <c r="D198" s="63" t="s">
        <v>231</v>
      </c>
      <c r="E198" s="62" t="s">
        <v>1027</v>
      </c>
      <c r="F198" s="62"/>
      <c r="G198" s="33">
        <f>SUM(G199:G199)</f>
        <v>0</v>
      </c>
      <c r="H198" s="14"/>
      <c r="I198" s="16"/>
      <c r="J198" s="14"/>
      <c r="K198" s="14"/>
    </row>
    <row r="199" spans="1:12" s="15" customFormat="1" ht="47.25" hidden="1">
      <c r="A199" s="61" t="s">
        <v>1030</v>
      </c>
      <c r="B199" s="62">
        <v>801</v>
      </c>
      <c r="C199" s="63" t="s">
        <v>261</v>
      </c>
      <c r="D199" s="63" t="s">
        <v>231</v>
      </c>
      <c r="E199" s="62" t="s">
        <v>1028</v>
      </c>
      <c r="F199" s="62">
        <v>300</v>
      </c>
      <c r="G199" s="33">
        <v>0</v>
      </c>
      <c r="H199" s="14"/>
      <c r="I199" s="16"/>
      <c r="J199" s="14"/>
      <c r="K199" s="14"/>
    </row>
    <row r="200" spans="1:12" s="15" customFormat="1" ht="31.5" hidden="1">
      <c r="A200" s="61" t="s">
        <v>1155</v>
      </c>
      <c r="B200" s="62">
        <v>801</v>
      </c>
      <c r="C200" s="63" t="s">
        <v>261</v>
      </c>
      <c r="D200" s="63" t="s">
        <v>231</v>
      </c>
      <c r="E200" s="62" t="s">
        <v>1153</v>
      </c>
      <c r="F200" s="62"/>
      <c r="G200" s="33">
        <f>G201</f>
        <v>0</v>
      </c>
      <c r="H200" s="14"/>
      <c r="I200" s="16"/>
      <c r="J200" s="14"/>
      <c r="K200" s="14"/>
    </row>
    <row r="201" spans="1:12" s="15" customFormat="1" ht="63" hidden="1">
      <c r="A201" s="61" t="s">
        <v>1244</v>
      </c>
      <c r="B201" s="62">
        <v>801</v>
      </c>
      <c r="C201" s="63" t="s">
        <v>261</v>
      </c>
      <c r="D201" s="63" t="s">
        <v>231</v>
      </c>
      <c r="E201" s="62" t="s">
        <v>1154</v>
      </c>
      <c r="F201" s="62">
        <v>200</v>
      </c>
      <c r="G201" s="33">
        <v>0</v>
      </c>
      <c r="H201" s="14"/>
      <c r="I201" s="16"/>
      <c r="J201" s="14"/>
      <c r="K201" s="14"/>
    </row>
    <row r="202" spans="1:12" s="15" customFormat="1" ht="15.75">
      <c r="A202" s="61" t="s">
        <v>856</v>
      </c>
      <c r="B202" s="62">
        <v>801</v>
      </c>
      <c r="C202" s="62" t="s">
        <v>261</v>
      </c>
      <c r="D202" s="62" t="s">
        <v>231</v>
      </c>
      <c r="E202" s="62" t="s">
        <v>858</v>
      </c>
      <c r="F202" s="62"/>
      <c r="G202" s="33">
        <f>SUM(G203)</f>
        <v>97733.7</v>
      </c>
      <c r="H202" s="14"/>
      <c r="I202" s="16"/>
      <c r="J202" s="14"/>
      <c r="K202" s="14"/>
    </row>
    <row r="203" spans="1:12" s="15" customFormat="1" ht="47.25">
      <c r="A203" s="61" t="s">
        <v>1031</v>
      </c>
      <c r="B203" s="62">
        <v>801</v>
      </c>
      <c r="C203" s="62" t="s">
        <v>261</v>
      </c>
      <c r="D203" s="62" t="s">
        <v>231</v>
      </c>
      <c r="E203" s="62" t="s">
        <v>859</v>
      </c>
      <c r="F203" s="62">
        <v>400</v>
      </c>
      <c r="G203" s="33">
        <v>97733.7</v>
      </c>
      <c r="H203" s="14"/>
      <c r="I203" s="16"/>
      <c r="J203" s="14"/>
      <c r="K203" s="14"/>
    </row>
    <row r="204" spans="1:12" s="15" customFormat="1" ht="15.75">
      <c r="A204" s="56" t="s">
        <v>383</v>
      </c>
      <c r="B204" s="57">
        <v>801</v>
      </c>
      <c r="C204" s="58" t="s">
        <v>261</v>
      </c>
      <c r="D204" s="58" t="s">
        <v>234</v>
      </c>
      <c r="E204" s="57"/>
      <c r="F204" s="57"/>
      <c r="G204" s="60">
        <f>SUM(G205,G222)</f>
        <v>117691.40000000001</v>
      </c>
      <c r="H204" s="14"/>
      <c r="I204" s="16"/>
      <c r="J204" s="14"/>
      <c r="K204" s="14"/>
    </row>
    <row r="205" spans="1:12" s="15" customFormat="1" ht="47.25">
      <c r="A205" s="61" t="s">
        <v>956</v>
      </c>
      <c r="B205" s="62">
        <v>801</v>
      </c>
      <c r="C205" s="63" t="s">
        <v>261</v>
      </c>
      <c r="D205" s="63" t="s">
        <v>234</v>
      </c>
      <c r="E205" s="62" t="s">
        <v>384</v>
      </c>
      <c r="F205" s="62"/>
      <c r="G205" s="33">
        <f>SUM(G206,G211,G219)</f>
        <v>117691.40000000001</v>
      </c>
      <c r="H205" s="16"/>
      <c r="I205" s="16"/>
      <c r="J205" s="14"/>
      <c r="K205" s="14"/>
      <c r="L205" s="14"/>
    </row>
    <row r="206" spans="1:12" s="15" customFormat="1" ht="31.5">
      <c r="A206" s="61" t="s">
        <v>385</v>
      </c>
      <c r="B206" s="62">
        <v>801</v>
      </c>
      <c r="C206" s="63" t="s">
        <v>261</v>
      </c>
      <c r="D206" s="63" t="s">
        <v>234</v>
      </c>
      <c r="E206" s="62" t="s">
        <v>386</v>
      </c>
      <c r="F206" s="62"/>
      <c r="G206" s="33">
        <f>SUM(G207,G209)</f>
        <v>38588.300000000003</v>
      </c>
      <c r="H206" s="16"/>
      <c r="I206" s="16"/>
      <c r="J206" s="14"/>
      <c r="K206" s="14"/>
      <c r="L206" s="14"/>
    </row>
    <row r="207" spans="1:12" s="15" customFormat="1" ht="47.25">
      <c r="A207" s="61" t="s">
        <v>982</v>
      </c>
      <c r="B207" s="62">
        <v>801</v>
      </c>
      <c r="C207" s="63" t="s">
        <v>261</v>
      </c>
      <c r="D207" s="63" t="s">
        <v>234</v>
      </c>
      <c r="E207" s="62" t="s">
        <v>387</v>
      </c>
      <c r="F207" s="62"/>
      <c r="G207" s="33">
        <f>SUM(G208)</f>
        <v>15033.1</v>
      </c>
      <c r="H207" s="16"/>
      <c r="I207" s="16"/>
      <c r="J207" s="14"/>
      <c r="K207" s="14"/>
      <c r="L207" s="14"/>
    </row>
    <row r="208" spans="1:12" s="15" customFormat="1" ht="47.25">
      <c r="A208" s="61" t="s">
        <v>959</v>
      </c>
      <c r="B208" s="62">
        <v>801</v>
      </c>
      <c r="C208" s="63" t="s">
        <v>261</v>
      </c>
      <c r="D208" s="63" t="s">
        <v>234</v>
      </c>
      <c r="E208" s="62" t="s">
        <v>388</v>
      </c>
      <c r="F208" s="62">
        <v>800</v>
      </c>
      <c r="G208" s="33">
        <v>15033.1</v>
      </c>
      <c r="H208" s="16"/>
      <c r="I208" s="16"/>
      <c r="J208" s="14"/>
      <c r="K208" s="14"/>
      <c r="L208" s="14"/>
    </row>
    <row r="209" spans="1:12" s="15" customFormat="1" ht="31.5">
      <c r="A209" s="61" t="s">
        <v>1248</v>
      </c>
      <c r="B209" s="62">
        <v>801</v>
      </c>
      <c r="C209" s="63" t="s">
        <v>261</v>
      </c>
      <c r="D209" s="63" t="s">
        <v>234</v>
      </c>
      <c r="E209" s="62" t="s">
        <v>1247</v>
      </c>
      <c r="F209" s="62"/>
      <c r="G209" s="33">
        <f>SUM(G210:G210)</f>
        <v>23555.200000000001</v>
      </c>
      <c r="H209" s="16"/>
      <c r="I209" s="16"/>
      <c r="J209" s="14"/>
      <c r="K209" s="14"/>
      <c r="L209" s="14"/>
    </row>
    <row r="210" spans="1:12" s="15" customFormat="1" ht="47.25">
      <c r="A210" s="61" t="s">
        <v>1250</v>
      </c>
      <c r="B210" s="62">
        <v>801</v>
      </c>
      <c r="C210" s="63" t="s">
        <v>261</v>
      </c>
      <c r="D210" s="63" t="s">
        <v>234</v>
      </c>
      <c r="E210" s="62" t="s">
        <v>1276</v>
      </c>
      <c r="F210" s="62">
        <v>200</v>
      </c>
      <c r="G210" s="33">
        <v>23555.200000000001</v>
      </c>
      <c r="H210" s="16"/>
      <c r="I210" s="16"/>
      <c r="J210" s="14"/>
      <c r="K210" s="14"/>
      <c r="L210" s="14"/>
    </row>
    <row r="211" spans="1:12" s="15" customFormat="1" ht="31.5">
      <c r="A211" s="74" t="s">
        <v>389</v>
      </c>
      <c r="B211" s="62">
        <v>801</v>
      </c>
      <c r="C211" s="63" t="s">
        <v>261</v>
      </c>
      <c r="D211" s="63" t="s">
        <v>234</v>
      </c>
      <c r="E211" s="62" t="s">
        <v>390</v>
      </c>
      <c r="F211" s="62"/>
      <c r="G211" s="33">
        <f>SUM(G212)</f>
        <v>79103.100000000006</v>
      </c>
      <c r="H211" s="16"/>
      <c r="I211" s="16"/>
      <c r="J211" s="14"/>
      <c r="K211" s="14"/>
      <c r="L211" s="14"/>
    </row>
    <row r="212" spans="1:12" s="15" customFormat="1" ht="15.75">
      <c r="A212" s="74" t="s">
        <v>391</v>
      </c>
      <c r="B212" s="62">
        <v>801</v>
      </c>
      <c r="C212" s="63" t="s">
        <v>261</v>
      </c>
      <c r="D212" s="63" t="s">
        <v>234</v>
      </c>
      <c r="E212" s="62" t="s">
        <v>392</v>
      </c>
      <c r="F212" s="62"/>
      <c r="G212" s="33">
        <f>SUM(G213:G218)</f>
        <v>79103.100000000006</v>
      </c>
      <c r="H212" s="16"/>
      <c r="I212" s="16"/>
      <c r="J212" s="14"/>
      <c r="K212" s="14"/>
      <c r="L212" s="14"/>
    </row>
    <row r="213" spans="1:12" s="15" customFormat="1" ht="63">
      <c r="A213" s="90" t="s">
        <v>961</v>
      </c>
      <c r="B213" s="62">
        <v>801</v>
      </c>
      <c r="C213" s="63" t="s">
        <v>261</v>
      </c>
      <c r="D213" s="63" t="s">
        <v>234</v>
      </c>
      <c r="E213" s="62" t="s">
        <v>960</v>
      </c>
      <c r="F213" s="62">
        <v>800</v>
      </c>
      <c r="G213" s="33">
        <v>36085.1</v>
      </c>
      <c r="H213" s="16"/>
      <c r="I213" s="16"/>
      <c r="J213" s="14"/>
      <c r="K213" s="14"/>
      <c r="L213" s="14"/>
    </row>
    <row r="214" spans="1:12" s="15" customFormat="1" ht="78.75">
      <c r="A214" s="74" t="s">
        <v>966</v>
      </c>
      <c r="B214" s="62">
        <v>801</v>
      </c>
      <c r="C214" s="63" t="s">
        <v>261</v>
      </c>
      <c r="D214" s="63" t="s">
        <v>234</v>
      </c>
      <c r="E214" s="62" t="s">
        <v>639</v>
      </c>
      <c r="F214" s="62">
        <v>800</v>
      </c>
      <c r="G214" s="33">
        <v>13018</v>
      </c>
      <c r="H214" s="16"/>
      <c r="I214" s="16"/>
      <c r="J214" s="14"/>
      <c r="K214" s="14"/>
      <c r="L214" s="14"/>
    </row>
    <row r="215" spans="1:12" s="15" customFormat="1" ht="47.25" hidden="1">
      <c r="A215" s="74" t="s">
        <v>1142</v>
      </c>
      <c r="B215" s="62">
        <v>801</v>
      </c>
      <c r="C215" s="63" t="s">
        <v>261</v>
      </c>
      <c r="D215" s="63" t="s">
        <v>234</v>
      </c>
      <c r="E215" s="62" t="s">
        <v>1117</v>
      </c>
      <c r="F215" s="62">
        <v>800</v>
      </c>
      <c r="G215" s="33">
        <v>0</v>
      </c>
      <c r="H215" s="16"/>
      <c r="I215" s="16"/>
      <c r="J215" s="14"/>
      <c r="K215" s="14"/>
      <c r="L215" s="14"/>
    </row>
    <row r="216" spans="1:12" s="15" customFormat="1" ht="47.25" hidden="1">
      <c r="A216" s="74" t="s">
        <v>1177</v>
      </c>
      <c r="B216" s="62">
        <v>801</v>
      </c>
      <c r="C216" s="63" t="s">
        <v>261</v>
      </c>
      <c r="D216" s="63" t="s">
        <v>234</v>
      </c>
      <c r="E216" s="62" t="s">
        <v>1174</v>
      </c>
      <c r="F216" s="62">
        <v>800</v>
      </c>
      <c r="G216" s="33">
        <v>0</v>
      </c>
      <c r="H216" s="16"/>
      <c r="I216" s="16"/>
      <c r="J216" s="14"/>
      <c r="K216" s="14"/>
      <c r="L216" s="14"/>
    </row>
    <row r="217" spans="1:12" s="15" customFormat="1" ht="47.25">
      <c r="A217" s="74" t="s">
        <v>965</v>
      </c>
      <c r="B217" s="62">
        <v>801</v>
      </c>
      <c r="C217" s="63" t="s">
        <v>261</v>
      </c>
      <c r="D217" s="63" t="s">
        <v>234</v>
      </c>
      <c r="E217" s="62" t="s">
        <v>963</v>
      </c>
      <c r="F217" s="62">
        <v>800</v>
      </c>
      <c r="G217" s="33">
        <v>30000</v>
      </c>
      <c r="H217" s="16"/>
      <c r="I217" s="16"/>
      <c r="J217" s="14"/>
      <c r="K217" s="14"/>
      <c r="L217" s="14"/>
    </row>
    <row r="218" spans="1:12" s="15" customFormat="1" ht="110.25" hidden="1">
      <c r="A218" s="74" t="s">
        <v>1159</v>
      </c>
      <c r="B218" s="62">
        <v>801</v>
      </c>
      <c r="C218" s="63" t="s">
        <v>261</v>
      </c>
      <c r="D218" s="63" t="s">
        <v>234</v>
      </c>
      <c r="E218" s="62" t="s">
        <v>1010</v>
      </c>
      <c r="F218" s="62">
        <v>800</v>
      </c>
      <c r="G218" s="33">
        <v>0</v>
      </c>
      <c r="H218" s="16"/>
      <c r="I218" s="16"/>
      <c r="J218" s="14"/>
      <c r="K218" s="14"/>
      <c r="L218" s="14"/>
    </row>
    <row r="219" spans="1:12" s="15" customFormat="1" ht="31.5" hidden="1">
      <c r="A219" s="90" t="s">
        <v>710</v>
      </c>
      <c r="B219" s="62">
        <v>801</v>
      </c>
      <c r="C219" s="63" t="s">
        <v>261</v>
      </c>
      <c r="D219" s="63" t="s">
        <v>234</v>
      </c>
      <c r="E219" s="62" t="s">
        <v>1169</v>
      </c>
      <c r="F219" s="62"/>
      <c r="G219" s="33">
        <f>SUM(G220)</f>
        <v>0</v>
      </c>
      <c r="H219" s="16"/>
      <c r="I219" s="16"/>
      <c r="J219" s="14"/>
      <c r="K219" s="14"/>
      <c r="L219" s="14"/>
    </row>
    <row r="220" spans="1:12" s="15" customFormat="1" ht="31.5" hidden="1">
      <c r="A220" s="90" t="s">
        <v>1178</v>
      </c>
      <c r="B220" s="62">
        <v>801</v>
      </c>
      <c r="C220" s="63" t="s">
        <v>261</v>
      </c>
      <c r="D220" s="63" t="s">
        <v>234</v>
      </c>
      <c r="E220" s="62" t="s">
        <v>1170</v>
      </c>
      <c r="F220" s="62"/>
      <c r="G220" s="33">
        <f>SUM(G221)</f>
        <v>0</v>
      </c>
      <c r="H220" s="16"/>
      <c r="I220" s="16"/>
      <c r="J220" s="14"/>
      <c r="K220" s="14"/>
      <c r="L220" s="14"/>
    </row>
    <row r="221" spans="1:12" s="15" customFormat="1" ht="47.25" hidden="1">
      <c r="A221" s="90" t="s">
        <v>1184</v>
      </c>
      <c r="B221" s="62">
        <v>801</v>
      </c>
      <c r="C221" s="63" t="s">
        <v>261</v>
      </c>
      <c r="D221" s="63" t="s">
        <v>234</v>
      </c>
      <c r="E221" s="62" t="s">
        <v>1171</v>
      </c>
      <c r="F221" s="62">
        <v>300</v>
      </c>
      <c r="G221" s="33">
        <v>0</v>
      </c>
      <c r="H221" s="16"/>
      <c r="I221" s="16"/>
      <c r="J221" s="14"/>
      <c r="K221" s="14"/>
      <c r="L221" s="14"/>
    </row>
    <row r="222" spans="1:12" s="15" customFormat="1" ht="31.5" hidden="1">
      <c r="A222" s="91" t="s">
        <v>949</v>
      </c>
      <c r="B222" s="62">
        <v>801</v>
      </c>
      <c r="C222" s="63" t="s">
        <v>261</v>
      </c>
      <c r="D222" s="63" t="s">
        <v>234</v>
      </c>
      <c r="E222" s="62" t="s">
        <v>366</v>
      </c>
      <c r="F222" s="62"/>
      <c r="G222" s="33">
        <f>G223</f>
        <v>0</v>
      </c>
      <c r="I222" s="16"/>
    </row>
    <row r="223" spans="1:12" s="15" customFormat="1" ht="31.5" hidden="1">
      <c r="A223" s="61" t="s">
        <v>1108</v>
      </c>
      <c r="B223" s="62">
        <v>801</v>
      </c>
      <c r="C223" s="63" t="s">
        <v>261</v>
      </c>
      <c r="D223" s="63" t="s">
        <v>234</v>
      </c>
      <c r="E223" s="62" t="s">
        <v>971</v>
      </c>
      <c r="F223" s="62"/>
      <c r="G223" s="33">
        <f>G224</f>
        <v>0</v>
      </c>
      <c r="I223" s="16"/>
    </row>
    <row r="224" spans="1:12" s="15" customFormat="1" ht="47.25" hidden="1">
      <c r="A224" s="61" t="s">
        <v>1107</v>
      </c>
      <c r="B224" s="62">
        <v>801</v>
      </c>
      <c r="C224" s="63" t="s">
        <v>261</v>
      </c>
      <c r="D224" s="63" t="s">
        <v>234</v>
      </c>
      <c r="E224" s="62" t="s">
        <v>972</v>
      </c>
      <c r="F224" s="62">
        <v>200</v>
      </c>
      <c r="G224" s="33">
        <v>0</v>
      </c>
      <c r="I224" s="16"/>
    </row>
    <row r="225" spans="1:12" s="15" customFormat="1" ht="15.75">
      <c r="A225" s="56" t="s">
        <v>394</v>
      </c>
      <c r="B225" s="57">
        <v>801</v>
      </c>
      <c r="C225" s="58" t="s">
        <v>261</v>
      </c>
      <c r="D225" s="58" t="s">
        <v>296</v>
      </c>
      <c r="E225" s="57"/>
      <c r="F225" s="57"/>
      <c r="G225" s="60">
        <f>SUM(G226)</f>
        <v>15016.6</v>
      </c>
      <c r="H225" s="14"/>
      <c r="I225" s="16"/>
      <c r="J225" s="14"/>
      <c r="K225" s="14"/>
    </row>
    <row r="226" spans="1:12" s="15" customFormat="1" ht="31.5">
      <c r="A226" s="61" t="s">
        <v>949</v>
      </c>
      <c r="B226" s="62">
        <v>801</v>
      </c>
      <c r="C226" s="63" t="s">
        <v>261</v>
      </c>
      <c r="D226" s="63" t="s">
        <v>296</v>
      </c>
      <c r="E226" s="62" t="s">
        <v>366</v>
      </c>
      <c r="F226" s="62"/>
      <c r="G226" s="33">
        <f>SUM(G227,G229,G231,G233)</f>
        <v>15016.6</v>
      </c>
      <c r="H226" s="14"/>
      <c r="I226" s="16"/>
      <c r="J226" s="14"/>
      <c r="K226" s="14"/>
    </row>
    <row r="227" spans="1:12" s="15" customFormat="1" ht="15.75">
      <c r="A227" s="61" t="s">
        <v>395</v>
      </c>
      <c r="B227" s="62">
        <v>801</v>
      </c>
      <c r="C227" s="63" t="s">
        <v>261</v>
      </c>
      <c r="D227" s="63" t="s">
        <v>296</v>
      </c>
      <c r="E227" s="62" t="s">
        <v>396</v>
      </c>
      <c r="F227" s="57"/>
      <c r="G227" s="33">
        <f>SUM(G228)</f>
        <v>9963.6</v>
      </c>
      <c r="H227" s="14"/>
      <c r="I227" s="16"/>
      <c r="J227" s="14"/>
      <c r="K227" s="14"/>
    </row>
    <row r="228" spans="1:12" s="15" customFormat="1" ht="31.5">
      <c r="A228" s="61" t="s">
        <v>397</v>
      </c>
      <c r="B228" s="62">
        <v>801</v>
      </c>
      <c r="C228" s="63" t="s">
        <v>261</v>
      </c>
      <c r="D228" s="63" t="s">
        <v>296</v>
      </c>
      <c r="E228" s="62" t="s">
        <v>398</v>
      </c>
      <c r="F228" s="62">
        <v>200</v>
      </c>
      <c r="G228" s="33">
        <v>9963.6</v>
      </c>
      <c r="H228" s="16"/>
      <c r="I228" s="16"/>
      <c r="J228" s="14"/>
      <c r="K228" s="14"/>
    </row>
    <row r="229" spans="1:12" s="15" customFormat="1" ht="15.75">
      <c r="A229" s="61" t="s">
        <v>399</v>
      </c>
      <c r="B229" s="62">
        <v>801</v>
      </c>
      <c r="C229" s="63" t="s">
        <v>261</v>
      </c>
      <c r="D229" s="63" t="s">
        <v>296</v>
      </c>
      <c r="E229" s="62" t="s">
        <v>400</v>
      </c>
      <c r="F229" s="57"/>
      <c r="G229" s="33">
        <f>SUM(G230)</f>
        <v>443.2</v>
      </c>
      <c r="H229" s="14"/>
      <c r="I229" s="16"/>
      <c r="J229" s="14"/>
      <c r="K229" s="14"/>
    </row>
    <row r="230" spans="1:12" s="15" customFormat="1" ht="31.5">
      <c r="A230" s="61" t="s">
        <v>401</v>
      </c>
      <c r="B230" s="62">
        <v>801</v>
      </c>
      <c r="C230" s="63" t="s">
        <v>261</v>
      </c>
      <c r="D230" s="63" t="s">
        <v>296</v>
      </c>
      <c r="E230" s="62" t="s">
        <v>402</v>
      </c>
      <c r="F230" s="62">
        <v>200</v>
      </c>
      <c r="G230" s="33">
        <v>443.2</v>
      </c>
      <c r="H230" s="14"/>
      <c r="I230" s="16"/>
      <c r="J230" s="14"/>
      <c r="K230" s="14"/>
    </row>
    <row r="231" spans="1:12" s="15" customFormat="1" ht="16.5" customHeight="1">
      <c r="A231" s="61" t="s">
        <v>403</v>
      </c>
      <c r="B231" s="62">
        <v>801</v>
      </c>
      <c r="C231" s="63" t="s">
        <v>261</v>
      </c>
      <c r="D231" s="63" t="s">
        <v>296</v>
      </c>
      <c r="E231" s="62" t="s">
        <v>404</v>
      </c>
      <c r="F231" s="57"/>
      <c r="G231" s="33">
        <f>SUM(G232)</f>
        <v>1660.9</v>
      </c>
      <c r="H231" s="14"/>
      <c r="I231" s="16"/>
      <c r="J231" s="14"/>
      <c r="K231" s="14"/>
    </row>
    <row r="232" spans="1:12" s="15" customFormat="1" ht="47.25">
      <c r="A232" s="61" t="s">
        <v>405</v>
      </c>
      <c r="B232" s="62">
        <v>801</v>
      </c>
      <c r="C232" s="63" t="s">
        <v>261</v>
      </c>
      <c r="D232" s="63" t="s">
        <v>296</v>
      </c>
      <c r="E232" s="62" t="s">
        <v>406</v>
      </c>
      <c r="F232" s="62">
        <v>200</v>
      </c>
      <c r="G232" s="33">
        <v>1660.9</v>
      </c>
      <c r="H232" s="14"/>
      <c r="I232" s="16"/>
      <c r="J232" s="14"/>
      <c r="K232" s="14"/>
    </row>
    <row r="233" spans="1:12" s="15" customFormat="1" ht="31.5">
      <c r="A233" s="61" t="s">
        <v>407</v>
      </c>
      <c r="B233" s="62">
        <v>801</v>
      </c>
      <c r="C233" s="63" t="s">
        <v>261</v>
      </c>
      <c r="D233" s="63" t="s">
        <v>296</v>
      </c>
      <c r="E233" s="62" t="s">
        <v>408</v>
      </c>
      <c r="F233" s="57"/>
      <c r="G233" s="33">
        <f>SUM(G234)</f>
        <v>2948.9</v>
      </c>
      <c r="H233" s="14"/>
      <c r="I233" s="16"/>
      <c r="J233" s="14"/>
      <c r="K233" s="14"/>
    </row>
    <row r="234" spans="1:12" s="15" customFormat="1" ht="47.25">
      <c r="A234" s="61" t="s">
        <v>409</v>
      </c>
      <c r="B234" s="62">
        <v>801</v>
      </c>
      <c r="C234" s="63" t="s">
        <v>261</v>
      </c>
      <c r="D234" s="63" t="s">
        <v>296</v>
      </c>
      <c r="E234" s="62" t="s">
        <v>410</v>
      </c>
      <c r="F234" s="62">
        <v>200</v>
      </c>
      <c r="G234" s="33">
        <v>2948.9</v>
      </c>
      <c r="H234" s="16"/>
      <c r="I234" s="16"/>
      <c r="J234" s="14"/>
      <c r="K234" s="14"/>
    </row>
    <row r="235" spans="1:12" s="15" customFormat="1" ht="36.75" customHeight="1">
      <c r="A235" s="56" t="s">
        <v>411</v>
      </c>
      <c r="B235" s="57">
        <v>801</v>
      </c>
      <c r="C235" s="58" t="s">
        <v>261</v>
      </c>
      <c r="D235" s="58" t="s">
        <v>261</v>
      </c>
      <c r="E235" s="57"/>
      <c r="F235" s="57"/>
      <c r="G235" s="60">
        <f>SUM(G236,G242)</f>
        <v>52540.1</v>
      </c>
      <c r="H235" s="14"/>
      <c r="I235" s="16"/>
      <c r="J235" s="14"/>
      <c r="K235" s="14"/>
    </row>
    <row r="236" spans="1:12" s="15" customFormat="1" ht="47.25">
      <c r="A236" s="61" t="s">
        <v>956</v>
      </c>
      <c r="B236" s="62">
        <v>801</v>
      </c>
      <c r="C236" s="63" t="s">
        <v>261</v>
      </c>
      <c r="D236" s="63" t="s">
        <v>261</v>
      </c>
      <c r="E236" s="62" t="s">
        <v>384</v>
      </c>
      <c r="F236" s="57"/>
      <c r="G236" s="33">
        <f>SUM(G238)</f>
        <v>19300</v>
      </c>
      <c r="H236" s="16"/>
      <c r="I236" s="16"/>
      <c r="J236" s="14"/>
      <c r="K236" s="14"/>
      <c r="L236" s="14"/>
    </row>
    <row r="237" spans="1:12" s="15" customFormat="1" ht="31.5">
      <c r="A237" s="74" t="s">
        <v>389</v>
      </c>
      <c r="B237" s="62">
        <v>801</v>
      </c>
      <c r="C237" s="63" t="s">
        <v>261</v>
      </c>
      <c r="D237" s="63" t="s">
        <v>261</v>
      </c>
      <c r="E237" s="62" t="s">
        <v>390</v>
      </c>
      <c r="F237" s="62"/>
      <c r="G237" s="33">
        <f>SUM(G238)</f>
        <v>19300</v>
      </c>
      <c r="H237" s="16"/>
      <c r="I237" s="16"/>
      <c r="J237" s="14"/>
      <c r="K237" s="14"/>
      <c r="L237" s="14"/>
    </row>
    <row r="238" spans="1:12" s="15" customFormat="1" ht="15.75">
      <c r="A238" s="74" t="s">
        <v>391</v>
      </c>
      <c r="B238" s="62">
        <v>801</v>
      </c>
      <c r="C238" s="63" t="s">
        <v>261</v>
      </c>
      <c r="D238" s="63" t="s">
        <v>261</v>
      </c>
      <c r="E238" s="62" t="s">
        <v>392</v>
      </c>
      <c r="F238" s="62"/>
      <c r="G238" s="33">
        <f>SUM(G239:G241)</f>
        <v>19300</v>
      </c>
      <c r="H238" s="16"/>
      <c r="I238" s="16"/>
      <c r="J238" s="14"/>
      <c r="K238" s="14"/>
      <c r="L238" s="14"/>
    </row>
    <row r="239" spans="1:12" s="15" customFormat="1" ht="94.5">
      <c r="A239" s="74" t="s">
        <v>1147</v>
      </c>
      <c r="B239" s="62">
        <v>801</v>
      </c>
      <c r="C239" s="63" t="s">
        <v>261</v>
      </c>
      <c r="D239" s="63" t="s">
        <v>261</v>
      </c>
      <c r="E239" s="62" t="s">
        <v>1146</v>
      </c>
      <c r="F239" s="62">
        <v>800</v>
      </c>
      <c r="G239" s="33">
        <v>13000</v>
      </c>
      <c r="H239" s="16"/>
      <c r="I239" s="16"/>
      <c r="J239" s="14"/>
      <c r="K239" s="14"/>
      <c r="L239" s="14"/>
    </row>
    <row r="240" spans="1:12" s="15" customFormat="1" ht="63">
      <c r="A240" s="74" t="s">
        <v>983</v>
      </c>
      <c r="B240" s="62">
        <v>801</v>
      </c>
      <c r="C240" s="63" t="s">
        <v>261</v>
      </c>
      <c r="D240" s="63" t="s">
        <v>261</v>
      </c>
      <c r="E240" s="62" t="s">
        <v>964</v>
      </c>
      <c r="F240" s="62">
        <v>800</v>
      </c>
      <c r="G240" s="33">
        <v>6300</v>
      </c>
      <c r="H240" s="16"/>
      <c r="I240" s="16"/>
      <c r="J240" s="14"/>
      <c r="K240" s="14"/>
      <c r="L240" s="14"/>
    </row>
    <row r="241" spans="1:12" s="15" customFormat="1" ht="63" hidden="1">
      <c r="A241" s="90" t="s">
        <v>641</v>
      </c>
      <c r="B241" s="62">
        <v>801</v>
      </c>
      <c r="C241" s="63" t="s">
        <v>261</v>
      </c>
      <c r="D241" s="63" t="s">
        <v>261</v>
      </c>
      <c r="E241" s="62" t="s">
        <v>962</v>
      </c>
      <c r="F241" s="62">
        <v>800</v>
      </c>
      <c r="G241" s="33">
        <v>0</v>
      </c>
      <c r="H241" s="16"/>
      <c r="I241" s="16"/>
      <c r="J241" s="14"/>
      <c r="K241" s="14"/>
      <c r="L241" s="14"/>
    </row>
    <row r="242" spans="1:12" s="15" customFormat="1" ht="31.5">
      <c r="A242" s="61" t="s">
        <v>949</v>
      </c>
      <c r="B242" s="62">
        <v>801</v>
      </c>
      <c r="C242" s="63" t="s">
        <v>261</v>
      </c>
      <c r="D242" s="63" t="s">
        <v>261</v>
      </c>
      <c r="E242" s="62" t="s">
        <v>366</v>
      </c>
      <c r="F242" s="62"/>
      <c r="G242" s="33">
        <f>G243+G249</f>
        <v>33240.1</v>
      </c>
      <c r="H242" s="16"/>
      <c r="I242" s="16"/>
      <c r="J242" s="14"/>
      <c r="K242" s="14"/>
      <c r="L242" s="14"/>
    </row>
    <row r="243" spans="1:12" s="15" customFormat="1" ht="31.5" hidden="1">
      <c r="A243" s="61" t="s">
        <v>412</v>
      </c>
      <c r="B243" s="62">
        <v>801</v>
      </c>
      <c r="C243" s="63" t="s">
        <v>261</v>
      </c>
      <c r="D243" s="63" t="s">
        <v>261</v>
      </c>
      <c r="E243" s="62" t="s">
        <v>393</v>
      </c>
      <c r="F243" s="62"/>
      <c r="G243" s="33">
        <f>SUM(G244:G247)</f>
        <v>0</v>
      </c>
      <c r="H243" s="16"/>
      <c r="I243" s="16"/>
      <c r="J243" s="14"/>
      <c r="K243" s="14"/>
      <c r="L243" s="14"/>
    </row>
    <row r="244" spans="1:12" s="15" customFormat="1" ht="47.25" hidden="1">
      <c r="A244" s="61" t="s">
        <v>1069</v>
      </c>
      <c r="B244" s="62">
        <v>801</v>
      </c>
      <c r="C244" s="63" t="s">
        <v>261</v>
      </c>
      <c r="D244" s="63" t="s">
        <v>261</v>
      </c>
      <c r="E244" s="62" t="s">
        <v>1058</v>
      </c>
      <c r="F244" s="62">
        <v>200</v>
      </c>
      <c r="G244" s="33">
        <v>0</v>
      </c>
      <c r="H244" s="16"/>
      <c r="I244" s="16"/>
      <c r="J244" s="14"/>
      <c r="K244" s="14"/>
      <c r="L244" s="14"/>
    </row>
    <row r="245" spans="1:12" s="15" customFormat="1" ht="63" hidden="1">
      <c r="A245" s="61" t="s">
        <v>999</v>
      </c>
      <c r="B245" s="62">
        <v>801</v>
      </c>
      <c r="C245" s="63" t="s">
        <v>261</v>
      </c>
      <c r="D245" s="63" t="s">
        <v>261</v>
      </c>
      <c r="E245" s="62" t="s">
        <v>978</v>
      </c>
      <c r="F245" s="62">
        <v>200</v>
      </c>
      <c r="G245" s="33">
        <v>0</v>
      </c>
      <c r="H245" s="16"/>
      <c r="I245" s="16"/>
      <c r="J245" s="14"/>
      <c r="K245" s="14"/>
      <c r="L245" s="14"/>
    </row>
    <row r="246" spans="1:12" s="15" customFormat="1" ht="63" hidden="1">
      <c r="A246" s="61" t="s">
        <v>879</v>
      </c>
      <c r="B246" s="62">
        <v>801</v>
      </c>
      <c r="C246" s="63" t="s">
        <v>261</v>
      </c>
      <c r="D246" s="63" t="s">
        <v>261</v>
      </c>
      <c r="E246" s="62" t="s">
        <v>974</v>
      </c>
      <c r="F246" s="62">
        <v>200</v>
      </c>
      <c r="G246" s="33">
        <v>0</v>
      </c>
      <c r="H246" s="16"/>
      <c r="I246" s="16"/>
      <c r="J246" s="14"/>
      <c r="K246" s="14"/>
      <c r="L246" s="14"/>
    </row>
    <row r="247" spans="1:12" s="15" customFormat="1" ht="63" hidden="1">
      <c r="A247" s="61" t="s">
        <v>880</v>
      </c>
      <c r="B247" s="62">
        <v>801</v>
      </c>
      <c r="C247" s="63" t="s">
        <v>261</v>
      </c>
      <c r="D247" s="63" t="s">
        <v>261</v>
      </c>
      <c r="E247" s="62" t="s">
        <v>975</v>
      </c>
      <c r="F247" s="62">
        <v>200</v>
      </c>
      <c r="G247" s="33"/>
      <c r="H247" s="16"/>
      <c r="I247" s="16"/>
      <c r="J247" s="14"/>
      <c r="K247" s="14"/>
      <c r="L247" s="14"/>
    </row>
    <row r="248" spans="1:12" s="15" customFormat="1" ht="63" hidden="1">
      <c r="A248" s="61" t="s">
        <v>880</v>
      </c>
      <c r="B248" s="62">
        <v>801</v>
      </c>
      <c r="C248" s="63" t="s">
        <v>261</v>
      </c>
      <c r="D248" s="63" t="s">
        <v>261</v>
      </c>
      <c r="E248" s="62" t="s">
        <v>975</v>
      </c>
      <c r="F248" s="62">
        <v>200</v>
      </c>
      <c r="G248" s="33"/>
      <c r="H248" s="16"/>
      <c r="I248" s="16"/>
      <c r="J248" s="14"/>
      <c r="K248" s="14"/>
      <c r="L248" s="14"/>
    </row>
    <row r="249" spans="1:12" s="15" customFormat="1" ht="47.25">
      <c r="A249" s="61" t="s">
        <v>847</v>
      </c>
      <c r="B249" s="62">
        <v>801</v>
      </c>
      <c r="C249" s="63" t="s">
        <v>261</v>
      </c>
      <c r="D249" s="63" t="s">
        <v>261</v>
      </c>
      <c r="E249" s="62" t="s">
        <v>381</v>
      </c>
      <c r="F249" s="62"/>
      <c r="G249" s="33">
        <f>SUM(G250:G250)</f>
        <v>33240.1</v>
      </c>
      <c r="H249" s="16"/>
      <c r="I249" s="16"/>
      <c r="J249" s="14"/>
      <c r="K249" s="14"/>
      <c r="L249" s="14"/>
    </row>
    <row r="250" spans="1:12" s="15" customFormat="1" ht="63">
      <c r="A250" s="61" t="s">
        <v>1252</v>
      </c>
      <c r="B250" s="62">
        <v>801</v>
      </c>
      <c r="C250" s="63" t="s">
        <v>261</v>
      </c>
      <c r="D250" s="63" t="s">
        <v>261</v>
      </c>
      <c r="E250" s="62" t="s">
        <v>1299</v>
      </c>
      <c r="F250" s="62">
        <v>400</v>
      </c>
      <c r="G250" s="33">
        <v>33240.1</v>
      </c>
      <c r="H250" s="16"/>
      <c r="I250" s="16"/>
      <c r="J250" s="14"/>
      <c r="K250" s="14"/>
      <c r="L250" s="14"/>
    </row>
    <row r="251" spans="1:12" s="15" customFormat="1" ht="15.75">
      <c r="A251" s="56" t="s">
        <v>475</v>
      </c>
      <c r="B251" s="57">
        <v>803</v>
      </c>
      <c r="C251" s="58" t="s">
        <v>414</v>
      </c>
      <c r="D251" s="58" t="s">
        <v>232</v>
      </c>
      <c r="E251" s="57"/>
      <c r="F251" s="57"/>
      <c r="G251" s="60">
        <f>SUM(G252,G271,G302,G327,G339)</f>
        <v>1048546.4000000001</v>
      </c>
      <c r="H251" s="14"/>
      <c r="I251" s="16"/>
      <c r="J251" s="14"/>
      <c r="K251" s="14"/>
    </row>
    <row r="252" spans="1:12" s="15" customFormat="1" ht="15.75">
      <c r="A252" s="56" t="s">
        <v>476</v>
      </c>
      <c r="B252" s="57">
        <v>803</v>
      </c>
      <c r="C252" s="58" t="s">
        <v>414</v>
      </c>
      <c r="D252" s="58" t="s">
        <v>231</v>
      </c>
      <c r="E252" s="57"/>
      <c r="F252" s="57"/>
      <c r="G252" s="60">
        <f>SUM(G253,G267)</f>
        <v>117846.39999999999</v>
      </c>
      <c r="H252" s="14"/>
      <c r="I252" s="16"/>
      <c r="J252" s="14"/>
      <c r="K252" s="14"/>
    </row>
    <row r="253" spans="1:12" s="15" customFormat="1" ht="31.5">
      <c r="A253" s="61" t="s">
        <v>957</v>
      </c>
      <c r="B253" s="62">
        <v>803</v>
      </c>
      <c r="C253" s="63" t="s">
        <v>414</v>
      </c>
      <c r="D253" s="63" t="s">
        <v>231</v>
      </c>
      <c r="E253" s="62" t="s">
        <v>425</v>
      </c>
      <c r="F253" s="62"/>
      <c r="G253" s="33">
        <f>SUM(G254,G265)</f>
        <v>117846.39999999999</v>
      </c>
      <c r="H253" s="14"/>
      <c r="I253" s="16"/>
      <c r="J253" s="14"/>
      <c r="K253" s="14"/>
    </row>
    <row r="254" spans="1:12" s="15" customFormat="1" ht="47.25">
      <c r="A254" s="61" t="s">
        <v>426</v>
      </c>
      <c r="B254" s="62">
        <v>803</v>
      </c>
      <c r="C254" s="63" t="s">
        <v>414</v>
      </c>
      <c r="D254" s="63" t="s">
        <v>231</v>
      </c>
      <c r="E254" s="62" t="s">
        <v>477</v>
      </c>
      <c r="F254" s="62"/>
      <c r="G254" s="33">
        <f>SUM(G255,G257,G259, G262)</f>
        <v>97898.5</v>
      </c>
      <c r="H254" s="14"/>
      <c r="I254" s="16"/>
      <c r="J254" s="14"/>
      <c r="K254" s="14"/>
    </row>
    <row r="255" spans="1:12" s="15" customFormat="1" ht="126.75" customHeight="1">
      <c r="A255" s="61" t="s">
        <v>478</v>
      </c>
      <c r="B255" s="62">
        <v>803</v>
      </c>
      <c r="C255" s="63" t="s">
        <v>414</v>
      </c>
      <c r="D255" s="63" t="s">
        <v>231</v>
      </c>
      <c r="E255" s="62" t="s">
        <v>479</v>
      </c>
      <c r="F255" s="62"/>
      <c r="G255" s="33">
        <f>SUM(G256)</f>
        <v>94898.5</v>
      </c>
      <c r="H255" s="14"/>
      <c r="I255" s="16"/>
      <c r="J255" s="14"/>
      <c r="K255" s="14"/>
    </row>
    <row r="256" spans="1:12" s="15" customFormat="1" ht="63">
      <c r="A256" s="65" t="s">
        <v>480</v>
      </c>
      <c r="B256" s="62">
        <v>803</v>
      </c>
      <c r="C256" s="63" t="s">
        <v>414</v>
      </c>
      <c r="D256" s="63" t="s">
        <v>231</v>
      </c>
      <c r="E256" s="62" t="s">
        <v>481</v>
      </c>
      <c r="F256" s="62">
        <v>600</v>
      </c>
      <c r="G256" s="34">
        <v>94898.5</v>
      </c>
      <c r="H256" s="14"/>
      <c r="I256" s="16"/>
      <c r="J256" s="14"/>
      <c r="K256" s="14"/>
    </row>
    <row r="257" spans="1:11" s="15" customFormat="1" ht="47.25">
      <c r="A257" s="61" t="s">
        <v>482</v>
      </c>
      <c r="B257" s="62">
        <v>803</v>
      </c>
      <c r="C257" s="63" t="s">
        <v>414</v>
      </c>
      <c r="D257" s="63" t="s">
        <v>231</v>
      </c>
      <c r="E257" s="62" t="s">
        <v>483</v>
      </c>
      <c r="F257" s="62"/>
      <c r="G257" s="33">
        <f>SUM(G258)</f>
        <v>3000</v>
      </c>
      <c r="H257" s="14"/>
      <c r="I257" s="16"/>
      <c r="J257" s="14"/>
      <c r="K257" s="14"/>
    </row>
    <row r="258" spans="1:11" s="15" customFormat="1" ht="47.25">
      <c r="A258" s="65" t="s">
        <v>484</v>
      </c>
      <c r="B258" s="62">
        <v>803</v>
      </c>
      <c r="C258" s="63" t="s">
        <v>414</v>
      </c>
      <c r="D258" s="63" t="s">
        <v>231</v>
      </c>
      <c r="E258" s="62" t="s">
        <v>485</v>
      </c>
      <c r="F258" s="62">
        <v>600</v>
      </c>
      <c r="G258" s="33">
        <v>3000</v>
      </c>
      <c r="H258" s="14"/>
      <c r="I258" s="16"/>
      <c r="J258" s="14"/>
      <c r="K258" s="14"/>
    </row>
    <row r="259" spans="1:11" s="15" customFormat="1" ht="31.5" hidden="1">
      <c r="A259" s="61" t="s">
        <v>486</v>
      </c>
      <c r="B259" s="62">
        <v>803</v>
      </c>
      <c r="C259" s="63" t="s">
        <v>414</v>
      </c>
      <c r="D259" s="63" t="s">
        <v>231</v>
      </c>
      <c r="E259" s="63" t="s">
        <v>487</v>
      </c>
      <c r="F259" s="93"/>
      <c r="G259" s="33">
        <f>G260</f>
        <v>0</v>
      </c>
      <c r="H259" s="14"/>
      <c r="I259" s="16"/>
      <c r="J259" s="14"/>
      <c r="K259" s="14"/>
    </row>
    <row r="260" spans="1:11" s="15" customFormat="1" ht="15.75" hidden="1">
      <c r="A260" s="61" t="s">
        <v>488</v>
      </c>
      <c r="B260" s="62">
        <v>803</v>
      </c>
      <c r="C260" s="63" t="s">
        <v>414</v>
      </c>
      <c r="D260" s="63" t="s">
        <v>231</v>
      </c>
      <c r="E260" s="63" t="s">
        <v>489</v>
      </c>
      <c r="F260" s="93"/>
      <c r="G260" s="33">
        <f>G261</f>
        <v>0</v>
      </c>
      <c r="H260" s="14"/>
      <c r="I260" s="16"/>
      <c r="J260" s="14"/>
      <c r="K260" s="14"/>
    </row>
    <row r="261" spans="1:11" s="15" customFormat="1" ht="31.5" hidden="1">
      <c r="A261" s="61" t="s">
        <v>490</v>
      </c>
      <c r="B261" s="62">
        <v>803</v>
      </c>
      <c r="C261" s="63" t="s">
        <v>414</v>
      </c>
      <c r="D261" s="63" t="s">
        <v>231</v>
      </c>
      <c r="E261" s="63" t="s">
        <v>489</v>
      </c>
      <c r="F261" s="62">
        <v>600</v>
      </c>
      <c r="G261" s="33">
        <v>0</v>
      </c>
      <c r="H261" s="14"/>
      <c r="I261" s="16"/>
      <c r="J261" s="14"/>
      <c r="K261" s="14"/>
    </row>
    <row r="262" spans="1:11" s="15" customFormat="1" ht="47.25" hidden="1">
      <c r="A262" s="61" t="s">
        <v>646</v>
      </c>
      <c r="B262" s="62">
        <v>803</v>
      </c>
      <c r="C262" s="63" t="s">
        <v>414</v>
      </c>
      <c r="D262" s="63" t="s">
        <v>231</v>
      </c>
      <c r="E262" s="63" t="s">
        <v>560</v>
      </c>
      <c r="F262" s="62"/>
      <c r="G262" s="33">
        <f>SUM(G263:G264)</f>
        <v>0</v>
      </c>
      <c r="H262" s="14"/>
      <c r="I262" s="16"/>
      <c r="J262" s="14"/>
      <c r="K262" s="14"/>
    </row>
    <row r="263" spans="1:11" s="15" customFormat="1" ht="63" hidden="1">
      <c r="A263" s="61" t="s">
        <v>1179</v>
      </c>
      <c r="B263" s="62">
        <v>803</v>
      </c>
      <c r="C263" s="63" t="s">
        <v>414</v>
      </c>
      <c r="D263" s="63" t="s">
        <v>231</v>
      </c>
      <c r="E263" s="63" t="s">
        <v>827</v>
      </c>
      <c r="F263" s="62">
        <v>600</v>
      </c>
      <c r="G263" s="33">
        <v>0</v>
      </c>
      <c r="H263" s="14"/>
      <c r="I263" s="16"/>
      <c r="J263" s="14"/>
      <c r="K263" s="14"/>
    </row>
    <row r="264" spans="1:11" s="15" customFormat="1" ht="63" hidden="1">
      <c r="A264" s="61" t="s">
        <v>1180</v>
      </c>
      <c r="B264" s="62">
        <v>803</v>
      </c>
      <c r="C264" s="63" t="s">
        <v>414</v>
      </c>
      <c r="D264" s="63" t="s">
        <v>231</v>
      </c>
      <c r="E264" s="63" t="s">
        <v>1119</v>
      </c>
      <c r="F264" s="62">
        <v>600</v>
      </c>
      <c r="G264" s="33">
        <v>0</v>
      </c>
      <c r="H264" s="14"/>
      <c r="I264" s="16"/>
      <c r="J264" s="14"/>
      <c r="K264" s="14"/>
    </row>
    <row r="265" spans="1:11" s="15" customFormat="1" ht="34.5" customHeight="1">
      <c r="A265" s="61" t="s">
        <v>491</v>
      </c>
      <c r="B265" s="62">
        <v>803</v>
      </c>
      <c r="C265" s="63" t="s">
        <v>414</v>
      </c>
      <c r="D265" s="63" t="s">
        <v>231</v>
      </c>
      <c r="E265" s="62" t="s">
        <v>492</v>
      </c>
      <c r="F265" s="62"/>
      <c r="G265" s="33">
        <f>SUM(G266)</f>
        <v>19947.899999999998</v>
      </c>
      <c r="H265" s="14"/>
      <c r="I265" s="16"/>
      <c r="J265" s="14"/>
      <c r="K265" s="14"/>
    </row>
    <row r="266" spans="1:11" s="15" customFormat="1" ht="63">
      <c r="A266" s="65" t="s">
        <v>493</v>
      </c>
      <c r="B266" s="62">
        <v>803</v>
      </c>
      <c r="C266" s="63" t="s">
        <v>414</v>
      </c>
      <c r="D266" s="63" t="s">
        <v>231</v>
      </c>
      <c r="E266" s="62" t="s">
        <v>494</v>
      </c>
      <c r="F266" s="62">
        <v>600</v>
      </c>
      <c r="G266" s="33">
        <v>19947.899999999998</v>
      </c>
      <c r="H266" s="16"/>
      <c r="I266" s="16"/>
      <c r="J266" s="14"/>
      <c r="K266" s="14"/>
    </row>
    <row r="267" spans="1:11" s="15" customFormat="1" ht="15.75" hidden="1">
      <c r="A267" s="61" t="s">
        <v>262</v>
      </c>
      <c r="B267" s="62">
        <v>803</v>
      </c>
      <c r="C267" s="72" t="s">
        <v>414</v>
      </c>
      <c r="D267" s="72" t="s">
        <v>231</v>
      </c>
      <c r="E267" s="72" t="s">
        <v>263</v>
      </c>
      <c r="F267" s="73"/>
      <c r="G267" s="33">
        <f>G268</f>
        <v>0</v>
      </c>
      <c r="H267" s="14"/>
      <c r="I267" s="16"/>
      <c r="J267" s="14"/>
      <c r="K267" s="14"/>
    </row>
    <row r="268" spans="1:11" s="15" customFormat="1" ht="15.75" hidden="1">
      <c r="A268" s="61" t="s">
        <v>264</v>
      </c>
      <c r="B268" s="62">
        <v>803</v>
      </c>
      <c r="C268" s="72" t="s">
        <v>414</v>
      </c>
      <c r="D268" s="72" t="s">
        <v>231</v>
      </c>
      <c r="E268" s="72" t="s">
        <v>265</v>
      </c>
      <c r="F268" s="73"/>
      <c r="G268" s="33">
        <f>G269</f>
        <v>0</v>
      </c>
      <c r="H268" s="14"/>
      <c r="I268" s="16"/>
      <c r="J268" s="14"/>
      <c r="K268" s="14"/>
    </row>
    <row r="269" spans="1:11" s="15" customFormat="1" ht="15.75" hidden="1">
      <c r="A269" s="61" t="s">
        <v>418</v>
      </c>
      <c r="B269" s="62">
        <v>803</v>
      </c>
      <c r="C269" s="72" t="s">
        <v>414</v>
      </c>
      <c r="D269" s="72" t="s">
        <v>231</v>
      </c>
      <c r="E269" s="72" t="s">
        <v>292</v>
      </c>
      <c r="F269" s="73"/>
      <c r="G269" s="33">
        <f>SUM(G270)</f>
        <v>0</v>
      </c>
      <c r="H269" s="14"/>
      <c r="I269" s="16"/>
      <c r="J269" s="14"/>
      <c r="K269" s="14"/>
    </row>
    <row r="270" spans="1:11" s="15" customFormat="1" ht="31.5" hidden="1">
      <c r="A270" s="65" t="s">
        <v>490</v>
      </c>
      <c r="B270" s="62">
        <v>803</v>
      </c>
      <c r="C270" s="72" t="s">
        <v>414</v>
      </c>
      <c r="D270" s="72" t="s">
        <v>231</v>
      </c>
      <c r="E270" s="72" t="s">
        <v>292</v>
      </c>
      <c r="F270" s="62">
        <v>600</v>
      </c>
      <c r="G270" s="33"/>
      <c r="H270" s="14"/>
      <c r="I270" s="16"/>
      <c r="J270" s="14"/>
      <c r="K270" s="14"/>
    </row>
    <row r="271" spans="1:11" s="15" customFormat="1" ht="15.75">
      <c r="A271" s="56" t="s">
        <v>495</v>
      </c>
      <c r="B271" s="57">
        <v>803</v>
      </c>
      <c r="C271" s="58" t="s">
        <v>414</v>
      </c>
      <c r="D271" s="58" t="s">
        <v>234</v>
      </c>
      <c r="E271" s="57"/>
      <c r="F271" s="57"/>
      <c r="G271" s="60">
        <f>SUM(G272,G298,G294)</f>
        <v>744079.60000000009</v>
      </c>
      <c r="H271" s="14"/>
      <c r="I271" s="16"/>
      <c r="J271" s="14"/>
      <c r="K271" s="14"/>
    </row>
    <row r="272" spans="1:11" s="15" customFormat="1" ht="31.5">
      <c r="A272" s="61" t="s">
        <v>957</v>
      </c>
      <c r="B272" s="62">
        <v>803</v>
      </c>
      <c r="C272" s="63" t="s">
        <v>414</v>
      </c>
      <c r="D272" s="63" t="s">
        <v>234</v>
      </c>
      <c r="E272" s="62" t="s">
        <v>425</v>
      </c>
      <c r="F272" s="62"/>
      <c r="G272" s="33">
        <f>SUM(G273,G291)</f>
        <v>744079.60000000009</v>
      </c>
      <c r="H272" s="14"/>
      <c r="I272" s="16"/>
      <c r="J272" s="14"/>
      <c r="K272" s="14"/>
    </row>
    <row r="273" spans="1:11" s="15" customFormat="1" ht="47.25">
      <c r="A273" s="61" t="s">
        <v>426</v>
      </c>
      <c r="B273" s="62">
        <v>803</v>
      </c>
      <c r="C273" s="63" t="s">
        <v>414</v>
      </c>
      <c r="D273" s="63" t="s">
        <v>234</v>
      </c>
      <c r="E273" s="62" t="s">
        <v>477</v>
      </c>
      <c r="F273" s="62"/>
      <c r="G273" s="33">
        <f>SUM(G274,G277,G279,G281,G289,G285,G287,G283)</f>
        <v>593625.80000000005</v>
      </c>
      <c r="H273" s="14"/>
      <c r="I273" s="16"/>
      <c r="J273" s="14"/>
      <c r="K273" s="14"/>
    </row>
    <row r="274" spans="1:11" s="15" customFormat="1" ht="127.5" customHeight="1">
      <c r="A274" s="61" t="s">
        <v>478</v>
      </c>
      <c r="B274" s="62">
        <v>803</v>
      </c>
      <c r="C274" s="63" t="s">
        <v>414</v>
      </c>
      <c r="D274" s="63" t="s">
        <v>234</v>
      </c>
      <c r="E274" s="62" t="s">
        <v>479</v>
      </c>
      <c r="F274" s="62"/>
      <c r="G274" s="33">
        <f>SUM(G275:G276)</f>
        <v>546571.69999999995</v>
      </c>
      <c r="H274" s="14"/>
      <c r="I274" s="16"/>
      <c r="J274" s="14"/>
      <c r="K274" s="14"/>
    </row>
    <row r="275" spans="1:11" s="15" customFormat="1" ht="78.75">
      <c r="A275" s="65" t="s">
        <v>496</v>
      </c>
      <c r="B275" s="62">
        <v>803</v>
      </c>
      <c r="C275" s="63" t="s">
        <v>414</v>
      </c>
      <c r="D275" s="63" t="s">
        <v>234</v>
      </c>
      <c r="E275" s="62" t="s">
        <v>497</v>
      </c>
      <c r="F275" s="62">
        <v>600</v>
      </c>
      <c r="G275" s="33">
        <v>474404.2</v>
      </c>
      <c r="H275" s="14"/>
      <c r="I275" s="16"/>
      <c r="J275" s="14"/>
      <c r="K275" s="14"/>
    </row>
    <row r="276" spans="1:11" s="15" customFormat="1" ht="78.75">
      <c r="A276" s="65" t="s">
        <v>498</v>
      </c>
      <c r="B276" s="62">
        <v>803</v>
      </c>
      <c r="C276" s="63" t="s">
        <v>414</v>
      </c>
      <c r="D276" s="63" t="s">
        <v>234</v>
      </c>
      <c r="E276" s="62" t="s">
        <v>499</v>
      </c>
      <c r="F276" s="62">
        <v>600</v>
      </c>
      <c r="G276" s="34">
        <v>72167.5</v>
      </c>
      <c r="H276" s="14"/>
      <c r="I276" s="16"/>
      <c r="J276" s="14"/>
      <c r="K276" s="14"/>
    </row>
    <row r="277" spans="1:11" s="15" customFormat="1" ht="47.25">
      <c r="A277" s="61" t="s">
        <v>482</v>
      </c>
      <c r="B277" s="62">
        <v>803</v>
      </c>
      <c r="C277" s="63" t="s">
        <v>414</v>
      </c>
      <c r="D277" s="63" t="s">
        <v>234</v>
      </c>
      <c r="E277" s="62" t="s">
        <v>483</v>
      </c>
      <c r="F277" s="62"/>
      <c r="G277" s="33">
        <f>SUM(G278)</f>
        <v>15000</v>
      </c>
      <c r="H277" s="14"/>
      <c r="I277" s="16"/>
      <c r="J277" s="14"/>
      <c r="K277" s="14"/>
    </row>
    <row r="278" spans="1:11" s="15" customFormat="1" ht="47.25">
      <c r="A278" s="65" t="s">
        <v>484</v>
      </c>
      <c r="B278" s="62">
        <v>803</v>
      </c>
      <c r="C278" s="63" t="s">
        <v>414</v>
      </c>
      <c r="D278" s="63" t="s">
        <v>234</v>
      </c>
      <c r="E278" s="62" t="s">
        <v>485</v>
      </c>
      <c r="F278" s="62">
        <v>600</v>
      </c>
      <c r="G278" s="33">
        <v>15000</v>
      </c>
      <c r="H278" s="14"/>
      <c r="I278" s="16"/>
      <c r="J278" s="14"/>
      <c r="K278" s="14"/>
    </row>
    <row r="279" spans="1:11" s="15" customFormat="1" ht="31.5" hidden="1">
      <c r="A279" s="65" t="s">
        <v>486</v>
      </c>
      <c r="B279" s="62">
        <v>803</v>
      </c>
      <c r="C279" s="63" t="s">
        <v>414</v>
      </c>
      <c r="D279" s="63" t="s">
        <v>234</v>
      </c>
      <c r="E279" s="62" t="s">
        <v>487</v>
      </c>
      <c r="F279" s="62"/>
      <c r="G279" s="33">
        <f>SUM(G280)</f>
        <v>0</v>
      </c>
      <c r="H279" s="14"/>
      <c r="I279" s="16"/>
      <c r="J279" s="14"/>
      <c r="K279" s="14"/>
    </row>
    <row r="280" spans="1:11" s="15" customFormat="1" ht="47.25" hidden="1">
      <c r="A280" s="65" t="s">
        <v>500</v>
      </c>
      <c r="B280" s="62">
        <v>803</v>
      </c>
      <c r="C280" s="63" t="s">
        <v>414</v>
      </c>
      <c r="D280" s="63" t="s">
        <v>234</v>
      </c>
      <c r="E280" s="62" t="s">
        <v>489</v>
      </c>
      <c r="F280" s="62">
        <v>600</v>
      </c>
      <c r="G280" s="33">
        <v>0</v>
      </c>
      <c r="H280" s="14"/>
      <c r="I280" s="16"/>
      <c r="J280" s="14"/>
      <c r="K280" s="14"/>
    </row>
    <row r="281" spans="1:11" s="15" customFormat="1" ht="47.25">
      <c r="A281" s="94" t="s">
        <v>501</v>
      </c>
      <c r="B281" s="62">
        <v>803</v>
      </c>
      <c r="C281" s="63" t="s">
        <v>414</v>
      </c>
      <c r="D281" s="63" t="s">
        <v>234</v>
      </c>
      <c r="E281" s="62" t="s">
        <v>502</v>
      </c>
      <c r="F281" s="62"/>
      <c r="G281" s="33">
        <f>SUM(G282:G282)</f>
        <v>7232.3</v>
      </c>
      <c r="H281" s="14"/>
      <c r="I281" s="16"/>
      <c r="J281" s="14"/>
      <c r="K281" s="14"/>
    </row>
    <row r="282" spans="1:11" s="15" customFormat="1" ht="78.75">
      <c r="A282" s="61" t="s">
        <v>503</v>
      </c>
      <c r="B282" s="62">
        <v>803</v>
      </c>
      <c r="C282" s="63" t="s">
        <v>414</v>
      </c>
      <c r="D282" s="63" t="s">
        <v>234</v>
      </c>
      <c r="E282" s="62" t="s">
        <v>504</v>
      </c>
      <c r="F282" s="62">
        <v>600</v>
      </c>
      <c r="G282" s="33">
        <v>7232.3</v>
      </c>
      <c r="H282" s="14"/>
      <c r="I282" s="16"/>
      <c r="J282" s="14"/>
      <c r="K282" s="14"/>
    </row>
    <row r="283" spans="1:11" s="15" customFormat="1" ht="47.25" hidden="1">
      <c r="A283" s="65" t="s">
        <v>512</v>
      </c>
      <c r="B283" s="62">
        <v>803</v>
      </c>
      <c r="C283" s="63" t="s">
        <v>414</v>
      </c>
      <c r="D283" s="63" t="s">
        <v>234</v>
      </c>
      <c r="E283" s="62" t="s">
        <v>513</v>
      </c>
      <c r="F283" s="62"/>
      <c r="G283" s="33">
        <f>SUM(G284:G284)</f>
        <v>0</v>
      </c>
      <c r="H283" s="14"/>
      <c r="I283" s="16"/>
      <c r="J283" s="14"/>
      <c r="K283" s="14"/>
    </row>
    <row r="284" spans="1:11" s="15" customFormat="1" ht="78.75" hidden="1">
      <c r="A284" s="65" t="s">
        <v>514</v>
      </c>
      <c r="B284" s="62">
        <v>803</v>
      </c>
      <c r="C284" s="63" t="s">
        <v>414</v>
      </c>
      <c r="D284" s="63" t="s">
        <v>234</v>
      </c>
      <c r="E284" s="62" t="s">
        <v>515</v>
      </c>
      <c r="F284" s="62">
        <v>600</v>
      </c>
      <c r="G284" s="33">
        <v>0</v>
      </c>
      <c r="H284" s="14"/>
      <c r="I284" s="16"/>
      <c r="J284" s="14"/>
      <c r="K284" s="14"/>
    </row>
    <row r="285" spans="1:11" s="15" customFormat="1" ht="47.25">
      <c r="A285" s="61" t="s">
        <v>505</v>
      </c>
      <c r="B285" s="151">
        <v>803</v>
      </c>
      <c r="C285" s="63" t="s">
        <v>414</v>
      </c>
      <c r="D285" s="63" t="s">
        <v>234</v>
      </c>
      <c r="E285" s="63" t="s">
        <v>506</v>
      </c>
      <c r="F285" s="63"/>
      <c r="G285" s="33">
        <f>G286</f>
        <v>10730.3</v>
      </c>
      <c r="H285" s="14"/>
      <c r="I285" s="16"/>
      <c r="J285" s="14"/>
      <c r="K285" s="14"/>
    </row>
    <row r="286" spans="1:11" s="15" customFormat="1" ht="78.75">
      <c r="A286" s="61" t="s">
        <v>507</v>
      </c>
      <c r="B286" s="151">
        <v>803</v>
      </c>
      <c r="C286" s="63" t="s">
        <v>414</v>
      </c>
      <c r="D286" s="63" t="s">
        <v>234</v>
      </c>
      <c r="E286" s="63" t="s">
        <v>1000</v>
      </c>
      <c r="F286" s="62">
        <v>600</v>
      </c>
      <c r="G286" s="33">
        <v>10730.3</v>
      </c>
      <c r="H286" s="14"/>
      <c r="I286" s="16"/>
      <c r="J286" s="14"/>
      <c r="K286" s="14"/>
    </row>
    <row r="287" spans="1:11" s="15" customFormat="1" ht="56.25" customHeight="1">
      <c r="A287" s="61" t="s">
        <v>508</v>
      </c>
      <c r="B287" s="151">
        <v>803</v>
      </c>
      <c r="C287" s="63" t="s">
        <v>414</v>
      </c>
      <c r="D287" s="63" t="s">
        <v>234</v>
      </c>
      <c r="E287" s="63" t="s">
        <v>509</v>
      </c>
      <c r="F287" s="168"/>
      <c r="G287" s="33">
        <f>G288</f>
        <v>13280.4</v>
      </c>
      <c r="H287" s="14"/>
      <c r="I287" s="16"/>
      <c r="J287" s="14"/>
      <c r="K287" s="14"/>
    </row>
    <row r="288" spans="1:11" s="15" customFormat="1" ht="78.75">
      <c r="A288" s="61" t="s">
        <v>510</v>
      </c>
      <c r="B288" s="151">
        <v>803</v>
      </c>
      <c r="C288" s="63" t="s">
        <v>414</v>
      </c>
      <c r="D288" s="63" t="s">
        <v>234</v>
      </c>
      <c r="E288" s="63" t="s">
        <v>511</v>
      </c>
      <c r="F288" s="62">
        <v>600</v>
      </c>
      <c r="G288" s="33">
        <v>13280.4</v>
      </c>
      <c r="H288" s="14"/>
      <c r="I288" s="16"/>
      <c r="J288" s="14"/>
      <c r="K288" s="14"/>
    </row>
    <row r="289" spans="1:11" s="15" customFormat="1" ht="31.5">
      <c r="A289" s="65" t="s">
        <v>642</v>
      </c>
      <c r="B289" s="62">
        <v>803</v>
      </c>
      <c r="C289" s="63" t="s">
        <v>414</v>
      </c>
      <c r="D289" s="63" t="s">
        <v>234</v>
      </c>
      <c r="E289" s="62" t="s">
        <v>643</v>
      </c>
      <c r="F289" s="62"/>
      <c r="G289" s="33">
        <f>SUM(G290:G290)</f>
        <v>811.1</v>
      </c>
      <c r="H289" s="14"/>
      <c r="I289" s="16"/>
      <c r="J289" s="14"/>
      <c r="K289" s="14"/>
    </row>
    <row r="290" spans="1:11" s="15" customFormat="1" ht="94.5">
      <c r="A290" s="65" t="s">
        <v>1279</v>
      </c>
      <c r="B290" s="62">
        <v>803</v>
      </c>
      <c r="C290" s="63" t="s">
        <v>414</v>
      </c>
      <c r="D290" s="63" t="s">
        <v>234</v>
      </c>
      <c r="E290" s="62" t="s">
        <v>886</v>
      </c>
      <c r="F290" s="62">
        <v>600</v>
      </c>
      <c r="G290" s="33">
        <v>811.1</v>
      </c>
      <c r="H290" s="14"/>
      <c r="I290" s="16"/>
      <c r="J290" s="14"/>
      <c r="K290" s="14"/>
    </row>
    <row r="291" spans="1:11" s="15" customFormat="1" ht="30.75" customHeight="1">
      <c r="A291" s="61" t="s">
        <v>491</v>
      </c>
      <c r="B291" s="62">
        <v>803</v>
      </c>
      <c r="C291" s="63" t="s">
        <v>414</v>
      </c>
      <c r="D291" s="63" t="s">
        <v>234</v>
      </c>
      <c r="E291" s="62" t="s">
        <v>492</v>
      </c>
      <c r="F291" s="62"/>
      <c r="G291" s="33">
        <f>SUM(G292:G293)</f>
        <v>150453.80000000002</v>
      </c>
      <c r="H291" s="14"/>
      <c r="I291" s="16"/>
      <c r="J291" s="14"/>
      <c r="K291" s="14"/>
    </row>
    <row r="292" spans="1:11" s="15" customFormat="1" ht="63">
      <c r="A292" s="65" t="s">
        <v>518</v>
      </c>
      <c r="B292" s="62">
        <v>803</v>
      </c>
      <c r="C292" s="63" t="s">
        <v>414</v>
      </c>
      <c r="D292" s="63" t="s">
        <v>234</v>
      </c>
      <c r="E292" s="62" t="s">
        <v>519</v>
      </c>
      <c r="F292" s="62">
        <v>600</v>
      </c>
      <c r="G292" s="33">
        <v>127721.1</v>
      </c>
      <c r="H292" s="16"/>
      <c r="I292" s="16"/>
      <c r="J292" s="14"/>
      <c r="K292" s="14"/>
    </row>
    <row r="293" spans="1:11" s="15" customFormat="1" ht="78.75">
      <c r="A293" s="65" t="s">
        <v>520</v>
      </c>
      <c r="B293" s="62">
        <v>803</v>
      </c>
      <c r="C293" s="63" t="s">
        <v>414</v>
      </c>
      <c r="D293" s="63" t="s">
        <v>234</v>
      </c>
      <c r="E293" s="62" t="s">
        <v>521</v>
      </c>
      <c r="F293" s="62">
        <v>600</v>
      </c>
      <c r="G293" s="33">
        <v>22732.7</v>
      </c>
      <c r="H293" s="16"/>
      <c r="I293" s="16"/>
      <c r="J293" s="14"/>
      <c r="K293" s="14"/>
    </row>
    <row r="294" spans="1:11" s="15" customFormat="1" ht="31.5" hidden="1">
      <c r="A294" s="61" t="s">
        <v>949</v>
      </c>
      <c r="B294" s="62">
        <v>803</v>
      </c>
      <c r="C294" s="63" t="s">
        <v>414</v>
      </c>
      <c r="D294" s="63" t="s">
        <v>234</v>
      </c>
      <c r="E294" s="62" t="s">
        <v>366</v>
      </c>
      <c r="F294" s="62"/>
      <c r="G294" s="33">
        <f>G295</f>
        <v>0</v>
      </c>
      <c r="H294" s="14"/>
      <c r="I294" s="16"/>
      <c r="J294" s="14"/>
      <c r="K294" s="14"/>
    </row>
    <row r="295" spans="1:11" s="15" customFormat="1" ht="31.5" hidden="1">
      <c r="A295" s="61" t="s">
        <v>412</v>
      </c>
      <c r="B295" s="62">
        <v>803</v>
      </c>
      <c r="C295" s="63" t="s">
        <v>414</v>
      </c>
      <c r="D295" s="63" t="s">
        <v>234</v>
      </c>
      <c r="E295" s="62" t="s">
        <v>393</v>
      </c>
      <c r="F295" s="62"/>
      <c r="G295" s="33">
        <f>SUM(G296:G297)</f>
        <v>0</v>
      </c>
      <c r="H295" s="14"/>
      <c r="I295" s="16"/>
      <c r="J295" s="14"/>
      <c r="K295" s="14"/>
    </row>
    <row r="296" spans="1:11" s="15" customFormat="1" ht="63" hidden="1">
      <c r="A296" s="61" t="s">
        <v>1001</v>
      </c>
      <c r="B296" s="62">
        <v>803</v>
      </c>
      <c r="C296" s="63" t="s">
        <v>414</v>
      </c>
      <c r="D296" s="63" t="s">
        <v>234</v>
      </c>
      <c r="E296" s="62" t="s">
        <v>977</v>
      </c>
      <c r="F296" s="62">
        <v>600</v>
      </c>
      <c r="G296" s="33">
        <v>0</v>
      </c>
      <c r="H296" s="14"/>
      <c r="I296" s="16"/>
      <c r="J296" s="14"/>
      <c r="K296" s="14"/>
    </row>
    <row r="297" spans="1:11" s="15" customFormat="1" ht="63" hidden="1">
      <c r="A297" s="61" t="s">
        <v>1002</v>
      </c>
      <c r="B297" s="62">
        <v>803</v>
      </c>
      <c r="C297" s="63" t="s">
        <v>414</v>
      </c>
      <c r="D297" s="63" t="s">
        <v>234</v>
      </c>
      <c r="E297" s="62" t="s">
        <v>975</v>
      </c>
      <c r="F297" s="62">
        <v>600</v>
      </c>
      <c r="G297" s="33">
        <v>0</v>
      </c>
      <c r="H297" s="14"/>
      <c r="I297" s="16"/>
      <c r="J297" s="14"/>
      <c r="K297" s="14"/>
    </row>
    <row r="298" spans="1:11" s="15" customFormat="1" ht="15.75" hidden="1">
      <c r="A298" s="91" t="s">
        <v>262</v>
      </c>
      <c r="B298" s="95">
        <v>803</v>
      </c>
      <c r="C298" s="96" t="s">
        <v>414</v>
      </c>
      <c r="D298" s="96" t="s">
        <v>234</v>
      </c>
      <c r="E298" s="96" t="s">
        <v>263</v>
      </c>
      <c r="F298" s="97"/>
      <c r="G298" s="98">
        <f>G299</f>
        <v>0</v>
      </c>
      <c r="H298" s="14"/>
      <c r="I298" s="16"/>
      <c r="J298" s="14"/>
      <c r="K298" s="14"/>
    </row>
    <row r="299" spans="1:11" s="15" customFormat="1" ht="15.75" hidden="1">
      <c r="A299" s="91" t="s">
        <v>264</v>
      </c>
      <c r="B299" s="95">
        <v>803</v>
      </c>
      <c r="C299" s="96" t="s">
        <v>414</v>
      </c>
      <c r="D299" s="96" t="s">
        <v>234</v>
      </c>
      <c r="E299" s="96" t="s">
        <v>265</v>
      </c>
      <c r="F299" s="97"/>
      <c r="G299" s="98">
        <f>G300</f>
        <v>0</v>
      </c>
      <c r="H299" s="14"/>
      <c r="I299" s="16"/>
      <c r="J299" s="14"/>
      <c r="K299" s="14"/>
    </row>
    <row r="300" spans="1:11" s="15" customFormat="1" ht="15.75" hidden="1">
      <c r="A300" s="61" t="s">
        <v>418</v>
      </c>
      <c r="B300" s="62">
        <v>803</v>
      </c>
      <c r="C300" s="72" t="s">
        <v>414</v>
      </c>
      <c r="D300" s="72" t="s">
        <v>234</v>
      </c>
      <c r="E300" s="72" t="s">
        <v>292</v>
      </c>
      <c r="F300" s="73"/>
      <c r="G300" s="33">
        <f>SUM(G301)</f>
        <v>0</v>
      </c>
      <c r="H300" s="14"/>
      <c r="I300" s="16"/>
      <c r="J300" s="14"/>
      <c r="K300" s="14"/>
    </row>
    <row r="301" spans="1:11" s="15" customFormat="1" ht="31.5" hidden="1">
      <c r="A301" s="65" t="s">
        <v>490</v>
      </c>
      <c r="B301" s="62">
        <v>803</v>
      </c>
      <c r="C301" s="72" t="s">
        <v>414</v>
      </c>
      <c r="D301" s="72" t="s">
        <v>234</v>
      </c>
      <c r="E301" s="72" t="s">
        <v>292</v>
      </c>
      <c r="F301" s="62">
        <v>600</v>
      </c>
      <c r="G301" s="33">
        <v>0</v>
      </c>
      <c r="H301" s="14"/>
      <c r="I301" s="16"/>
      <c r="J301" s="14"/>
      <c r="K301" s="14"/>
    </row>
    <row r="302" spans="1:11" s="15" customFormat="1" ht="15.75">
      <c r="A302" s="56" t="s">
        <v>522</v>
      </c>
      <c r="B302" s="57">
        <v>803</v>
      </c>
      <c r="C302" s="58" t="s">
        <v>414</v>
      </c>
      <c r="D302" s="58" t="s">
        <v>296</v>
      </c>
      <c r="E302" s="57"/>
      <c r="F302" s="57"/>
      <c r="G302" s="60">
        <f>SUM(G303,G323,G319)</f>
        <v>139115.4</v>
      </c>
      <c r="H302" s="14"/>
      <c r="I302" s="16"/>
      <c r="J302" s="14"/>
      <c r="K302" s="14"/>
    </row>
    <row r="303" spans="1:11" s="15" customFormat="1" ht="31.5">
      <c r="A303" s="61" t="s">
        <v>957</v>
      </c>
      <c r="B303" s="62">
        <v>803</v>
      </c>
      <c r="C303" s="63" t="s">
        <v>414</v>
      </c>
      <c r="D303" s="63" t="s">
        <v>296</v>
      </c>
      <c r="E303" s="62" t="s">
        <v>425</v>
      </c>
      <c r="F303" s="62"/>
      <c r="G303" s="33">
        <f>SUM(G304,G317)</f>
        <v>139115.4</v>
      </c>
      <c r="H303" s="14"/>
      <c r="I303" s="16"/>
      <c r="J303" s="14"/>
      <c r="K303" s="14"/>
    </row>
    <row r="304" spans="1:11" s="15" customFormat="1" ht="47.25">
      <c r="A304" s="61" t="s">
        <v>426</v>
      </c>
      <c r="B304" s="62">
        <v>803</v>
      </c>
      <c r="C304" s="63" t="s">
        <v>414</v>
      </c>
      <c r="D304" s="63" t="s">
        <v>296</v>
      </c>
      <c r="E304" s="62" t="s">
        <v>477</v>
      </c>
      <c r="F304" s="62"/>
      <c r="G304" s="33">
        <f>SUM(G305,G307,G309,G311,G313,G315)</f>
        <v>121689.60000000001</v>
      </c>
      <c r="H304" s="14"/>
      <c r="I304" s="16"/>
      <c r="J304" s="14"/>
      <c r="K304" s="14"/>
    </row>
    <row r="305" spans="1:11" s="15" customFormat="1" ht="132" customHeight="1">
      <c r="A305" s="61" t="s">
        <v>478</v>
      </c>
      <c r="B305" s="62">
        <v>803</v>
      </c>
      <c r="C305" s="63" t="s">
        <v>414</v>
      </c>
      <c r="D305" s="63" t="s">
        <v>296</v>
      </c>
      <c r="E305" s="62" t="s">
        <v>479</v>
      </c>
      <c r="F305" s="62"/>
      <c r="G305" s="33">
        <f>SUM(G306)</f>
        <v>119189.6</v>
      </c>
      <c r="H305" s="14"/>
      <c r="I305" s="16"/>
      <c r="J305" s="14"/>
      <c r="K305" s="14"/>
    </row>
    <row r="306" spans="1:11" s="15" customFormat="1" ht="78.75">
      <c r="A306" s="65" t="s">
        <v>523</v>
      </c>
      <c r="B306" s="62">
        <v>803</v>
      </c>
      <c r="C306" s="63" t="s">
        <v>414</v>
      </c>
      <c r="D306" s="63" t="s">
        <v>296</v>
      </c>
      <c r="E306" s="62" t="s">
        <v>524</v>
      </c>
      <c r="F306" s="62">
        <v>600</v>
      </c>
      <c r="G306" s="34">
        <v>119189.6</v>
      </c>
      <c r="H306" s="14"/>
      <c r="I306" s="16"/>
      <c r="J306" s="14"/>
      <c r="K306" s="14"/>
    </row>
    <row r="307" spans="1:11" s="15" customFormat="1" ht="47.25">
      <c r="A307" s="61" t="s">
        <v>482</v>
      </c>
      <c r="B307" s="62">
        <v>803</v>
      </c>
      <c r="C307" s="63" t="s">
        <v>414</v>
      </c>
      <c r="D307" s="63" t="s">
        <v>296</v>
      </c>
      <c r="E307" s="62" t="s">
        <v>483</v>
      </c>
      <c r="F307" s="62"/>
      <c r="G307" s="33">
        <f>SUM(G308)</f>
        <v>2500</v>
      </c>
      <c r="H307" s="14"/>
      <c r="I307" s="16"/>
      <c r="J307" s="14"/>
      <c r="K307" s="14"/>
    </row>
    <row r="308" spans="1:11" s="15" customFormat="1" ht="47.25">
      <c r="A308" s="65" t="s">
        <v>484</v>
      </c>
      <c r="B308" s="62">
        <v>803</v>
      </c>
      <c r="C308" s="63" t="s">
        <v>414</v>
      </c>
      <c r="D308" s="63" t="s">
        <v>296</v>
      </c>
      <c r="E308" s="62" t="s">
        <v>485</v>
      </c>
      <c r="F308" s="62">
        <v>600</v>
      </c>
      <c r="G308" s="33">
        <v>2500</v>
      </c>
      <c r="H308" s="14"/>
      <c r="I308" s="16"/>
      <c r="J308" s="14"/>
      <c r="K308" s="14"/>
    </row>
    <row r="309" spans="1:11" s="15" customFormat="1" ht="31.5">
      <c r="A309" s="65" t="s">
        <v>486</v>
      </c>
      <c r="B309" s="62">
        <v>803</v>
      </c>
      <c r="C309" s="63" t="s">
        <v>414</v>
      </c>
      <c r="D309" s="63" t="s">
        <v>296</v>
      </c>
      <c r="E309" s="62" t="s">
        <v>487</v>
      </c>
      <c r="F309" s="62"/>
      <c r="G309" s="33">
        <f>SUM(G310)</f>
        <v>0</v>
      </c>
      <c r="H309" s="14"/>
      <c r="I309" s="16"/>
      <c r="J309" s="14"/>
      <c r="K309" s="14"/>
    </row>
    <row r="310" spans="1:11" s="15" customFormat="1" ht="31.5">
      <c r="A310" s="65" t="s">
        <v>490</v>
      </c>
      <c r="B310" s="62">
        <v>803</v>
      </c>
      <c r="C310" s="63" t="s">
        <v>414</v>
      </c>
      <c r="D310" s="63" t="s">
        <v>296</v>
      </c>
      <c r="E310" s="62" t="s">
        <v>489</v>
      </c>
      <c r="F310" s="62">
        <v>600</v>
      </c>
      <c r="G310" s="33">
        <v>0</v>
      </c>
      <c r="H310" s="14"/>
      <c r="I310" s="16"/>
      <c r="J310" s="14"/>
      <c r="K310" s="14"/>
    </row>
    <row r="311" spans="1:11" s="15" customFormat="1" ht="47.25" hidden="1">
      <c r="A311" s="65" t="s">
        <v>512</v>
      </c>
      <c r="B311" s="62">
        <v>803</v>
      </c>
      <c r="C311" s="63" t="s">
        <v>414</v>
      </c>
      <c r="D311" s="63" t="s">
        <v>296</v>
      </c>
      <c r="E311" s="62" t="s">
        <v>513</v>
      </c>
      <c r="F311" s="62"/>
      <c r="G311" s="33">
        <f>SUM(G312:G312)</f>
        <v>0</v>
      </c>
      <c r="H311" s="14"/>
      <c r="I311" s="16"/>
      <c r="J311" s="14"/>
      <c r="K311" s="14"/>
    </row>
    <row r="312" spans="1:11" s="15" customFormat="1" ht="78.75" hidden="1">
      <c r="A312" s="65" t="s">
        <v>514</v>
      </c>
      <c r="B312" s="62">
        <v>803</v>
      </c>
      <c r="C312" s="63" t="s">
        <v>414</v>
      </c>
      <c r="D312" s="63" t="s">
        <v>296</v>
      </c>
      <c r="E312" s="62" t="s">
        <v>515</v>
      </c>
      <c r="F312" s="62">
        <v>600</v>
      </c>
      <c r="G312" s="33">
        <v>0</v>
      </c>
      <c r="H312" s="14"/>
      <c r="I312" s="16"/>
      <c r="J312" s="14"/>
      <c r="K312" s="14"/>
    </row>
    <row r="313" spans="1:11" s="15" customFormat="1" ht="47.25" hidden="1">
      <c r="A313" s="65" t="s">
        <v>997</v>
      </c>
      <c r="B313" s="62">
        <v>803</v>
      </c>
      <c r="C313" s="63" t="s">
        <v>414</v>
      </c>
      <c r="D313" s="63" t="s">
        <v>296</v>
      </c>
      <c r="E313" s="62" t="s">
        <v>994</v>
      </c>
      <c r="F313" s="62"/>
      <c r="G313" s="33">
        <f>SUM(G314)</f>
        <v>0</v>
      </c>
      <c r="H313" s="14"/>
      <c r="I313" s="16"/>
      <c r="J313" s="14"/>
      <c r="K313" s="14"/>
    </row>
    <row r="314" spans="1:11" s="15" customFormat="1" ht="66" hidden="1">
      <c r="A314" s="65" t="s">
        <v>1040</v>
      </c>
      <c r="B314" s="62">
        <v>803</v>
      </c>
      <c r="C314" s="63" t="s">
        <v>414</v>
      </c>
      <c r="D314" s="63" t="s">
        <v>296</v>
      </c>
      <c r="E314" s="62" t="s">
        <v>995</v>
      </c>
      <c r="F314" s="62">
        <v>600</v>
      </c>
      <c r="G314" s="33">
        <v>0</v>
      </c>
      <c r="H314" s="14"/>
      <c r="I314" s="16"/>
      <c r="J314" s="14"/>
      <c r="K314" s="14"/>
    </row>
    <row r="315" spans="1:11" s="15" customFormat="1" ht="15.75" hidden="1">
      <c r="A315" s="65" t="s">
        <v>892</v>
      </c>
      <c r="B315" s="62">
        <v>803</v>
      </c>
      <c r="C315" s="63" t="s">
        <v>414</v>
      </c>
      <c r="D315" s="63" t="s">
        <v>296</v>
      </c>
      <c r="E315" s="62" t="s">
        <v>992</v>
      </c>
      <c r="F315" s="62"/>
      <c r="G315" s="33">
        <f>SUM(G316:G316)</f>
        <v>0</v>
      </c>
      <c r="H315" s="14"/>
      <c r="I315" s="16"/>
      <c r="J315" s="14"/>
      <c r="K315" s="14"/>
    </row>
    <row r="316" spans="1:11" s="15" customFormat="1" ht="47.25" hidden="1">
      <c r="A316" s="65" t="s">
        <v>894</v>
      </c>
      <c r="B316" s="62">
        <v>803</v>
      </c>
      <c r="C316" s="63" t="s">
        <v>414</v>
      </c>
      <c r="D316" s="63" t="s">
        <v>296</v>
      </c>
      <c r="E316" s="62" t="s">
        <v>993</v>
      </c>
      <c r="F316" s="62">
        <v>600</v>
      </c>
      <c r="G316" s="33">
        <v>0</v>
      </c>
      <c r="H316" s="14"/>
      <c r="I316" s="16"/>
      <c r="J316" s="14"/>
      <c r="K316" s="14"/>
    </row>
    <row r="317" spans="1:11" s="15" customFormat="1" ht="31.5" customHeight="1">
      <c r="A317" s="61" t="s">
        <v>491</v>
      </c>
      <c r="B317" s="62">
        <v>803</v>
      </c>
      <c r="C317" s="63" t="s">
        <v>414</v>
      </c>
      <c r="D317" s="63" t="s">
        <v>296</v>
      </c>
      <c r="E317" s="62" t="s">
        <v>492</v>
      </c>
      <c r="F317" s="62"/>
      <c r="G317" s="33">
        <f>SUM(G318)</f>
        <v>17425.8</v>
      </c>
      <c r="H317" s="14"/>
      <c r="I317" s="16"/>
      <c r="J317" s="14"/>
      <c r="K317" s="14"/>
    </row>
    <row r="318" spans="1:11" s="15" customFormat="1" ht="63">
      <c r="A318" s="65" t="s">
        <v>525</v>
      </c>
      <c r="B318" s="62">
        <v>803</v>
      </c>
      <c r="C318" s="63" t="s">
        <v>414</v>
      </c>
      <c r="D318" s="63" t="s">
        <v>296</v>
      </c>
      <c r="E318" s="62" t="s">
        <v>526</v>
      </c>
      <c r="F318" s="62">
        <v>600</v>
      </c>
      <c r="G318" s="33">
        <v>17425.8</v>
      </c>
      <c r="H318" s="16"/>
      <c r="I318" s="16"/>
      <c r="J318" s="14"/>
      <c r="K318" s="14"/>
    </row>
    <row r="319" spans="1:11" s="15" customFormat="1" ht="31.5" hidden="1">
      <c r="A319" s="61" t="s">
        <v>949</v>
      </c>
      <c r="B319" s="62">
        <v>803</v>
      </c>
      <c r="C319" s="62" t="s">
        <v>414</v>
      </c>
      <c r="D319" s="62" t="s">
        <v>296</v>
      </c>
      <c r="E319" s="62" t="s">
        <v>366</v>
      </c>
      <c r="F319" s="127"/>
      <c r="G319" s="33">
        <f>G320</f>
        <v>0</v>
      </c>
      <c r="H319" s="14"/>
      <c r="I319" s="16"/>
      <c r="J319" s="14"/>
      <c r="K319" s="14"/>
    </row>
    <row r="320" spans="1:11" s="15" customFormat="1" ht="31.5" hidden="1">
      <c r="A320" s="61" t="s">
        <v>412</v>
      </c>
      <c r="B320" s="62">
        <v>803</v>
      </c>
      <c r="C320" s="62" t="s">
        <v>414</v>
      </c>
      <c r="D320" s="62" t="s">
        <v>296</v>
      </c>
      <c r="E320" s="62" t="s">
        <v>393</v>
      </c>
      <c r="F320" s="127"/>
      <c r="G320" s="33">
        <f>SUM(G321:G322)</f>
        <v>0</v>
      </c>
      <c r="H320" s="14"/>
      <c r="I320" s="16"/>
      <c r="J320" s="14"/>
      <c r="K320" s="14"/>
    </row>
    <row r="321" spans="1:11" s="15" customFormat="1" ht="63" hidden="1">
      <c r="A321" s="65" t="s">
        <v>1006</v>
      </c>
      <c r="B321" s="62">
        <v>803</v>
      </c>
      <c r="C321" s="62" t="s">
        <v>414</v>
      </c>
      <c r="D321" s="62" t="s">
        <v>296</v>
      </c>
      <c r="E321" s="62" t="s">
        <v>1005</v>
      </c>
      <c r="F321" s="127">
        <v>600</v>
      </c>
      <c r="G321" s="33">
        <v>0</v>
      </c>
      <c r="H321" s="14"/>
      <c r="I321" s="16"/>
      <c r="J321" s="14"/>
      <c r="K321" s="14"/>
    </row>
    <row r="322" spans="1:11" s="15" customFormat="1" ht="63" hidden="1">
      <c r="A322" s="65" t="s">
        <v>862</v>
      </c>
      <c r="B322" s="62">
        <v>803</v>
      </c>
      <c r="C322" s="62" t="s">
        <v>414</v>
      </c>
      <c r="D322" s="62" t="s">
        <v>296</v>
      </c>
      <c r="E322" s="62" t="s">
        <v>860</v>
      </c>
      <c r="F322" s="127">
        <v>600</v>
      </c>
      <c r="G322" s="33"/>
      <c r="H322" s="14"/>
      <c r="I322" s="16"/>
      <c r="J322" s="14"/>
      <c r="K322" s="14"/>
    </row>
    <row r="323" spans="1:11" s="15" customFormat="1" ht="15.75" hidden="1">
      <c r="A323" s="61" t="s">
        <v>262</v>
      </c>
      <c r="B323" s="62">
        <v>803</v>
      </c>
      <c r="C323" s="72" t="s">
        <v>414</v>
      </c>
      <c r="D323" s="72" t="s">
        <v>296</v>
      </c>
      <c r="E323" s="72" t="s">
        <v>263</v>
      </c>
      <c r="F323" s="73"/>
      <c r="G323" s="33">
        <f>G324</f>
        <v>0</v>
      </c>
      <c r="H323" s="14"/>
      <c r="I323" s="16"/>
      <c r="J323" s="14"/>
      <c r="K323" s="14"/>
    </row>
    <row r="324" spans="1:11" s="15" customFormat="1" ht="15.75" hidden="1">
      <c r="A324" s="61" t="s">
        <v>264</v>
      </c>
      <c r="B324" s="62">
        <v>803</v>
      </c>
      <c r="C324" s="72" t="s">
        <v>414</v>
      </c>
      <c r="D324" s="72" t="s">
        <v>296</v>
      </c>
      <c r="E324" s="72" t="s">
        <v>265</v>
      </c>
      <c r="F324" s="73"/>
      <c r="G324" s="33">
        <f>G325</f>
        <v>0</v>
      </c>
      <c r="H324" s="14"/>
      <c r="I324" s="16"/>
      <c r="J324" s="14"/>
      <c r="K324" s="14"/>
    </row>
    <row r="325" spans="1:11" s="15" customFormat="1" ht="15.75" hidden="1">
      <c r="A325" s="61" t="s">
        <v>418</v>
      </c>
      <c r="B325" s="62">
        <v>803</v>
      </c>
      <c r="C325" s="72" t="s">
        <v>414</v>
      </c>
      <c r="D325" s="72" t="s">
        <v>296</v>
      </c>
      <c r="E325" s="72" t="s">
        <v>292</v>
      </c>
      <c r="F325" s="73"/>
      <c r="G325" s="33">
        <f>SUM(G326)</f>
        <v>0</v>
      </c>
      <c r="H325" s="14"/>
      <c r="I325" s="16"/>
      <c r="J325" s="14"/>
      <c r="K325" s="14"/>
    </row>
    <row r="326" spans="1:11" s="15" customFormat="1" ht="31.5" hidden="1">
      <c r="A326" s="65" t="s">
        <v>490</v>
      </c>
      <c r="B326" s="62">
        <v>803</v>
      </c>
      <c r="C326" s="72" t="s">
        <v>414</v>
      </c>
      <c r="D326" s="72" t="s">
        <v>296</v>
      </c>
      <c r="E326" s="72" t="s">
        <v>292</v>
      </c>
      <c r="F326" s="62">
        <v>600</v>
      </c>
      <c r="G326" s="33">
        <v>0</v>
      </c>
      <c r="H326" s="14"/>
      <c r="I326" s="16"/>
      <c r="J326" s="14"/>
      <c r="K326" s="14"/>
    </row>
    <row r="327" spans="1:11" s="15" customFormat="1" ht="15.75">
      <c r="A327" s="56" t="s">
        <v>527</v>
      </c>
      <c r="B327" s="57">
        <v>803</v>
      </c>
      <c r="C327" s="58" t="s">
        <v>414</v>
      </c>
      <c r="D327" s="58" t="s">
        <v>414</v>
      </c>
      <c r="E327" s="57"/>
      <c r="F327" s="57"/>
      <c r="G327" s="60">
        <f>SUM(G328)</f>
        <v>18227.400000000001</v>
      </c>
      <c r="H327" s="14"/>
      <c r="I327" s="16"/>
      <c r="J327" s="14"/>
      <c r="K327" s="14"/>
    </row>
    <row r="328" spans="1:11" s="15" customFormat="1" ht="31.5">
      <c r="A328" s="61" t="s">
        <v>957</v>
      </c>
      <c r="B328" s="62">
        <v>803</v>
      </c>
      <c r="C328" s="63" t="s">
        <v>414</v>
      </c>
      <c r="D328" s="63" t="s">
        <v>414</v>
      </c>
      <c r="E328" s="62" t="s">
        <v>425</v>
      </c>
      <c r="F328" s="62"/>
      <c r="G328" s="33">
        <f>SUM(G329)</f>
        <v>18227.400000000001</v>
      </c>
      <c r="H328" s="14"/>
      <c r="I328" s="16"/>
      <c r="J328" s="14"/>
      <c r="K328" s="14"/>
    </row>
    <row r="329" spans="1:11" s="15" customFormat="1" ht="47.25">
      <c r="A329" s="61" t="s">
        <v>426</v>
      </c>
      <c r="B329" s="62">
        <v>803</v>
      </c>
      <c r="C329" s="63" t="s">
        <v>414</v>
      </c>
      <c r="D329" s="63" t="s">
        <v>414</v>
      </c>
      <c r="E329" s="62" t="s">
        <v>477</v>
      </c>
      <c r="F329" s="62"/>
      <c r="G329" s="33">
        <f>SUM(G330,G334,G336)</f>
        <v>18227.400000000001</v>
      </c>
      <c r="H329" s="14"/>
      <c r="I329" s="16"/>
      <c r="J329" s="14"/>
      <c r="K329" s="14"/>
    </row>
    <row r="330" spans="1:11" s="15" customFormat="1" ht="31.5">
      <c r="A330" s="61" t="s">
        <v>528</v>
      </c>
      <c r="B330" s="62">
        <v>803</v>
      </c>
      <c r="C330" s="63" t="s">
        <v>414</v>
      </c>
      <c r="D330" s="63" t="s">
        <v>414</v>
      </c>
      <c r="E330" s="62" t="s">
        <v>529</v>
      </c>
      <c r="F330" s="62"/>
      <c r="G330" s="33">
        <f>SUM(G331:G333)</f>
        <v>11293.8</v>
      </c>
      <c r="H330" s="233"/>
      <c r="I330" s="16"/>
      <c r="J330" s="14"/>
      <c r="K330" s="14"/>
    </row>
    <row r="331" spans="1:11" s="15" customFormat="1" ht="47.25" hidden="1">
      <c r="A331" s="65" t="s">
        <v>530</v>
      </c>
      <c r="B331" s="62">
        <v>803</v>
      </c>
      <c r="C331" s="63" t="s">
        <v>414</v>
      </c>
      <c r="D331" s="63" t="s">
        <v>414</v>
      </c>
      <c r="E331" s="62" t="s">
        <v>531</v>
      </c>
      <c r="F331" s="62">
        <v>200</v>
      </c>
      <c r="G331" s="33">
        <v>0</v>
      </c>
      <c r="H331" s="233"/>
      <c r="I331" s="16"/>
      <c r="J331" s="14"/>
      <c r="K331" s="14"/>
    </row>
    <row r="332" spans="1:11" s="15" customFormat="1" ht="47.25" hidden="1">
      <c r="A332" s="65" t="s">
        <v>532</v>
      </c>
      <c r="B332" s="62">
        <v>803</v>
      </c>
      <c r="C332" s="63" t="s">
        <v>414</v>
      </c>
      <c r="D332" s="63" t="s">
        <v>414</v>
      </c>
      <c r="E332" s="62" t="s">
        <v>531</v>
      </c>
      <c r="F332" s="62">
        <v>300</v>
      </c>
      <c r="G332" s="33">
        <v>0</v>
      </c>
      <c r="H332" s="233"/>
      <c r="I332" s="16"/>
      <c r="J332" s="14"/>
      <c r="K332" s="14"/>
    </row>
    <row r="333" spans="1:11" s="15" customFormat="1" ht="63">
      <c r="A333" s="65" t="s">
        <v>533</v>
      </c>
      <c r="B333" s="62">
        <v>803</v>
      </c>
      <c r="C333" s="63" t="s">
        <v>414</v>
      </c>
      <c r="D333" s="63" t="s">
        <v>414</v>
      </c>
      <c r="E333" s="62" t="s">
        <v>531</v>
      </c>
      <c r="F333" s="62">
        <v>600</v>
      </c>
      <c r="G333" s="33">
        <v>11293.8</v>
      </c>
      <c r="H333" s="234"/>
      <c r="I333" s="16"/>
      <c r="J333" s="14"/>
      <c r="K333" s="14"/>
    </row>
    <row r="334" spans="1:11" s="15" customFormat="1" ht="47.25">
      <c r="A334" s="61" t="s">
        <v>534</v>
      </c>
      <c r="B334" s="62">
        <v>803</v>
      </c>
      <c r="C334" s="63" t="s">
        <v>414</v>
      </c>
      <c r="D334" s="63" t="s">
        <v>414</v>
      </c>
      <c r="E334" s="62" t="s">
        <v>535</v>
      </c>
      <c r="F334" s="62"/>
      <c r="G334" s="33">
        <f>SUM(G335:G335)</f>
        <v>6763.6</v>
      </c>
      <c r="H334" s="233"/>
      <c r="I334" s="16"/>
      <c r="J334" s="14"/>
      <c r="K334" s="14"/>
    </row>
    <row r="335" spans="1:11" s="15" customFormat="1" ht="63">
      <c r="A335" s="65" t="s">
        <v>536</v>
      </c>
      <c r="B335" s="62">
        <v>803</v>
      </c>
      <c r="C335" s="63" t="s">
        <v>414</v>
      </c>
      <c r="D335" s="63" t="s">
        <v>414</v>
      </c>
      <c r="E335" s="62" t="s">
        <v>537</v>
      </c>
      <c r="F335" s="62">
        <v>600</v>
      </c>
      <c r="G335" s="33">
        <v>6763.6</v>
      </c>
      <c r="H335" s="14"/>
      <c r="I335" s="16"/>
      <c r="J335" s="14"/>
      <c r="K335" s="14"/>
    </row>
    <row r="336" spans="1:11" s="15" customFormat="1" ht="15.75">
      <c r="A336" s="74" t="s">
        <v>538</v>
      </c>
      <c r="B336" s="62">
        <v>803</v>
      </c>
      <c r="C336" s="63" t="s">
        <v>414</v>
      </c>
      <c r="D336" s="63" t="s">
        <v>414</v>
      </c>
      <c r="E336" s="62" t="s">
        <v>539</v>
      </c>
      <c r="F336" s="62"/>
      <c r="G336" s="33">
        <f>SUM(G337:G338)</f>
        <v>170</v>
      </c>
      <c r="H336" s="14"/>
      <c r="I336" s="16"/>
      <c r="J336" s="14"/>
      <c r="K336" s="14"/>
    </row>
    <row r="337" spans="1:11" s="15" customFormat="1" ht="31.5">
      <c r="A337" s="99" t="s">
        <v>540</v>
      </c>
      <c r="B337" s="62">
        <v>803</v>
      </c>
      <c r="C337" s="63" t="s">
        <v>414</v>
      </c>
      <c r="D337" s="63" t="s">
        <v>414</v>
      </c>
      <c r="E337" s="62" t="s">
        <v>541</v>
      </c>
      <c r="F337" s="62">
        <v>300</v>
      </c>
      <c r="G337" s="33">
        <v>170</v>
      </c>
      <c r="H337" s="14"/>
      <c r="I337" s="16"/>
      <c r="J337" s="14"/>
      <c r="K337" s="14"/>
    </row>
    <row r="338" spans="1:11" s="15" customFormat="1" ht="47.25" hidden="1">
      <c r="A338" s="99" t="s">
        <v>542</v>
      </c>
      <c r="B338" s="62">
        <v>803</v>
      </c>
      <c r="C338" s="63" t="s">
        <v>414</v>
      </c>
      <c r="D338" s="63" t="s">
        <v>414</v>
      </c>
      <c r="E338" s="62" t="s">
        <v>541</v>
      </c>
      <c r="F338" s="62">
        <v>600</v>
      </c>
      <c r="G338" s="33"/>
      <c r="H338" s="14"/>
      <c r="I338" s="16"/>
      <c r="J338" s="14"/>
      <c r="K338" s="14"/>
    </row>
    <row r="339" spans="1:11" s="15" customFormat="1" ht="15.75">
      <c r="A339" s="56" t="s">
        <v>543</v>
      </c>
      <c r="B339" s="57">
        <v>803</v>
      </c>
      <c r="C339" s="58" t="s">
        <v>414</v>
      </c>
      <c r="D339" s="58" t="s">
        <v>301</v>
      </c>
      <c r="E339" s="57"/>
      <c r="F339" s="57"/>
      <c r="G339" s="60">
        <f>SUM(G340)</f>
        <v>29277.600000000002</v>
      </c>
      <c r="H339" s="14"/>
      <c r="I339" s="16"/>
      <c r="J339" s="14"/>
      <c r="K339" s="14"/>
    </row>
    <row r="340" spans="1:11" s="15" customFormat="1" ht="31.5">
      <c r="A340" s="61" t="s">
        <v>957</v>
      </c>
      <c r="B340" s="62">
        <v>803</v>
      </c>
      <c r="C340" s="63" t="s">
        <v>414</v>
      </c>
      <c r="D340" s="63" t="s">
        <v>301</v>
      </c>
      <c r="E340" s="62" t="s">
        <v>425</v>
      </c>
      <c r="F340" s="62"/>
      <c r="G340" s="33">
        <f>SUM(G341,G358)</f>
        <v>29277.600000000002</v>
      </c>
      <c r="H340" s="14"/>
      <c r="I340" s="16"/>
      <c r="J340" s="14"/>
      <c r="K340" s="14"/>
    </row>
    <row r="341" spans="1:11" s="15" customFormat="1" ht="47.25">
      <c r="A341" s="61" t="s">
        <v>426</v>
      </c>
      <c r="B341" s="62">
        <v>803</v>
      </c>
      <c r="C341" s="63" t="s">
        <v>414</v>
      </c>
      <c r="D341" s="63" t="s">
        <v>301</v>
      </c>
      <c r="E341" s="62" t="s">
        <v>477</v>
      </c>
      <c r="F341" s="62"/>
      <c r="G341" s="33">
        <f>SUM(G342,G344,G346,G348,G350,G352,G354,G356)</f>
        <v>28346.100000000002</v>
      </c>
      <c r="H341" s="14"/>
      <c r="I341" s="16"/>
      <c r="J341" s="14"/>
      <c r="K341" s="14"/>
    </row>
    <row r="342" spans="1:11" s="15" customFormat="1" ht="51.75" customHeight="1">
      <c r="A342" s="61" t="s">
        <v>544</v>
      </c>
      <c r="B342" s="62">
        <v>803</v>
      </c>
      <c r="C342" s="63" t="s">
        <v>414</v>
      </c>
      <c r="D342" s="63" t="s">
        <v>301</v>
      </c>
      <c r="E342" s="62" t="s">
        <v>545</v>
      </c>
      <c r="F342" s="62"/>
      <c r="G342" s="33">
        <f>SUM(G343)</f>
        <v>50</v>
      </c>
      <c r="H342" s="14"/>
      <c r="I342" s="16"/>
      <c r="J342" s="14"/>
      <c r="K342" s="14"/>
    </row>
    <row r="343" spans="1:11" s="15" customFormat="1" ht="63">
      <c r="A343" s="65" t="s">
        <v>546</v>
      </c>
      <c r="B343" s="62">
        <v>803</v>
      </c>
      <c r="C343" s="63" t="s">
        <v>414</v>
      </c>
      <c r="D343" s="63" t="s">
        <v>301</v>
      </c>
      <c r="E343" s="62" t="s">
        <v>547</v>
      </c>
      <c r="F343" s="62">
        <v>600</v>
      </c>
      <c r="G343" s="33">
        <v>50</v>
      </c>
      <c r="H343" s="14"/>
      <c r="I343" s="16"/>
      <c r="J343" s="14"/>
      <c r="K343" s="14"/>
    </row>
    <row r="344" spans="1:11" s="15" customFormat="1" ht="31.5">
      <c r="A344" s="61" t="s">
        <v>548</v>
      </c>
      <c r="B344" s="62">
        <v>803</v>
      </c>
      <c r="C344" s="63" t="s">
        <v>414</v>
      </c>
      <c r="D344" s="63" t="s">
        <v>301</v>
      </c>
      <c r="E344" s="62" t="s">
        <v>549</v>
      </c>
      <c r="F344" s="62"/>
      <c r="G344" s="33">
        <f>SUM(G345)</f>
        <v>146</v>
      </c>
      <c r="H344" s="14"/>
      <c r="I344" s="16"/>
      <c r="J344" s="14"/>
      <c r="K344" s="14"/>
    </row>
    <row r="345" spans="1:11" s="15" customFormat="1" ht="47.25">
      <c r="A345" s="65" t="s">
        <v>550</v>
      </c>
      <c r="B345" s="62">
        <v>803</v>
      </c>
      <c r="C345" s="63" t="s">
        <v>414</v>
      </c>
      <c r="D345" s="63" t="s">
        <v>301</v>
      </c>
      <c r="E345" s="62" t="s">
        <v>551</v>
      </c>
      <c r="F345" s="62">
        <v>600</v>
      </c>
      <c r="G345" s="33">
        <v>146</v>
      </c>
      <c r="H345" s="14"/>
      <c r="I345" s="16"/>
      <c r="J345" s="14"/>
      <c r="K345" s="14"/>
    </row>
    <row r="346" spans="1:11" s="15" customFormat="1" ht="31.5">
      <c r="A346" s="61" t="s">
        <v>552</v>
      </c>
      <c r="B346" s="62">
        <v>803</v>
      </c>
      <c r="C346" s="63" t="s">
        <v>414</v>
      </c>
      <c r="D346" s="63" t="s">
        <v>301</v>
      </c>
      <c r="E346" s="62" t="s">
        <v>553</v>
      </c>
      <c r="F346" s="62"/>
      <c r="G346" s="33">
        <f>SUM(G347)</f>
        <v>317</v>
      </c>
      <c r="H346" s="14"/>
      <c r="I346" s="16"/>
      <c r="J346" s="14"/>
      <c r="K346" s="14"/>
    </row>
    <row r="347" spans="1:11" s="15" customFormat="1" ht="63">
      <c r="A347" s="65" t="s">
        <v>554</v>
      </c>
      <c r="B347" s="62">
        <v>803</v>
      </c>
      <c r="C347" s="63" t="s">
        <v>414</v>
      </c>
      <c r="D347" s="63" t="s">
        <v>301</v>
      </c>
      <c r="E347" s="62" t="s">
        <v>555</v>
      </c>
      <c r="F347" s="62">
        <v>600</v>
      </c>
      <c r="G347" s="33">
        <v>317</v>
      </c>
      <c r="H347" s="14"/>
      <c r="I347" s="16"/>
      <c r="J347" s="14"/>
      <c r="K347" s="14"/>
    </row>
    <row r="348" spans="1:11" s="15" customFormat="1" ht="95.25" customHeight="1">
      <c r="A348" s="61" t="s">
        <v>556</v>
      </c>
      <c r="B348" s="62">
        <v>803</v>
      </c>
      <c r="C348" s="63" t="s">
        <v>414</v>
      </c>
      <c r="D348" s="63" t="s">
        <v>301</v>
      </c>
      <c r="E348" s="62" t="s">
        <v>557</v>
      </c>
      <c r="F348" s="62"/>
      <c r="G348" s="33">
        <f>SUM(G349)</f>
        <v>5242.8</v>
      </c>
      <c r="H348" s="14"/>
      <c r="I348" s="16"/>
      <c r="J348" s="14"/>
      <c r="K348" s="14"/>
    </row>
    <row r="349" spans="1:11" s="15" customFormat="1" ht="141.75">
      <c r="A349" s="65" t="s">
        <v>558</v>
      </c>
      <c r="B349" s="62">
        <v>803</v>
      </c>
      <c r="C349" s="63" t="s">
        <v>414</v>
      </c>
      <c r="D349" s="63" t="s">
        <v>301</v>
      </c>
      <c r="E349" s="62" t="s">
        <v>559</v>
      </c>
      <c r="F349" s="62">
        <v>600</v>
      </c>
      <c r="G349" s="33">
        <v>5242.8</v>
      </c>
      <c r="H349" s="14"/>
      <c r="I349" s="16"/>
      <c r="J349" s="14"/>
      <c r="K349" s="14"/>
    </row>
    <row r="350" spans="1:11" s="15" customFormat="1" ht="47.25">
      <c r="A350" s="65" t="s">
        <v>777</v>
      </c>
      <c r="B350" s="62">
        <v>803</v>
      </c>
      <c r="C350" s="63" t="s">
        <v>414</v>
      </c>
      <c r="D350" s="63" t="s">
        <v>301</v>
      </c>
      <c r="E350" s="62" t="s">
        <v>560</v>
      </c>
      <c r="F350" s="62"/>
      <c r="G350" s="33">
        <f>SUM(G351:G351)</f>
        <v>12012.1</v>
      </c>
      <c r="H350" s="14"/>
      <c r="I350" s="16"/>
      <c r="J350" s="14"/>
      <c r="K350" s="14"/>
    </row>
    <row r="351" spans="1:11" s="15" customFormat="1" ht="63">
      <c r="A351" s="65" t="s">
        <v>561</v>
      </c>
      <c r="B351" s="62">
        <v>803</v>
      </c>
      <c r="C351" s="63" t="s">
        <v>414</v>
      </c>
      <c r="D351" s="63" t="s">
        <v>301</v>
      </c>
      <c r="E351" s="62" t="s">
        <v>562</v>
      </c>
      <c r="F351" s="62">
        <v>600</v>
      </c>
      <c r="G351" s="33">
        <v>12012.1</v>
      </c>
      <c r="H351" s="16"/>
      <c r="I351" s="16"/>
      <c r="J351" s="16"/>
      <c r="K351" s="14"/>
    </row>
    <row r="352" spans="1:11" s="15" customFormat="1" ht="47.25">
      <c r="A352" s="65" t="s">
        <v>563</v>
      </c>
      <c r="B352" s="62">
        <v>803</v>
      </c>
      <c r="C352" s="63" t="s">
        <v>414</v>
      </c>
      <c r="D352" s="63" t="s">
        <v>301</v>
      </c>
      <c r="E352" s="62" t="s">
        <v>564</v>
      </c>
      <c r="F352" s="62"/>
      <c r="G352" s="33">
        <f>SUM(G353:G353)</f>
        <v>250.3</v>
      </c>
      <c r="H352" s="14"/>
      <c r="I352" s="16"/>
      <c r="J352" s="14"/>
      <c r="K352" s="14"/>
    </row>
    <row r="353" spans="1:11" s="15" customFormat="1" ht="63">
      <c r="A353" s="65" t="s">
        <v>565</v>
      </c>
      <c r="B353" s="62">
        <v>803</v>
      </c>
      <c r="C353" s="63" t="s">
        <v>414</v>
      </c>
      <c r="D353" s="63" t="s">
        <v>301</v>
      </c>
      <c r="E353" s="62" t="s">
        <v>566</v>
      </c>
      <c r="F353" s="62">
        <v>600</v>
      </c>
      <c r="G353" s="33">
        <v>250.3</v>
      </c>
      <c r="H353" s="14"/>
      <c r="I353" s="16"/>
      <c r="J353" s="14"/>
      <c r="K353" s="14"/>
    </row>
    <row r="354" spans="1:11" s="15" customFormat="1" ht="31.5">
      <c r="A354" s="65" t="s">
        <v>642</v>
      </c>
      <c r="B354" s="62">
        <v>803</v>
      </c>
      <c r="C354" s="63" t="s">
        <v>414</v>
      </c>
      <c r="D354" s="63" t="s">
        <v>301</v>
      </c>
      <c r="E354" s="62" t="s">
        <v>643</v>
      </c>
      <c r="F354" s="62"/>
      <c r="G354" s="33">
        <f>SUM(G355:G355)</f>
        <v>6661.7</v>
      </c>
      <c r="H354" s="14"/>
      <c r="I354" s="16"/>
      <c r="J354" s="14"/>
      <c r="K354" s="14"/>
    </row>
    <row r="355" spans="1:11" s="15" customFormat="1" ht="47.25">
      <c r="A355" s="65" t="s">
        <v>645</v>
      </c>
      <c r="B355" s="62">
        <v>803</v>
      </c>
      <c r="C355" s="63" t="s">
        <v>414</v>
      </c>
      <c r="D355" s="63" t="s">
        <v>301</v>
      </c>
      <c r="E355" s="62" t="s">
        <v>644</v>
      </c>
      <c r="F355" s="62">
        <v>600</v>
      </c>
      <c r="G355" s="33">
        <v>6661.7</v>
      </c>
      <c r="H355" s="16"/>
      <c r="I355" s="16"/>
      <c r="J355" s="14"/>
      <c r="K355" s="14"/>
    </row>
    <row r="356" spans="1:11" s="15" customFormat="1" ht="15.75">
      <c r="A356" s="65" t="s">
        <v>516</v>
      </c>
      <c r="B356" s="62">
        <v>803</v>
      </c>
      <c r="C356" s="63" t="s">
        <v>414</v>
      </c>
      <c r="D356" s="63" t="s">
        <v>301</v>
      </c>
      <c r="E356" s="62" t="s">
        <v>517</v>
      </c>
      <c r="F356" s="62"/>
      <c r="G356" s="33">
        <f>SUM(G357)</f>
        <v>3666.2</v>
      </c>
      <c r="H356" s="14"/>
      <c r="I356" s="16"/>
      <c r="J356" s="14"/>
      <c r="K356" s="14"/>
    </row>
    <row r="357" spans="1:11" s="15" customFormat="1" ht="94.5">
      <c r="A357" s="65" t="s">
        <v>1071</v>
      </c>
      <c r="B357" s="62">
        <v>803</v>
      </c>
      <c r="C357" s="63" t="s">
        <v>414</v>
      </c>
      <c r="D357" s="63" t="s">
        <v>301</v>
      </c>
      <c r="E357" s="62" t="s">
        <v>1059</v>
      </c>
      <c r="F357" s="62">
        <v>600</v>
      </c>
      <c r="G357" s="33">
        <v>3666.2</v>
      </c>
      <c r="H357" s="14"/>
      <c r="I357" s="16"/>
      <c r="J357" s="14"/>
      <c r="K357" s="14"/>
    </row>
    <row r="358" spans="1:11" s="15" customFormat="1" ht="31.5">
      <c r="A358" s="65" t="s">
        <v>1121</v>
      </c>
      <c r="B358" s="62">
        <v>803</v>
      </c>
      <c r="C358" s="63" t="s">
        <v>414</v>
      </c>
      <c r="D358" s="63" t="s">
        <v>301</v>
      </c>
      <c r="E358" s="62" t="s">
        <v>1122</v>
      </c>
      <c r="F358" s="62"/>
      <c r="G358" s="33">
        <f>SUM(G359)</f>
        <v>931.5</v>
      </c>
      <c r="H358" s="14"/>
      <c r="I358" s="16"/>
      <c r="J358" s="14"/>
      <c r="K358" s="14"/>
    </row>
    <row r="359" spans="1:11" s="15" customFormat="1" ht="31.5">
      <c r="A359" s="65" t="s">
        <v>1114</v>
      </c>
      <c r="B359" s="62">
        <v>803</v>
      </c>
      <c r="C359" s="63" t="s">
        <v>414</v>
      </c>
      <c r="D359" s="63" t="s">
        <v>301</v>
      </c>
      <c r="E359" s="62" t="s">
        <v>1139</v>
      </c>
      <c r="F359" s="62"/>
      <c r="G359" s="33">
        <f>G360</f>
        <v>931.5</v>
      </c>
      <c r="H359" s="14"/>
      <c r="I359" s="16"/>
      <c r="J359" s="14"/>
      <c r="K359" s="14"/>
    </row>
    <row r="360" spans="1:11" s="15" customFormat="1" ht="94.5">
      <c r="A360" s="65" t="s">
        <v>1115</v>
      </c>
      <c r="B360" s="62">
        <v>803</v>
      </c>
      <c r="C360" s="63" t="s">
        <v>414</v>
      </c>
      <c r="D360" s="63" t="s">
        <v>301</v>
      </c>
      <c r="E360" s="62" t="s">
        <v>1140</v>
      </c>
      <c r="F360" s="62">
        <v>600</v>
      </c>
      <c r="G360" s="33">
        <v>931.5</v>
      </c>
      <c r="H360" s="14"/>
      <c r="I360" s="16"/>
      <c r="J360" s="14"/>
      <c r="K360" s="14"/>
    </row>
    <row r="361" spans="1:11" s="15" customFormat="1" ht="15.75">
      <c r="A361" s="56" t="s">
        <v>567</v>
      </c>
      <c r="B361" s="57">
        <v>803</v>
      </c>
      <c r="C361" s="58" t="s">
        <v>343</v>
      </c>
      <c r="D361" s="58" t="s">
        <v>232</v>
      </c>
      <c r="E361" s="57"/>
      <c r="F361" s="57"/>
      <c r="G361" s="60">
        <f>SUM(G362)</f>
        <v>204823.7</v>
      </c>
      <c r="H361" s="14"/>
      <c r="I361" s="16"/>
      <c r="J361" s="14"/>
      <c r="K361" s="14"/>
    </row>
    <row r="362" spans="1:11" s="15" customFormat="1" ht="15.75">
      <c r="A362" s="56" t="s">
        <v>568</v>
      </c>
      <c r="B362" s="57">
        <v>803</v>
      </c>
      <c r="C362" s="58" t="s">
        <v>343</v>
      </c>
      <c r="D362" s="58" t="s">
        <v>231</v>
      </c>
      <c r="E362" s="57"/>
      <c r="F362" s="57"/>
      <c r="G362" s="60">
        <f>SUM(G363)</f>
        <v>204823.7</v>
      </c>
      <c r="H362" s="14"/>
      <c r="I362" s="16"/>
      <c r="J362" s="14"/>
      <c r="K362" s="14"/>
    </row>
    <row r="363" spans="1:11" s="15" customFormat="1" ht="31.5">
      <c r="A363" s="61" t="s">
        <v>957</v>
      </c>
      <c r="B363" s="62">
        <v>803</v>
      </c>
      <c r="C363" s="63" t="s">
        <v>343</v>
      </c>
      <c r="D363" s="63" t="s">
        <v>231</v>
      </c>
      <c r="E363" s="62" t="s">
        <v>425</v>
      </c>
      <c r="F363" s="62"/>
      <c r="G363" s="33">
        <f>SUM(G364,G395,G398)</f>
        <v>204823.7</v>
      </c>
      <c r="H363" s="14"/>
      <c r="I363" s="16"/>
      <c r="J363" s="14"/>
      <c r="K363" s="14"/>
    </row>
    <row r="364" spans="1:11" s="15" customFormat="1" ht="47.25">
      <c r="A364" s="61" t="s">
        <v>426</v>
      </c>
      <c r="B364" s="62">
        <v>803</v>
      </c>
      <c r="C364" s="63" t="s">
        <v>343</v>
      </c>
      <c r="D364" s="63" t="s">
        <v>231</v>
      </c>
      <c r="E364" s="62" t="s">
        <v>477</v>
      </c>
      <c r="F364" s="62"/>
      <c r="G364" s="33">
        <f>SUM(G365,G368,G370,G372,G374,G376,G378,G381,G383,G389,G385,G387)</f>
        <v>51901.900000000009</v>
      </c>
      <c r="H364" s="14"/>
      <c r="I364" s="16"/>
      <c r="J364" s="14"/>
      <c r="K364" s="14"/>
    </row>
    <row r="365" spans="1:11" s="15" customFormat="1" ht="31.5">
      <c r="A365" s="61" t="s">
        <v>569</v>
      </c>
      <c r="B365" s="62">
        <v>803</v>
      </c>
      <c r="C365" s="63" t="s">
        <v>343</v>
      </c>
      <c r="D365" s="63" t="s">
        <v>231</v>
      </c>
      <c r="E365" s="62" t="s">
        <v>570</v>
      </c>
      <c r="F365" s="62"/>
      <c r="G365" s="33">
        <f>SUM(G366:G367)</f>
        <v>2083.8000000000002</v>
      </c>
      <c r="H365" s="14"/>
      <c r="I365" s="16"/>
      <c r="J365" s="14"/>
      <c r="K365" s="14"/>
    </row>
    <row r="366" spans="1:11" s="15" customFormat="1" ht="47.25" hidden="1">
      <c r="A366" s="65" t="s">
        <v>571</v>
      </c>
      <c r="B366" s="62">
        <v>803</v>
      </c>
      <c r="C366" s="63" t="s">
        <v>343</v>
      </c>
      <c r="D366" s="63" t="s">
        <v>231</v>
      </c>
      <c r="E366" s="62" t="s">
        <v>572</v>
      </c>
      <c r="F366" s="62">
        <v>300</v>
      </c>
      <c r="G366" s="33">
        <v>0</v>
      </c>
      <c r="H366" s="14"/>
      <c r="I366" s="16"/>
      <c r="J366" s="14"/>
      <c r="K366" s="14"/>
    </row>
    <row r="367" spans="1:11" s="15" customFormat="1" ht="31.5">
      <c r="A367" s="65" t="s">
        <v>1035</v>
      </c>
      <c r="B367" s="62">
        <v>803</v>
      </c>
      <c r="C367" s="63" t="s">
        <v>343</v>
      </c>
      <c r="D367" s="63" t="s">
        <v>231</v>
      </c>
      <c r="E367" s="62" t="s">
        <v>572</v>
      </c>
      <c r="F367" s="62">
        <v>600</v>
      </c>
      <c r="G367" s="33">
        <v>2083.8000000000002</v>
      </c>
      <c r="H367" s="14"/>
      <c r="I367" s="16"/>
      <c r="J367" s="14"/>
      <c r="K367" s="14"/>
    </row>
    <row r="368" spans="1:11" s="15" customFormat="1" ht="31.5">
      <c r="A368" s="61" t="s">
        <v>573</v>
      </c>
      <c r="B368" s="62">
        <v>803</v>
      </c>
      <c r="C368" s="63" t="s">
        <v>343</v>
      </c>
      <c r="D368" s="63" t="s">
        <v>231</v>
      </c>
      <c r="E368" s="62" t="s">
        <v>574</v>
      </c>
      <c r="F368" s="62"/>
      <c r="G368" s="33">
        <f>SUM(G369)</f>
        <v>151.69999999999999</v>
      </c>
      <c r="H368" s="14"/>
      <c r="I368" s="16"/>
      <c r="J368" s="14"/>
      <c r="K368" s="14"/>
    </row>
    <row r="369" spans="1:11" s="21" customFormat="1" ht="47.25">
      <c r="A369" s="65" t="s">
        <v>575</v>
      </c>
      <c r="B369" s="62">
        <v>803</v>
      </c>
      <c r="C369" s="63" t="s">
        <v>343</v>
      </c>
      <c r="D369" s="63" t="s">
        <v>231</v>
      </c>
      <c r="E369" s="62" t="s">
        <v>576</v>
      </c>
      <c r="F369" s="62">
        <v>600</v>
      </c>
      <c r="G369" s="33">
        <v>151.69999999999999</v>
      </c>
      <c r="H369" s="20"/>
      <c r="I369" s="16"/>
      <c r="J369" s="20"/>
      <c r="K369" s="20"/>
    </row>
    <row r="370" spans="1:11" s="21" customFormat="1" ht="96.75" customHeight="1">
      <c r="A370" s="65" t="s">
        <v>556</v>
      </c>
      <c r="B370" s="62">
        <v>803</v>
      </c>
      <c r="C370" s="63" t="s">
        <v>343</v>
      </c>
      <c r="D370" s="63" t="s">
        <v>231</v>
      </c>
      <c r="E370" s="62" t="s">
        <v>557</v>
      </c>
      <c r="F370" s="62"/>
      <c r="G370" s="33">
        <f>SUM(G371)</f>
        <v>1296</v>
      </c>
      <c r="H370" s="20"/>
      <c r="I370" s="16"/>
      <c r="J370" s="20"/>
      <c r="K370" s="20"/>
    </row>
    <row r="371" spans="1:11" s="21" customFormat="1" ht="141.75">
      <c r="A371" s="65" t="s">
        <v>558</v>
      </c>
      <c r="B371" s="62">
        <v>803</v>
      </c>
      <c r="C371" s="63" t="s">
        <v>343</v>
      </c>
      <c r="D371" s="63" t="s">
        <v>231</v>
      </c>
      <c r="E371" s="62" t="s">
        <v>559</v>
      </c>
      <c r="F371" s="62">
        <v>600</v>
      </c>
      <c r="G371" s="33">
        <v>1296</v>
      </c>
      <c r="H371" s="20"/>
      <c r="I371" s="16"/>
      <c r="J371" s="20"/>
      <c r="K371" s="20"/>
    </row>
    <row r="372" spans="1:11" s="21" customFormat="1" ht="47.25">
      <c r="A372" s="61" t="s">
        <v>482</v>
      </c>
      <c r="B372" s="62">
        <v>803</v>
      </c>
      <c r="C372" s="63" t="s">
        <v>343</v>
      </c>
      <c r="D372" s="63" t="s">
        <v>231</v>
      </c>
      <c r="E372" s="62" t="s">
        <v>483</v>
      </c>
      <c r="F372" s="62"/>
      <c r="G372" s="33">
        <f>SUM(G373)</f>
        <v>2500</v>
      </c>
      <c r="H372" s="20"/>
      <c r="I372" s="16"/>
      <c r="J372" s="20"/>
      <c r="K372" s="20"/>
    </row>
    <row r="373" spans="1:11" s="15" customFormat="1" ht="47.25">
      <c r="A373" s="65" t="s">
        <v>484</v>
      </c>
      <c r="B373" s="62">
        <v>803</v>
      </c>
      <c r="C373" s="63" t="s">
        <v>343</v>
      </c>
      <c r="D373" s="63" t="s">
        <v>231</v>
      </c>
      <c r="E373" s="62" t="s">
        <v>485</v>
      </c>
      <c r="F373" s="62">
        <v>600</v>
      </c>
      <c r="G373" s="33">
        <v>2500</v>
      </c>
      <c r="H373" s="14"/>
      <c r="I373" s="16"/>
      <c r="J373" s="14"/>
      <c r="K373" s="14"/>
    </row>
    <row r="374" spans="1:11" s="21" customFormat="1" ht="15.75" hidden="1">
      <c r="A374" s="65" t="s">
        <v>488</v>
      </c>
      <c r="B374" s="62">
        <v>803</v>
      </c>
      <c r="C374" s="63" t="s">
        <v>343</v>
      </c>
      <c r="D374" s="63" t="s">
        <v>231</v>
      </c>
      <c r="E374" s="62" t="s">
        <v>489</v>
      </c>
      <c r="F374" s="62"/>
      <c r="G374" s="33">
        <f>SUM(G375)</f>
        <v>0</v>
      </c>
      <c r="H374" s="20"/>
      <c r="I374" s="16"/>
      <c r="J374" s="20"/>
      <c r="K374" s="20"/>
    </row>
    <row r="375" spans="1:11" s="21" customFormat="1" ht="31.5" hidden="1">
      <c r="A375" s="65" t="s">
        <v>490</v>
      </c>
      <c r="B375" s="62">
        <v>803</v>
      </c>
      <c r="C375" s="63" t="s">
        <v>343</v>
      </c>
      <c r="D375" s="63" t="s">
        <v>231</v>
      </c>
      <c r="E375" s="62" t="s">
        <v>489</v>
      </c>
      <c r="F375" s="62">
        <v>600</v>
      </c>
      <c r="G375" s="33">
        <v>0</v>
      </c>
      <c r="H375" s="20"/>
      <c r="I375" s="16"/>
      <c r="J375" s="20"/>
      <c r="K375" s="20"/>
    </row>
    <row r="376" spans="1:11" s="21" customFormat="1" ht="47.25" hidden="1">
      <c r="A376" s="65" t="s">
        <v>1070</v>
      </c>
      <c r="B376" s="62">
        <v>803</v>
      </c>
      <c r="C376" s="63" t="s">
        <v>343</v>
      </c>
      <c r="D376" s="63" t="s">
        <v>231</v>
      </c>
      <c r="E376" s="62" t="s">
        <v>502</v>
      </c>
      <c r="F376" s="62"/>
      <c r="G376" s="33">
        <f>SUM(G377)</f>
        <v>0</v>
      </c>
      <c r="H376" s="20"/>
      <c r="I376" s="16"/>
      <c r="J376" s="20"/>
      <c r="K376" s="20"/>
    </row>
    <row r="377" spans="1:11" s="21" customFormat="1" ht="78.75" hidden="1">
      <c r="A377" s="65" t="s">
        <v>685</v>
      </c>
      <c r="B377" s="62">
        <v>803</v>
      </c>
      <c r="C377" s="63" t="s">
        <v>343</v>
      </c>
      <c r="D377" s="63" t="s">
        <v>231</v>
      </c>
      <c r="E377" s="62" t="s">
        <v>686</v>
      </c>
      <c r="F377" s="62">
        <v>600</v>
      </c>
      <c r="G377" s="33">
        <v>0</v>
      </c>
      <c r="H377" s="20"/>
      <c r="I377" s="16"/>
      <c r="J377" s="20"/>
      <c r="K377" s="20"/>
    </row>
    <row r="378" spans="1:11" s="21" customFormat="1" ht="47.25">
      <c r="A378" s="65" t="s">
        <v>646</v>
      </c>
      <c r="B378" s="62">
        <v>803</v>
      </c>
      <c r="C378" s="63" t="s">
        <v>343</v>
      </c>
      <c r="D378" s="63" t="s">
        <v>231</v>
      </c>
      <c r="E378" s="62" t="s">
        <v>560</v>
      </c>
      <c r="F378" s="62"/>
      <c r="G378" s="33">
        <f>SUM(G379:G380)</f>
        <v>17693.400000000001</v>
      </c>
      <c r="H378" s="20"/>
      <c r="I378" s="16"/>
      <c r="J378" s="20"/>
      <c r="K378" s="20"/>
    </row>
    <row r="379" spans="1:11" s="21" customFormat="1" ht="31.5" hidden="1">
      <c r="A379" s="65" t="s">
        <v>1166</v>
      </c>
      <c r="B379" s="62">
        <v>803</v>
      </c>
      <c r="C379" s="63" t="s">
        <v>343</v>
      </c>
      <c r="D379" s="63" t="s">
        <v>231</v>
      </c>
      <c r="E379" s="62" t="s">
        <v>827</v>
      </c>
      <c r="F379" s="62">
        <v>600</v>
      </c>
      <c r="G379" s="33"/>
      <c r="H379" s="20"/>
      <c r="I379" s="16"/>
      <c r="J379" s="20"/>
      <c r="K379" s="20"/>
    </row>
    <row r="380" spans="1:11" s="21" customFormat="1" ht="63">
      <c r="A380" s="65" t="s">
        <v>648</v>
      </c>
      <c r="B380" s="62">
        <v>803</v>
      </c>
      <c r="C380" s="63" t="s">
        <v>343</v>
      </c>
      <c r="D380" s="63" t="s">
        <v>231</v>
      </c>
      <c r="E380" s="62" t="s">
        <v>647</v>
      </c>
      <c r="F380" s="62">
        <v>600</v>
      </c>
      <c r="G380" s="33">
        <v>17693.400000000001</v>
      </c>
      <c r="H380" s="20"/>
      <c r="I380" s="16"/>
      <c r="J380" s="20"/>
      <c r="K380" s="20"/>
    </row>
    <row r="381" spans="1:11" s="15" customFormat="1" ht="47.25" hidden="1">
      <c r="A381" s="61" t="s">
        <v>577</v>
      </c>
      <c r="B381" s="62">
        <v>803</v>
      </c>
      <c r="C381" s="63" t="s">
        <v>343</v>
      </c>
      <c r="D381" s="63" t="s">
        <v>231</v>
      </c>
      <c r="E381" s="62" t="s">
        <v>578</v>
      </c>
      <c r="F381" s="62"/>
      <c r="G381" s="33">
        <f>SUM(G382)</f>
        <v>0</v>
      </c>
      <c r="H381" s="14"/>
      <c r="I381" s="16"/>
      <c r="J381" s="14"/>
      <c r="K381" s="14"/>
    </row>
    <row r="382" spans="1:11" s="15" customFormat="1" ht="78.75" hidden="1">
      <c r="A382" s="61" t="s">
        <v>579</v>
      </c>
      <c r="B382" s="62">
        <v>803</v>
      </c>
      <c r="C382" s="62" t="s">
        <v>343</v>
      </c>
      <c r="D382" s="62" t="s">
        <v>231</v>
      </c>
      <c r="E382" s="62" t="s">
        <v>580</v>
      </c>
      <c r="F382" s="62">
        <v>600</v>
      </c>
      <c r="G382" s="33">
        <v>0</v>
      </c>
      <c r="H382" s="14"/>
      <c r="I382" s="16"/>
      <c r="J382" s="14"/>
      <c r="K382" s="14"/>
    </row>
    <row r="383" spans="1:11" s="15" customFormat="1" ht="47.25" hidden="1">
      <c r="A383" s="61" t="s">
        <v>887</v>
      </c>
      <c r="B383" s="62">
        <v>803</v>
      </c>
      <c r="C383" s="63" t="s">
        <v>343</v>
      </c>
      <c r="D383" s="63" t="s">
        <v>231</v>
      </c>
      <c r="E383" s="62" t="s">
        <v>889</v>
      </c>
      <c r="F383" s="62"/>
      <c r="G383" s="33">
        <f>SUM(G384)</f>
        <v>0</v>
      </c>
      <c r="H383" s="14"/>
      <c r="I383" s="16"/>
      <c r="J383" s="14"/>
      <c r="K383" s="14"/>
    </row>
    <row r="384" spans="1:11" s="15" customFormat="1" ht="78.75" hidden="1">
      <c r="A384" s="61" t="s">
        <v>888</v>
      </c>
      <c r="B384" s="62">
        <v>803</v>
      </c>
      <c r="C384" s="63" t="s">
        <v>343</v>
      </c>
      <c r="D384" s="63" t="s">
        <v>231</v>
      </c>
      <c r="E384" s="62" t="s">
        <v>890</v>
      </c>
      <c r="F384" s="62">
        <v>600</v>
      </c>
      <c r="G384" s="33">
        <v>0</v>
      </c>
      <c r="H384" s="14"/>
      <c r="I384" s="16"/>
      <c r="J384" s="14"/>
      <c r="K384" s="14"/>
    </row>
    <row r="385" spans="1:11" s="15" customFormat="1" ht="47.25" hidden="1">
      <c r="A385" s="61" t="s">
        <v>997</v>
      </c>
      <c r="B385" s="62">
        <v>803</v>
      </c>
      <c r="C385" s="63" t="s">
        <v>343</v>
      </c>
      <c r="D385" s="63" t="s">
        <v>231</v>
      </c>
      <c r="E385" s="62" t="s">
        <v>994</v>
      </c>
      <c r="F385" s="62"/>
      <c r="G385" s="33">
        <f>SUM(G386)</f>
        <v>0</v>
      </c>
      <c r="H385" s="14"/>
      <c r="I385" s="16"/>
      <c r="J385" s="14"/>
      <c r="K385" s="14"/>
    </row>
    <row r="386" spans="1:11" s="15" customFormat="1" ht="63" hidden="1">
      <c r="A386" s="61" t="s">
        <v>996</v>
      </c>
      <c r="B386" s="62">
        <v>803</v>
      </c>
      <c r="C386" s="63" t="s">
        <v>343</v>
      </c>
      <c r="D386" s="63" t="s">
        <v>231</v>
      </c>
      <c r="E386" s="62" t="s">
        <v>995</v>
      </c>
      <c r="F386" s="62">
        <v>600</v>
      </c>
      <c r="G386" s="33">
        <v>0</v>
      </c>
      <c r="H386" s="14"/>
      <c r="I386" s="16"/>
      <c r="J386" s="14"/>
      <c r="K386" s="14"/>
    </row>
    <row r="387" spans="1:11" s="15" customFormat="1" ht="15.75">
      <c r="A387" s="61" t="s">
        <v>1254</v>
      </c>
      <c r="B387" s="62">
        <v>803</v>
      </c>
      <c r="C387" s="63" t="s">
        <v>343</v>
      </c>
      <c r="D387" s="63" t="s">
        <v>231</v>
      </c>
      <c r="E387" s="62" t="s">
        <v>1255</v>
      </c>
      <c r="F387" s="62"/>
      <c r="G387" s="33">
        <f>SUM(G388)</f>
        <v>200.3</v>
      </c>
      <c r="H387" s="14"/>
      <c r="I387" s="16"/>
      <c r="J387" s="14"/>
      <c r="K387" s="14"/>
    </row>
    <row r="388" spans="1:11" s="15" customFormat="1" ht="47.25">
      <c r="A388" s="61" t="s">
        <v>1256</v>
      </c>
      <c r="B388" s="62">
        <v>803</v>
      </c>
      <c r="C388" s="63" t="s">
        <v>343</v>
      </c>
      <c r="D388" s="63" t="s">
        <v>231</v>
      </c>
      <c r="E388" s="62" t="s">
        <v>1280</v>
      </c>
      <c r="F388" s="62">
        <v>600</v>
      </c>
      <c r="G388" s="33">
        <v>200.3</v>
      </c>
      <c r="H388" s="226"/>
      <c r="I388" s="16"/>
      <c r="J388" s="14"/>
      <c r="K388" s="14"/>
    </row>
    <row r="389" spans="1:11" s="15" customFormat="1" ht="15.75">
      <c r="A389" s="61" t="s">
        <v>892</v>
      </c>
      <c r="B389" s="62">
        <v>803</v>
      </c>
      <c r="C389" s="63" t="s">
        <v>343</v>
      </c>
      <c r="D389" s="63" t="s">
        <v>231</v>
      </c>
      <c r="E389" s="62" t="s">
        <v>891</v>
      </c>
      <c r="F389" s="62"/>
      <c r="G389" s="33">
        <f>SUM(G390:G394)</f>
        <v>27976.7</v>
      </c>
      <c r="H389" s="14"/>
      <c r="I389" s="16"/>
      <c r="J389" s="14"/>
      <c r="K389" s="14"/>
    </row>
    <row r="390" spans="1:11" s="15" customFormat="1" ht="47.25" hidden="1">
      <c r="A390" s="61" t="s">
        <v>896</v>
      </c>
      <c r="B390" s="62">
        <v>803</v>
      </c>
      <c r="C390" s="63" t="s">
        <v>343</v>
      </c>
      <c r="D390" s="63" t="s">
        <v>231</v>
      </c>
      <c r="E390" s="62" t="s">
        <v>895</v>
      </c>
      <c r="F390" s="62">
        <v>600</v>
      </c>
      <c r="G390" s="33">
        <v>0</v>
      </c>
      <c r="H390" s="14"/>
      <c r="I390" s="16"/>
      <c r="J390" s="14"/>
      <c r="K390" s="14"/>
    </row>
    <row r="391" spans="1:11" s="15" customFormat="1" ht="47.25" hidden="1">
      <c r="A391" s="61" t="s">
        <v>894</v>
      </c>
      <c r="B391" s="62">
        <v>803</v>
      </c>
      <c r="C391" s="63" t="s">
        <v>343</v>
      </c>
      <c r="D391" s="63" t="s">
        <v>231</v>
      </c>
      <c r="E391" s="62" t="s">
        <v>893</v>
      </c>
      <c r="F391" s="62">
        <v>600</v>
      </c>
      <c r="G391" s="33">
        <v>0</v>
      </c>
      <c r="H391" s="14"/>
      <c r="I391" s="16"/>
      <c r="J391" s="14"/>
      <c r="K391" s="14"/>
    </row>
    <row r="392" spans="1:11" s="15" customFormat="1" ht="47.25" hidden="1">
      <c r="A392" s="61" t="s">
        <v>1072</v>
      </c>
      <c r="B392" s="62">
        <v>803</v>
      </c>
      <c r="C392" s="63" t="s">
        <v>343</v>
      </c>
      <c r="D392" s="63" t="s">
        <v>231</v>
      </c>
      <c r="E392" s="62" t="s">
        <v>1060</v>
      </c>
      <c r="F392" s="62">
        <v>600</v>
      </c>
      <c r="G392" s="33">
        <v>0</v>
      </c>
      <c r="H392" s="14"/>
      <c r="I392" s="16"/>
      <c r="J392" s="14"/>
      <c r="K392" s="14"/>
    </row>
    <row r="393" spans="1:11" s="15" customFormat="1" ht="47.25">
      <c r="A393" s="61" t="s">
        <v>1073</v>
      </c>
      <c r="B393" s="62">
        <v>803</v>
      </c>
      <c r="C393" s="63" t="s">
        <v>343</v>
      </c>
      <c r="D393" s="63" t="s">
        <v>231</v>
      </c>
      <c r="E393" s="62" t="s">
        <v>1061</v>
      </c>
      <c r="F393" s="62">
        <v>600</v>
      </c>
      <c r="G393" s="33">
        <v>26228.400000000001</v>
      </c>
      <c r="H393" s="14"/>
      <c r="I393" s="16"/>
      <c r="J393" s="14"/>
      <c r="K393" s="14"/>
    </row>
    <row r="394" spans="1:11" s="15" customFormat="1" ht="63">
      <c r="A394" s="61" t="s">
        <v>1074</v>
      </c>
      <c r="B394" s="62">
        <v>803</v>
      </c>
      <c r="C394" s="63" t="s">
        <v>343</v>
      </c>
      <c r="D394" s="63" t="s">
        <v>231</v>
      </c>
      <c r="E394" s="62" t="s">
        <v>1281</v>
      </c>
      <c r="F394" s="62">
        <v>600</v>
      </c>
      <c r="G394" s="33">
        <v>1748.3</v>
      </c>
      <c r="H394" s="14"/>
      <c r="I394" s="16"/>
      <c r="J394" s="14"/>
      <c r="K394" s="14"/>
    </row>
    <row r="395" spans="1:11" s="15" customFormat="1" ht="31.5" hidden="1">
      <c r="A395" s="61" t="s">
        <v>1121</v>
      </c>
      <c r="B395" s="62">
        <v>803</v>
      </c>
      <c r="C395" s="63" t="s">
        <v>343</v>
      </c>
      <c r="D395" s="63" t="s">
        <v>231</v>
      </c>
      <c r="E395" s="62" t="s">
        <v>1122</v>
      </c>
      <c r="F395" s="62"/>
      <c r="G395" s="33">
        <f>SUM(G396)</f>
        <v>0</v>
      </c>
      <c r="H395" s="14"/>
      <c r="I395" s="16"/>
      <c r="J395" s="14"/>
      <c r="K395" s="14"/>
    </row>
    <row r="396" spans="1:11" s="15" customFormat="1" ht="31.5" hidden="1">
      <c r="A396" s="61" t="s">
        <v>1181</v>
      </c>
      <c r="B396" s="62">
        <v>803</v>
      </c>
      <c r="C396" s="63" t="s">
        <v>343</v>
      </c>
      <c r="D396" s="63" t="s">
        <v>231</v>
      </c>
      <c r="E396" s="62" t="s">
        <v>1173</v>
      </c>
      <c r="F396" s="62"/>
      <c r="G396" s="33">
        <f>SUM(G397)</f>
        <v>0</v>
      </c>
      <c r="H396" s="14"/>
      <c r="I396" s="16"/>
      <c r="J396" s="14"/>
      <c r="K396" s="14"/>
    </row>
    <row r="397" spans="1:11" s="15" customFormat="1" ht="63" hidden="1">
      <c r="A397" s="61" t="s">
        <v>1182</v>
      </c>
      <c r="B397" s="62">
        <v>803</v>
      </c>
      <c r="C397" s="63" t="s">
        <v>343</v>
      </c>
      <c r="D397" s="63" t="s">
        <v>231</v>
      </c>
      <c r="E397" s="62" t="s">
        <v>1172</v>
      </c>
      <c r="F397" s="62">
        <v>600</v>
      </c>
      <c r="G397" s="33">
        <v>0</v>
      </c>
      <c r="H397" s="14"/>
      <c r="I397" s="16"/>
      <c r="J397" s="14"/>
      <c r="K397" s="14"/>
    </row>
    <row r="398" spans="1:11" s="15" customFormat="1" ht="33" customHeight="1">
      <c r="A398" s="61" t="s">
        <v>491</v>
      </c>
      <c r="B398" s="62">
        <v>803</v>
      </c>
      <c r="C398" s="63" t="s">
        <v>343</v>
      </c>
      <c r="D398" s="63" t="s">
        <v>231</v>
      </c>
      <c r="E398" s="62" t="s">
        <v>492</v>
      </c>
      <c r="F398" s="62"/>
      <c r="G398" s="33">
        <f>SUM(G399:G401)</f>
        <v>152921.79999999999</v>
      </c>
      <c r="H398" s="14"/>
      <c r="I398" s="16"/>
      <c r="J398" s="14"/>
      <c r="K398" s="14"/>
    </row>
    <row r="399" spans="1:11" s="15" customFormat="1" ht="63">
      <c r="A399" s="65" t="s">
        <v>581</v>
      </c>
      <c r="B399" s="62">
        <v>803</v>
      </c>
      <c r="C399" s="63" t="s">
        <v>343</v>
      </c>
      <c r="D399" s="63" t="s">
        <v>231</v>
      </c>
      <c r="E399" s="62" t="s">
        <v>582</v>
      </c>
      <c r="F399" s="62">
        <v>600</v>
      </c>
      <c r="G399" s="33">
        <v>85524.800000000003</v>
      </c>
      <c r="H399" s="16"/>
      <c r="I399" s="16"/>
      <c r="J399" s="14"/>
      <c r="K399" s="14"/>
    </row>
    <row r="400" spans="1:11" s="15" customFormat="1" ht="63">
      <c r="A400" s="65" t="s">
        <v>583</v>
      </c>
      <c r="B400" s="62">
        <v>803</v>
      </c>
      <c r="C400" s="63" t="s">
        <v>343</v>
      </c>
      <c r="D400" s="63" t="s">
        <v>231</v>
      </c>
      <c r="E400" s="62" t="s">
        <v>584</v>
      </c>
      <c r="F400" s="62">
        <v>600</v>
      </c>
      <c r="G400" s="33">
        <v>23679.599999999999</v>
      </c>
      <c r="H400" s="16"/>
      <c r="I400" s="16"/>
      <c r="J400" s="14"/>
      <c r="K400" s="14"/>
    </row>
    <row r="401" spans="1:11" s="15" customFormat="1" ht="63">
      <c r="A401" s="65" t="s">
        <v>585</v>
      </c>
      <c r="B401" s="62">
        <v>803</v>
      </c>
      <c r="C401" s="63" t="s">
        <v>343</v>
      </c>
      <c r="D401" s="63" t="s">
        <v>231</v>
      </c>
      <c r="E401" s="62" t="s">
        <v>586</v>
      </c>
      <c r="F401" s="62">
        <v>600</v>
      </c>
      <c r="G401" s="33">
        <v>43717.4</v>
      </c>
      <c r="H401" s="16"/>
      <c r="I401" s="16"/>
      <c r="J401" s="14"/>
      <c r="K401" s="14"/>
    </row>
    <row r="402" spans="1:11" s="15" customFormat="1" ht="15.75">
      <c r="A402" s="56" t="s">
        <v>416</v>
      </c>
      <c r="B402" s="57">
        <v>801</v>
      </c>
      <c r="C402" s="58" t="s">
        <v>316</v>
      </c>
      <c r="D402" s="58" t="s">
        <v>232</v>
      </c>
      <c r="E402" s="62"/>
      <c r="F402" s="62"/>
      <c r="G402" s="60">
        <f>SUM(G403,G407,G411,G420)</f>
        <v>47230.3</v>
      </c>
      <c r="H402" s="14"/>
      <c r="I402" s="16"/>
      <c r="J402" s="14"/>
      <c r="K402" s="14"/>
    </row>
    <row r="403" spans="1:11" s="15" customFormat="1" ht="15.75">
      <c r="A403" s="56" t="s">
        <v>463</v>
      </c>
      <c r="B403" s="68">
        <v>802</v>
      </c>
      <c r="C403" s="58">
        <v>10</v>
      </c>
      <c r="D403" s="58" t="s">
        <v>231</v>
      </c>
      <c r="E403" s="57"/>
      <c r="F403" s="57"/>
      <c r="G403" s="60">
        <f>SUM(G404)</f>
        <v>12855.6</v>
      </c>
      <c r="H403" s="14"/>
      <c r="I403" s="16"/>
      <c r="J403" s="14"/>
      <c r="K403" s="14"/>
    </row>
    <row r="404" spans="1:11" s="15" customFormat="1" ht="15.75">
      <c r="A404" s="61" t="s">
        <v>262</v>
      </c>
      <c r="B404" s="62">
        <v>802</v>
      </c>
      <c r="C404" s="63">
        <v>10</v>
      </c>
      <c r="D404" s="63" t="s">
        <v>231</v>
      </c>
      <c r="E404" s="62" t="s">
        <v>263</v>
      </c>
      <c r="F404" s="62"/>
      <c r="G404" s="33">
        <f>SUM(G405)</f>
        <v>12855.6</v>
      </c>
      <c r="H404" s="14"/>
      <c r="I404" s="16"/>
      <c r="J404" s="14"/>
      <c r="K404" s="14"/>
    </row>
    <row r="405" spans="1:11" s="15" customFormat="1" ht="15.75">
      <c r="A405" s="61" t="s">
        <v>464</v>
      </c>
      <c r="B405" s="62">
        <v>802</v>
      </c>
      <c r="C405" s="63" t="s">
        <v>316</v>
      </c>
      <c r="D405" s="63" t="s">
        <v>231</v>
      </c>
      <c r="E405" s="62" t="s">
        <v>465</v>
      </c>
      <c r="F405" s="62"/>
      <c r="G405" s="33">
        <f>SUM(G406)</f>
        <v>12855.6</v>
      </c>
      <c r="H405" s="14"/>
      <c r="I405" s="16"/>
      <c r="J405" s="14"/>
      <c r="K405" s="14"/>
    </row>
    <row r="406" spans="1:11" s="15" customFormat="1" ht="47.25">
      <c r="A406" s="65" t="s">
        <v>466</v>
      </c>
      <c r="B406" s="71">
        <v>802</v>
      </c>
      <c r="C406" s="63">
        <v>10</v>
      </c>
      <c r="D406" s="63" t="s">
        <v>231</v>
      </c>
      <c r="E406" s="62" t="s">
        <v>467</v>
      </c>
      <c r="F406" s="62">
        <v>300</v>
      </c>
      <c r="G406" s="33">
        <v>12855.6</v>
      </c>
      <c r="H406" s="14"/>
      <c r="I406" s="16"/>
      <c r="J406" s="14"/>
      <c r="K406" s="14"/>
    </row>
    <row r="407" spans="1:11" s="15" customFormat="1" ht="15.75" hidden="1">
      <c r="A407" s="100" t="s">
        <v>417</v>
      </c>
      <c r="B407" s="57">
        <v>801</v>
      </c>
      <c r="C407" s="58" t="s">
        <v>316</v>
      </c>
      <c r="D407" s="58" t="s">
        <v>296</v>
      </c>
      <c r="E407" s="92"/>
      <c r="F407" s="62"/>
      <c r="G407" s="60">
        <f>G408</f>
        <v>0</v>
      </c>
      <c r="H407" s="14"/>
      <c r="I407" s="16"/>
      <c r="J407" s="14"/>
      <c r="K407" s="14"/>
    </row>
    <row r="408" spans="1:11" s="17" customFormat="1" ht="15.75" hidden="1">
      <c r="A408" s="74" t="s">
        <v>262</v>
      </c>
      <c r="B408" s="62">
        <v>801</v>
      </c>
      <c r="C408" s="62" t="s">
        <v>316</v>
      </c>
      <c r="D408" s="62" t="s">
        <v>296</v>
      </c>
      <c r="E408" s="62" t="s">
        <v>263</v>
      </c>
      <c r="F408" s="62"/>
      <c r="G408" s="33">
        <f>SUM(G409)</f>
        <v>0</v>
      </c>
      <c r="H408" s="14"/>
      <c r="I408" s="16"/>
      <c r="J408" s="14"/>
      <c r="K408" s="14"/>
    </row>
    <row r="409" spans="1:11" s="15" customFormat="1" ht="15.75" hidden="1">
      <c r="A409" s="74" t="s">
        <v>264</v>
      </c>
      <c r="B409" s="62">
        <v>801</v>
      </c>
      <c r="C409" s="62" t="s">
        <v>316</v>
      </c>
      <c r="D409" s="62" t="s">
        <v>296</v>
      </c>
      <c r="E409" s="62" t="s">
        <v>265</v>
      </c>
      <c r="F409" s="62"/>
      <c r="G409" s="33">
        <f>SUM(G410)</f>
        <v>0</v>
      </c>
      <c r="H409" s="14"/>
      <c r="I409" s="16"/>
      <c r="J409" s="14"/>
      <c r="K409" s="14"/>
    </row>
    <row r="410" spans="1:11" s="15" customFormat="1" ht="15.75" hidden="1">
      <c r="A410" s="74" t="s">
        <v>418</v>
      </c>
      <c r="B410" s="62">
        <v>801</v>
      </c>
      <c r="C410" s="62" t="s">
        <v>316</v>
      </c>
      <c r="D410" s="62" t="s">
        <v>296</v>
      </c>
      <c r="E410" s="62" t="s">
        <v>292</v>
      </c>
      <c r="F410" s="62">
        <v>300</v>
      </c>
      <c r="G410" s="33">
        <v>0</v>
      </c>
      <c r="H410" s="14"/>
      <c r="I410" s="16"/>
      <c r="J410" s="14"/>
      <c r="K410" s="14"/>
    </row>
    <row r="411" spans="1:11" s="15" customFormat="1" ht="15.75">
      <c r="A411" s="110" t="s">
        <v>419</v>
      </c>
      <c r="B411" s="111">
        <v>801</v>
      </c>
      <c r="C411" s="112">
        <v>10</v>
      </c>
      <c r="D411" s="112" t="s">
        <v>244</v>
      </c>
      <c r="E411" s="112"/>
      <c r="F411" s="112"/>
      <c r="G411" s="60">
        <f>SUM(G412,G416)</f>
        <v>6734.5</v>
      </c>
      <c r="H411" s="14"/>
      <c r="I411" s="16"/>
      <c r="J411" s="14"/>
      <c r="K411" s="14"/>
    </row>
    <row r="412" spans="1:11" s="15" customFormat="1" ht="31.5">
      <c r="A412" s="61" t="s">
        <v>957</v>
      </c>
      <c r="B412" s="62">
        <v>803</v>
      </c>
      <c r="C412" s="63">
        <v>10</v>
      </c>
      <c r="D412" s="63" t="s">
        <v>244</v>
      </c>
      <c r="E412" s="62" t="s">
        <v>425</v>
      </c>
      <c r="F412" s="62"/>
      <c r="G412" s="33">
        <f>SUM(G413)</f>
        <v>210.2</v>
      </c>
      <c r="H412" s="14"/>
      <c r="I412" s="16"/>
      <c r="J412" s="14"/>
      <c r="K412" s="14"/>
    </row>
    <row r="413" spans="1:11" s="15" customFormat="1" ht="47.25">
      <c r="A413" s="61" t="s">
        <v>426</v>
      </c>
      <c r="B413" s="62">
        <v>803</v>
      </c>
      <c r="C413" s="63">
        <v>10</v>
      </c>
      <c r="D413" s="63" t="s">
        <v>244</v>
      </c>
      <c r="E413" s="62" t="s">
        <v>477</v>
      </c>
      <c r="F413" s="62"/>
      <c r="G413" s="33">
        <f>SUM(G414)</f>
        <v>210.2</v>
      </c>
      <c r="H413" s="14"/>
      <c r="I413" s="16"/>
      <c r="J413" s="14"/>
      <c r="K413" s="14"/>
    </row>
    <row r="414" spans="1:11" s="15" customFormat="1" ht="98.25" customHeight="1">
      <c r="A414" s="61" t="s">
        <v>594</v>
      </c>
      <c r="B414" s="62">
        <v>803</v>
      </c>
      <c r="C414" s="63">
        <v>10</v>
      </c>
      <c r="D414" s="63" t="s">
        <v>244</v>
      </c>
      <c r="E414" s="62" t="s">
        <v>595</v>
      </c>
      <c r="F414" s="62"/>
      <c r="G414" s="33">
        <f>SUM(G415)</f>
        <v>210.2</v>
      </c>
      <c r="H414" s="14"/>
      <c r="I414" s="16"/>
      <c r="J414" s="14"/>
      <c r="K414" s="14"/>
    </row>
    <row r="415" spans="1:11" s="15" customFormat="1" ht="110.25">
      <c r="A415" s="65" t="s">
        <v>596</v>
      </c>
      <c r="B415" s="62">
        <v>803</v>
      </c>
      <c r="C415" s="63">
        <v>10</v>
      </c>
      <c r="D415" s="63" t="s">
        <v>244</v>
      </c>
      <c r="E415" s="62" t="s">
        <v>597</v>
      </c>
      <c r="F415" s="62">
        <v>600</v>
      </c>
      <c r="G415" s="34">
        <v>210.2</v>
      </c>
      <c r="H415" s="14"/>
      <c r="I415" s="16"/>
      <c r="J415" s="14"/>
      <c r="K415" s="14"/>
    </row>
    <row r="416" spans="1:11" s="15" customFormat="1" ht="15.75">
      <c r="A416" s="99" t="s">
        <v>262</v>
      </c>
      <c r="B416" s="101">
        <v>801</v>
      </c>
      <c r="C416" s="102">
        <v>10</v>
      </c>
      <c r="D416" s="102" t="s">
        <v>244</v>
      </c>
      <c r="E416" s="102" t="s">
        <v>263</v>
      </c>
      <c r="F416" s="102"/>
      <c r="G416" s="33">
        <f>SUM(G417)</f>
        <v>6524.3</v>
      </c>
      <c r="H416" s="14"/>
      <c r="I416" s="16"/>
      <c r="J416" s="14"/>
      <c r="K416" s="14"/>
    </row>
    <row r="417" spans="1:11" s="15" customFormat="1" ht="15.75">
      <c r="A417" s="99" t="s">
        <v>264</v>
      </c>
      <c r="B417" s="101">
        <v>801</v>
      </c>
      <c r="C417" s="102">
        <v>10</v>
      </c>
      <c r="D417" s="102" t="s">
        <v>244</v>
      </c>
      <c r="E417" s="102" t="s">
        <v>265</v>
      </c>
      <c r="F417" s="102"/>
      <c r="G417" s="33">
        <f>SUM(G418:G419)</f>
        <v>6524.3</v>
      </c>
      <c r="H417" s="14"/>
      <c r="I417" s="16"/>
      <c r="J417" s="14"/>
      <c r="K417" s="14"/>
    </row>
    <row r="418" spans="1:11" s="15" customFormat="1" ht="94.5" hidden="1">
      <c r="A418" s="99" t="s">
        <v>1118</v>
      </c>
      <c r="B418" s="101">
        <v>801</v>
      </c>
      <c r="C418" s="102">
        <v>10</v>
      </c>
      <c r="D418" s="102" t="s">
        <v>244</v>
      </c>
      <c r="E418" s="102" t="s">
        <v>421</v>
      </c>
      <c r="F418" s="102">
        <v>200</v>
      </c>
      <c r="G418" s="103">
        <v>0</v>
      </c>
      <c r="H418" s="14"/>
      <c r="I418" s="16"/>
      <c r="J418" s="14"/>
      <c r="K418" s="14"/>
    </row>
    <row r="419" spans="1:11" s="15" customFormat="1" ht="94.5">
      <c r="A419" s="9" t="s">
        <v>420</v>
      </c>
      <c r="B419" s="101">
        <v>801</v>
      </c>
      <c r="C419" s="102">
        <v>10</v>
      </c>
      <c r="D419" s="102" t="s">
        <v>244</v>
      </c>
      <c r="E419" s="102" t="s">
        <v>1278</v>
      </c>
      <c r="F419" s="102">
        <v>400</v>
      </c>
      <c r="G419" s="103">
        <v>6524.3</v>
      </c>
      <c r="H419" s="14"/>
      <c r="I419" s="16"/>
      <c r="J419" s="14"/>
      <c r="K419" s="14"/>
    </row>
    <row r="420" spans="1:11" s="15" customFormat="1" ht="15.75">
      <c r="A420" s="56" t="s">
        <v>422</v>
      </c>
      <c r="B420" s="57">
        <v>803</v>
      </c>
      <c r="C420" s="58">
        <v>10</v>
      </c>
      <c r="D420" s="58" t="s">
        <v>423</v>
      </c>
      <c r="E420" s="57"/>
      <c r="F420" s="57"/>
      <c r="G420" s="60">
        <f>SUM(G421)</f>
        <v>27640.200000000004</v>
      </c>
      <c r="H420" s="14"/>
      <c r="I420" s="16"/>
      <c r="J420" s="14"/>
      <c r="K420" s="14"/>
    </row>
    <row r="421" spans="1:11" s="15" customFormat="1" ht="31.5">
      <c r="A421" s="61" t="s">
        <v>273</v>
      </c>
      <c r="B421" s="62">
        <v>803</v>
      </c>
      <c r="C421" s="63">
        <v>10</v>
      </c>
      <c r="D421" s="63" t="s">
        <v>423</v>
      </c>
      <c r="E421" s="62" t="s">
        <v>274</v>
      </c>
      <c r="F421" s="64"/>
      <c r="G421" s="33">
        <f>SUM(G422)</f>
        <v>27640.200000000004</v>
      </c>
      <c r="H421" s="14"/>
      <c r="I421" s="16"/>
      <c r="J421" s="14"/>
      <c r="K421" s="14"/>
    </row>
    <row r="422" spans="1:11" s="15" customFormat="1" ht="31.5">
      <c r="A422" s="61" t="s">
        <v>275</v>
      </c>
      <c r="B422" s="62">
        <v>803</v>
      </c>
      <c r="C422" s="63">
        <v>10</v>
      </c>
      <c r="D422" s="63" t="s">
        <v>423</v>
      </c>
      <c r="E422" s="62" t="s">
        <v>276</v>
      </c>
      <c r="F422" s="64"/>
      <c r="G422" s="33">
        <f>SUM(G423:G428)</f>
        <v>27640.200000000004</v>
      </c>
      <c r="H422" s="14"/>
      <c r="I422" s="16"/>
      <c r="J422" s="14"/>
      <c r="K422" s="14"/>
    </row>
    <row r="423" spans="1:11" s="15" customFormat="1" ht="94.5">
      <c r="A423" s="65" t="s">
        <v>247</v>
      </c>
      <c r="B423" s="62">
        <v>803</v>
      </c>
      <c r="C423" s="63">
        <v>10</v>
      </c>
      <c r="D423" s="63" t="s">
        <v>423</v>
      </c>
      <c r="E423" s="62" t="s">
        <v>433</v>
      </c>
      <c r="F423" s="62">
        <v>100</v>
      </c>
      <c r="G423" s="33">
        <v>21734.300000000003</v>
      </c>
      <c r="H423" s="14"/>
      <c r="I423" s="16"/>
      <c r="J423" s="14"/>
      <c r="K423" s="14"/>
    </row>
    <row r="424" spans="1:11" s="15" customFormat="1" ht="47.25">
      <c r="A424" s="66" t="s">
        <v>249</v>
      </c>
      <c r="B424" s="67">
        <v>803</v>
      </c>
      <c r="C424" s="63">
        <v>10</v>
      </c>
      <c r="D424" s="63" t="s">
        <v>423</v>
      </c>
      <c r="E424" s="62" t="s">
        <v>433</v>
      </c>
      <c r="F424" s="67">
        <v>200</v>
      </c>
      <c r="G424" s="33">
        <v>850</v>
      </c>
      <c r="H424" s="14"/>
      <c r="I424" s="16"/>
      <c r="J424" s="14"/>
      <c r="K424" s="14"/>
    </row>
    <row r="425" spans="1:11" s="15" customFormat="1" ht="31.5" hidden="1">
      <c r="A425" s="66" t="s">
        <v>250</v>
      </c>
      <c r="B425" s="67">
        <v>803</v>
      </c>
      <c r="C425" s="63">
        <v>10</v>
      </c>
      <c r="D425" s="63" t="s">
        <v>423</v>
      </c>
      <c r="E425" s="62" t="s">
        <v>433</v>
      </c>
      <c r="F425" s="67">
        <v>800</v>
      </c>
      <c r="G425" s="33">
        <v>0</v>
      </c>
      <c r="H425" s="14"/>
      <c r="I425" s="16"/>
      <c r="J425" s="14"/>
      <c r="K425" s="14"/>
    </row>
    <row r="426" spans="1:11" s="15" customFormat="1" ht="126">
      <c r="A426" s="65" t="s">
        <v>251</v>
      </c>
      <c r="B426" s="62">
        <v>803</v>
      </c>
      <c r="C426" s="63" t="s">
        <v>316</v>
      </c>
      <c r="D426" s="63" t="s">
        <v>423</v>
      </c>
      <c r="E426" s="62" t="s">
        <v>434</v>
      </c>
      <c r="F426" s="62">
        <v>100</v>
      </c>
      <c r="G426" s="33">
        <v>4555.8999999999996</v>
      </c>
      <c r="H426" s="14"/>
      <c r="I426" s="16"/>
      <c r="J426" s="14"/>
      <c r="K426" s="14"/>
    </row>
    <row r="427" spans="1:11" s="15" customFormat="1" ht="94.5" hidden="1">
      <c r="A427" s="66" t="s">
        <v>253</v>
      </c>
      <c r="B427" s="67">
        <v>803</v>
      </c>
      <c r="C427" s="63" t="s">
        <v>316</v>
      </c>
      <c r="D427" s="63" t="s">
        <v>423</v>
      </c>
      <c r="E427" s="62" t="s">
        <v>434</v>
      </c>
      <c r="F427" s="67">
        <v>200</v>
      </c>
      <c r="G427" s="33">
        <v>0</v>
      </c>
      <c r="H427" s="14"/>
      <c r="I427" s="16"/>
      <c r="J427" s="14"/>
      <c r="K427" s="14"/>
    </row>
    <row r="428" spans="1:11" s="15" customFormat="1" ht="78.75">
      <c r="A428" s="65" t="s">
        <v>242</v>
      </c>
      <c r="B428" s="62">
        <v>803</v>
      </c>
      <c r="C428" s="63">
        <v>10</v>
      </c>
      <c r="D428" s="63" t="s">
        <v>423</v>
      </c>
      <c r="E428" s="62" t="s">
        <v>435</v>
      </c>
      <c r="F428" s="62">
        <v>100</v>
      </c>
      <c r="G428" s="33">
        <v>500</v>
      </c>
      <c r="H428" s="14"/>
      <c r="I428" s="16"/>
      <c r="J428" s="14"/>
      <c r="K428" s="14"/>
    </row>
    <row r="429" spans="1:11" s="15" customFormat="1" ht="15.75">
      <c r="A429" s="56" t="s">
        <v>598</v>
      </c>
      <c r="B429" s="57">
        <v>803</v>
      </c>
      <c r="C429" s="58">
        <v>11</v>
      </c>
      <c r="D429" s="58" t="s">
        <v>232</v>
      </c>
      <c r="E429" s="57"/>
      <c r="F429" s="57"/>
      <c r="G429" s="60">
        <f>G430+G445</f>
        <v>170498.6</v>
      </c>
      <c r="H429" s="14"/>
      <c r="I429" s="16"/>
      <c r="J429" s="14"/>
      <c r="K429" s="14"/>
    </row>
    <row r="430" spans="1:11" s="15" customFormat="1" ht="15.75">
      <c r="A430" s="56" t="s">
        <v>599</v>
      </c>
      <c r="B430" s="57">
        <v>803</v>
      </c>
      <c r="C430" s="58">
        <v>11</v>
      </c>
      <c r="D430" s="58" t="s">
        <v>231</v>
      </c>
      <c r="E430" s="57"/>
      <c r="F430" s="57"/>
      <c r="G430" s="60">
        <f>SUM(G431)</f>
        <v>38482.6</v>
      </c>
      <c r="H430" s="14"/>
      <c r="I430" s="16"/>
      <c r="J430" s="14"/>
      <c r="K430" s="14"/>
    </row>
    <row r="431" spans="1:11" s="15" customFormat="1" ht="31.5">
      <c r="A431" s="61" t="s">
        <v>958</v>
      </c>
      <c r="B431" s="62">
        <v>803</v>
      </c>
      <c r="C431" s="63">
        <v>11</v>
      </c>
      <c r="D431" s="63" t="s">
        <v>231</v>
      </c>
      <c r="E431" s="62" t="s">
        <v>587</v>
      </c>
      <c r="F431" s="62"/>
      <c r="G431" s="33">
        <f>SUM(G432,G443)</f>
        <v>38482.6</v>
      </c>
      <c r="H431" s="14"/>
      <c r="I431" s="16"/>
      <c r="J431" s="14"/>
      <c r="K431" s="14"/>
    </row>
    <row r="432" spans="1:11" s="15" customFormat="1" ht="15.75">
      <c r="A432" s="61" t="s">
        <v>588</v>
      </c>
      <c r="B432" s="62">
        <v>803</v>
      </c>
      <c r="C432" s="63">
        <v>11</v>
      </c>
      <c r="D432" s="63" t="s">
        <v>231</v>
      </c>
      <c r="E432" s="62" t="s">
        <v>589</v>
      </c>
      <c r="F432" s="62"/>
      <c r="G432" s="33">
        <f>SUM(G433,G435,G438,G440)</f>
        <v>600</v>
      </c>
      <c r="H432" s="14"/>
      <c r="I432" s="16"/>
      <c r="J432" s="14"/>
      <c r="K432" s="14"/>
    </row>
    <row r="433" spans="1:11" s="15" customFormat="1" ht="47.25">
      <c r="A433" s="61" t="s">
        <v>482</v>
      </c>
      <c r="B433" s="62">
        <v>803</v>
      </c>
      <c r="C433" s="63">
        <v>11</v>
      </c>
      <c r="D433" s="63" t="s">
        <v>231</v>
      </c>
      <c r="E433" s="62" t="s">
        <v>600</v>
      </c>
      <c r="F433" s="62"/>
      <c r="G433" s="33">
        <f>SUM(G434)</f>
        <v>600</v>
      </c>
      <c r="H433" s="14"/>
      <c r="I433" s="16"/>
      <c r="J433" s="14"/>
      <c r="K433" s="14"/>
    </row>
    <row r="434" spans="1:11" s="15" customFormat="1" ht="47.25">
      <c r="A434" s="65" t="s">
        <v>484</v>
      </c>
      <c r="B434" s="62">
        <v>803</v>
      </c>
      <c r="C434" s="63">
        <v>11</v>
      </c>
      <c r="D434" s="63" t="s">
        <v>231</v>
      </c>
      <c r="E434" s="62" t="s">
        <v>601</v>
      </c>
      <c r="F434" s="62">
        <v>600</v>
      </c>
      <c r="G434" s="33">
        <v>600</v>
      </c>
      <c r="H434" s="14"/>
      <c r="I434" s="16"/>
      <c r="J434" s="14"/>
      <c r="K434" s="14"/>
    </row>
    <row r="435" spans="1:11" s="15" customFormat="1" ht="33" hidden="1" customHeight="1">
      <c r="A435" s="65" t="s">
        <v>1156</v>
      </c>
      <c r="B435" s="62">
        <v>803</v>
      </c>
      <c r="C435" s="63">
        <v>11</v>
      </c>
      <c r="D435" s="63" t="s">
        <v>231</v>
      </c>
      <c r="E435" s="62" t="s">
        <v>1143</v>
      </c>
      <c r="F435" s="62"/>
      <c r="G435" s="33">
        <f>SUM(G436:G437)</f>
        <v>0</v>
      </c>
      <c r="H435" s="14"/>
      <c r="I435" s="16"/>
      <c r="J435" s="14"/>
      <c r="K435" s="14"/>
    </row>
    <row r="436" spans="1:11" s="15" customFormat="1" ht="47.25" hidden="1">
      <c r="A436" s="65" t="s">
        <v>1158</v>
      </c>
      <c r="B436" s="62">
        <v>803</v>
      </c>
      <c r="C436" s="63">
        <v>11</v>
      </c>
      <c r="D436" s="63" t="s">
        <v>231</v>
      </c>
      <c r="E436" s="62" t="s">
        <v>1144</v>
      </c>
      <c r="F436" s="62">
        <v>600</v>
      </c>
      <c r="G436" s="33">
        <v>0</v>
      </c>
      <c r="H436" s="14"/>
      <c r="I436" s="16"/>
      <c r="J436" s="14"/>
      <c r="K436" s="14"/>
    </row>
    <row r="437" spans="1:11" s="15" customFormat="1" ht="47.25" hidden="1">
      <c r="A437" s="65" t="s">
        <v>1260</v>
      </c>
      <c r="B437" s="62">
        <v>803</v>
      </c>
      <c r="C437" s="63">
        <v>11</v>
      </c>
      <c r="D437" s="63" t="s">
        <v>231</v>
      </c>
      <c r="E437" s="62" t="s">
        <v>1259</v>
      </c>
      <c r="F437" s="62">
        <v>600</v>
      </c>
      <c r="G437" s="33"/>
      <c r="H437" s="14"/>
      <c r="I437" s="16"/>
      <c r="J437" s="14"/>
      <c r="K437" s="14"/>
    </row>
    <row r="438" spans="1:11" s="15" customFormat="1" ht="47.25" hidden="1">
      <c r="A438" s="65" t="s">
        <v>997</v>
      </c>
      <c r="B438" s="62">
        <v>803</v>
      </c>
      <c r="C438" s="63" t="s">
        <v>437</v>
      </c>
      <c r="D438" s="63" t="s">
        <v>231</v>
      </c>
      <c r="E438" s="62" t="s">
        <v>1037</v>
      </c>
      <c r="F438" s="62"/>
      <c r="G438" s="33">
        <f>SUM(G439)</f>
        <v>0</v>
      </c>
      <c r="H438" s="14"/>
      <c r="I438" s="16"/>
      <c r="J438" s="14"/>
      <c r="K438" s="14"/>
    </row>
    <row r="439" spans="1:11" s="15" customFormat="1" ht="63" hidden="1">
      <c r="A439" s="65" t="s">
        <v>996</v>
      </c>
      <c r="B439" s="62">
        <v>803</v>
      </c>
      <c r="C439" s="63" t="s">
        <v>437</v>
      </c>
      <c r="D439" s="63" t="s">
        <v>231</v>
      </c>
      <c r="E439" s="62" t="s">
        <v>1036</v>
      </c>
      <c r="F439" s="62">
        <v>600</v>
      </c>
      <c r="G439" s="33">
        <v>0</v>
      </c>
      <c r="H439" s="14"/>
      <c r="I439" s="16"/>
      <c r="J439" s="14"/>
      <c r="K439" s="14"/>
    </row>
    <row r="440" spans="1:11" s="15" customFormat="1" ht="15.75" hidden="1">
      <c r="A440" s="65" t="s">
        <v>590</v>
      </c>
      <c r="B440" s="62">
        <v>803</v>
      </c>
      <c r="C440" s="63">
        <v>11</v>
      </c>
      <c r="D440" s="63" t="s">
        <v>231</v>
      </c>
      <c r="E440" s="62" t="s">
        <v>591</v>
      </c>
      <c r="F440" s="62"/>
      <c r="G440" s="33">
        <f>SUM(G441:G442)</f>
        <v>0</v>
      </c>
      <c r="H440" s="14"/>
      <c r="I440" s="16"/>
      <c r="J440" s="14"/>
      <c r="K440" s="14"/>
    </row>
    <row r="441" spans="1:11" s="15" customFormat="1" ht="63" hidden="1">
      <c r="A441" s="65" t="s">
        <v>602</v>
      </c>
      <c r="B441" s="62">
        <v>803</v>
      </c>
      <c r="C441" s="63">
        <v>11</v>
      </c>
      <c r="D441" s="63" t="s">
        <v>231</v>
      </c>
      <c r="E441" s="62" t="s">
        <v>603</v>
      </c>
      <c r="F441" s="62">
        <v>600</v>
      </c>
      <c r="G441" s="33">
        <v>0</v>
      </c>
      <c r="H441" s="14"/>
      <c r="I441" s="16"/>
      <c r="J441" s="14"/>
      <c r="K441" s="14"/>
    </row>
    <row r="442" spans="1:11" s="15" customFormat="1" ht="63" hidden="1">
      <c r="A442" s="65" t="s">
        <v>1075</v>
      </c>
      <c r="B442" s="62">
        <v>803</v>
      </c>
      <c r="C442" s="63">
        <v>11</v>
      </c>
      <c r="D442" s="63" t="s">
        <v>231</v>
      </c>
      <c r="E442" s="62" t="s">
        <v>1063</v>
      </c>
      <c r="F442" s="62">
        <v>600</v>
      </c>
      <c r="G442" s="33">
        <v>0</v>
      </c>
      <c r="H442" s="14"/>
      <c r="I442" s="16"/>
      <c r="J442" s="14"/>
      <c r="K442" s="14"/>
    </row>
    <row r="443" spans="1:11" s="15" customFormat="1" ht="31.5">
      <c r="A443" s="61" t="s">
        <v>604</v>
      </c>
      <c r="B443" s="62">
        <v>803</v>
      </c>
      <c r="C443" s="63">
        <v>11</v>
      </c>
      <c r="D443" s="63" t="s">
        <v>231</v>
      </c>
      <c r="E443" s="62" t="s">
        <v>605</v>
      </c>
      <c r="F443" s="62"/>
      <c r="G443" s="33">
        <f>SUM(G444)</f>
        <v>37882.6</v>
      </c>
      <c r="H443" s="14"/>
      <c r="I443" s="16"/>
      <c r="J443" s="14"/>
      <c r="K443" s="14"/>
    </row>
    <row r="444" spans="1:11" s="21" customFormat="1" ht="78.75">
      <c r="A444" s="65" t="s">
        <v>606</v>
      </c>
      <c r="B444" s="62">
        <v>803</v>
      </c>
      <c r="C444" s="63">
        <v>11</v>
      </c>
      <c r="D444" s="63" t="s">
        <v>231</v>
      </c>
      <c r="E444" s="62" t="s">
        <v>607</v>
      </c>
      <c r="F444" s="62">
        <v>600</v>
      </c>
      <c r="G444" s="33">
        <v>37882.6</v>
      </c>
      <c r="H444" s="235"/>
      <c r="I444" s="16"/>
      <c r="J444" s="20"/>
      <c r="K444" s="20"/>
    </row>
    <row r="445" spans="1:11" s="21" customFormat="1" ht="15.75">
      <c r="A445" s="56" t="s">
        <v>608</v>
      </c>
      <c r="B445" s="57">
        <v>803</v>
      </c>
      <c r="C445" s="58">
        <v>11</v>
      </c>
      <c r="D445" s="58" t="s">
        <v>234</v>
      </c>
      <c r="E445" s="57"/>
      <c r="F445" s="57"/>
      <c r="G445" s="60">
        <f>SUM(G446)</f>
        <v>132016</v>
      </c>
      <c r="H445" s="20"/>
      <c r="I445" s="16"/>
      <c r="J445" s="20"/>
      <c r="K445" s="20"/>
    </row>
    <row r="446" spans="1:11" s="21" customFormat="1" ht="31.5">
      <c r="A446" s="61" t="s">
        <v>958</v>
      </c>
      <c r="B446" s="62">
        <v>803</v>
      </c>
      <c r="C446" s="63">
        <v>11</v>
      </c>
      <c r="D446" s="63" t="s">
        <v>234</v>
      </c>
      <c r="E446" s="62" t="s">
        <v>587</v>
      </c>
      <c r="F446" s="62"/>
      <c r="G446" s="33">
        <f>SUM(G447)</f>
        <v>132016</v>
      </c>
      <c r="H446" s="20"/>
      <c r="I446" s="16"/>
      <c r="J446" s="20"/>
      <c r="K446" s="20"/>
    </row>
    <row r="447" spans="1:11" s="21" customFormat="1" ht="15.75">
      <c r="A447" s="61" t="s">
        <v>588</v>
      </c>
      <c r="B447" s="62">
        <v>803</v>
      </c>
      <c r="C447" s="63">
        <v>11</v>
      </c>
      <c r="D447" s="63" t="s">
        <v>234</v>
      </c>
      <c r="E447" s="62" t="s">
        <v>589</v>
      </c>
      <c r="F447" s="62"/>
      <c r="G447" s="33">
        <f>SUM(G448,G452,G450,G454,G456,G458)</f>
        <v>132016</v>
      </c>
      <c r="H447" s="20"/>
      <c r="I447" s="16"/>
      <c r="J447" s="20"/>
      <c r="K447" s="20"/>
    </row>
    <row r="448" spans="1:11" s="15" customFormat="1" ht="31.5">
      <c r="A448" s="61" t="s">
        <v>609</v>
      </c>
      <c r="B448" s="62">
        <v>803</v>
      </c>
      <c r="C448" s="63">
        <v>11</v>
      </c>
      <c r="D448" s="63" t="s">
        <v>234</v>
      </c>
      <c r="E448" s="62" t="s">
        <v>610</v>
      </c>
      <c r="F448" s="62"/>
      <c r="G448" s="33">
        <f>SUM(G449:G449)</f>
        <v>2310.1</v>
      </c>
      <c r="H448" s="14"/>
      <c r="I448" s="16"/>
      <c r="J448" s="14"/>
      <c r="K448" s="14"/>
    </row>
    <row r="449" spans="1:11" s="15" customFormat="1" ht="47.25">
      <c r="A449" s="65" t="s">
        <v>611</v>
      </c>
      <c r="B449" s="67">
        <v>803</v>
      </c>
      <c r="C449" s="81">
        <v>11</v>
      </c>
      <c r="D449" s="81" t="s">
        <v>234</v>
      </c>
      <c r="E449" s="62" t="s">
        <v>612</v>
      </c>
      <c r="F449" s="67">
        <v>600</v>
      </c>
      <c r="G449" s="104">
        <v>2310.1</v>
      </c>
      <c r="H449" s="14"/>
      <c r="I449" s="16"/>
      <c r="J449" s="14"/>
      <c r="K449" s="14"/>
    </row>
    <row r="450" spans="1:11" s="15" customFormat="1" ht="31.5">
      <c r="A450" s="65" t="s">
        <v>1156</v>
      </c>
      <c r="B450" s="62">
        <v>803</v>
      </c>
      <c r="C450" s="63">
        <v>11</v>
      </c>
      <c r="D450" s="81" t="s">
        <v>234</v>
      </c>
      <c r="E450" s="62" t="s">
        <v>1143</v>
      </c>
      <c r="F450" s="62"/>
      <c r="G450" s="33">
        <f>SUM(G451:G451)</f>
        <v>128628.7</v>
      </c>
      <c r="H450" s="14"/>
      <c r="I450" s="16"/>
      <c r="J450" s="14"/>
      <c r="K450" s="14"/>
    </row>
    <row r="451" spans="1:11" s="15" customFormat="1" ht="63">
      <c r="A451" s="65" t="s">
        <v>1270</v>
      </c>
      <c r="B451" s="62">
        <v>803</v>
      </c>
      <c r="C451" s="63">
        <v>11</v>
      </c>
      <c r="D451" s="81" t="s">
        <v>234</v>
      </c>
      <c r="E451" s="62" t="s">
        <v>1282</v>
      </c>
      <c r="F451" s="62">
        <v>600</v>
      </c>
      <c r="G451" s="33">
        <v>128628.7</v>
      </c>
      <c r="H451" s="14"/>
      <c r="I451" s="16"/>
      <c r="J451" s="14"/>
      <c r="K451" s="14"/>
    </row>
    <row r="452" spans="1:11" s="15" customFormat="1" ht="31.5" hidden="1">
      <c r="A452" s="65" t="s">
        <v>863</v>
      </c>
      <c r="B452" s="151">
        <v>803</v>
      </c>
      <c r="C452" s="62">
        <v>11</v>
      </c>
      <c r="D452" s="62" t="s">
        <v>234</v>
      </c>
      <c r="E452" s="62" t="s">
        <v>864</v>
      </c>
      <c r="F452" s="67"/>
      <c r="G452" s="104">
        <f>G453</f>
        <v>0</v>
      </c>
      <c r="H452" s="14"/>
      <c r="I452" s="16"/>
      <c r="J452" s="14"/>
      <c r="K452" s="14"/>
    </row>
    <row r="453" spans="1:11" s="15" customFormat="1" ht="47.25" hidden="1">
      <c r="A453" s="65" t="s">
        <v>866</v>
      </c>
      <c r="B453" s="151">
        <v>803</v>
      </c>
      <c r="C453" s="62" t="s">
        <v>437</v>
      </c>
      <c r="D453" s="62" t="s">
        <v>234</v>
      </c>
      <c r="E453" s="62" t="s">
        <v>865</v>
      </c>
      <c r="F453" s="67">
        <v>600</v>
      </c>
      <c r="G453" s="104">
        <v>0</v>
      </c>
      <c r="H453" s="14"/>
      <c r="I453" s="16"/>
      <c r="J453" s="14"/>
      <c r="K453" s="14"/>
    </row>
    <row r="454" spans="1:11" s="15" customFormat="1" ht="63" hidden="1">
      <c r="A454" s="65" t="s">
        <v>1038</v>
      </c>
      <c r="B454" s="151">
        <v>803</v>
      </c>
      <c r="C454" s="62" t="s">
        <v>437</v>
      </c>
      <c r="D454" s="62" t="s">
        <v>234</v>
      </c>
      <c r="E454" s="62" t="s">
        <v>1037</v>
      </c>
      <c r="F454" s="67"/>
      <c r="G454" s="104">
        <f>SUM(G455)</f>
        <v>0</v>
      </c>
      <c r="H454" s="14"/>
      <c r="I454" s="16"/>
      <c r="J454" s="14"/>
      <c r="K454" s="14"/>
    </row>
    <row r="455" spans="1:11" s="15" customFormat="1" ht="31.5" hidden="1">
      <c r="A455" s="65" t="s">
        <v>1034</v>
      </c>
      <c r="B455" s="151">
        <v>803</v>
      </c>
      <c r="C455" s="62" t="s">
        <v>437</v>
      </c>
      <c r="D455" s="62" t="s">
        <v>234</v>
      </c>
      <c r="E455" s="62" t="s">
        <v>1036</v>
      </c>
      <c r="F455" s="67">
        <v>600</v>
      </c>
      <c r="G455" s="104">
        <v>0</v>
      </c>
      <c r="H455" s="14"/>
      <c r="I455" s="16"/>
      <c r="J455" s="14"/>
      <c r="K455" s="14"/>
    </row>
    <row r="456" spans="1:11" s="15" customFormat="1" ht="31.5">
      <c r="A456" s="65" t="s">
        <v>1287</v>
      </c>
      <c r="B456" s="151">
        <v>803</v>
      </c>
      <c r="C456" s="62">
        <v>11</v>
      </c>
      <c r="D456" s="62" t="s">
        <v>234</v>
      </c>
      <c r="E456" s="62" t="s">
        <v>1285</v>
      </c>
      <c r="F456" s="67"/>
      <c r="G456" s="104">
        <f>SUM(G457)</f>
        <v>576.6</v>
      </c>
      <c r="H456" s="14"/>
      <c r="I456" s="16"/>
      <c r="J456" s="14"/>
      <c r="K456" s="14"/>
    </row>
    <row r="457" spans="1:11" s="15" customFormat="1" ht="47.25">
      <c r="A457" s="65" t="s">
        <v>867</v>
      </c>
      <c r="B457" s="151">
        <v>803</v>
      </c>
      <c r="C457" s="62" t="s">
        <v>437</v>
      </c>
      <c r="D457" s="62" t="s">
        <v>234</v>
      </c>
      <c r="E457" s="62" t="s">
        <v>1284</v>
      </c>
      <c r="F457" s="67">
        <v>600</v>
      </c>
      <c r="G457" s="104">
        <v>576.6</v>
      </c>
      <c r="H457" s="14"/>
      <c r="I457" s="16"/>
      <c r="J457" s="14"/>
      <c r="K457" s="14"/>
    </row>
    <row r="458" spans="1:11" s="15" customFormat="1" ht="31.5">
      <c r="A458" s="65" t="s">
        <v>1288</v>
      </c>
      <c r="B458" s="151">
        <v>803</v>
      </c>
      <c r="C458" s="62" t="s">
        <v>437</v>
      </c>
      <c r="D458" s="62" t="s">
        <v>234</v>
      </c>
      <c r="E458" s="62" t="s">
        <v>1286</v>
      </c>
      <c r="F458" s="67"/>
      <c r="G458" s="104">
        <f>SUM(G459)</f>
        <v>500.6</v>
      </c>
      <c r="H458" s="14"/>
      <c r="I458" s="16"/>
      <c r="J458" s="14"/>
      <c r="K458" s="14"/>
    </row>
    <row r="459" spans="1:11" s="15" customFormat="1" ht="63">
      <c r="A459" s="90" t="s">
        <v>614</v>
      </c>
      <c r="B459" s="62">
        <v>803</v>
      </c>
      <c r="C459" s="63" t="s">
        <v>437</v>
      </c>
      <c r="D459" s="63" t="s">
        <v>234</v>
      </c>
      <c r="E459" s="62" t="s">
        <v>1283</v>
      </c>
      <c r="F459" s="62">
        <v>600</v>
      </c>
      <c r="G459" s="33">
        <v>500.6</v>
      </c>
      <c r="H459" s="14"/>
      <c r="I459" s="16"/>
      <c r="J459" s="14"/>
      <c r="K459" s="14"/>
    </row>
    <row r="460" spans="1:11" s="15" customFormat="1" ht="15.75">
      <c r="A460" s="55" t="s">
        <v>828</v>
      </c>
      <c r="B460" s="68">
        <v>802</v>
      </c>
      <c r="C460" s="58" t="s">
        <v>269</v>
      </c>
      <c r="D460" s="58" t="s">
        <v>232</v>
      </c>
      <c r="E460" s="57"/>
      <c r="F460" s="57"/>
      <c r="G460" s="60">
        <f>G461</f>
        <v>24.1</v>
      </c>
      <c r="H460" s="14"/>
      <c r="I460" s="16"/>
      <c r="J460" s="14"/>
      <c r="K460" s="14"/>
    </row>
    <row r="461" spans="1:11" s="15" customFormat="1" ht="31.5">
      <c r="A461" s="55" t="s">
        <v>829</v>
      </c>
      <c r="B461" s="68">
        <v>802</v>
      </c>
      <c r="C461" s="58" t="s">
        <v>269</v>
      </c>
      <c r="D461" s="58" t="s">
        <v>231</v>
      </c>
      <c r="E461" s="57"/>
      <c r="F461" s="57"/>
      <c r="G461" s="60">
        <f>G462</f>
        <v>24.1</v>
      </c>
      <c r="H461" s="14"/>
      <c r="I461" s="16"/>
      <c r="J461" s="14"/>
      <c r="K461" s="14"/>
    </row>
    <row r="462" spans="1:11" s="15" customFormat="1" ht="15.75">
      <c r="A462" s="61" t="s">
        <v>262</v>
      </c>
      <c r="B462" s="71">
        <v>802</v>
      </c>
      <c r="C462" s="63" t="s">
        <v>269</v>
      </c>
      <c r="D462" s="63" t="s">
        <v>231</v>
      </c>
      <c r="E462" s="62" t="s">
        <v>263</v>
      </c>
      <c r="F462" s="62"/>
      <c r="G462" s="33">
        <f>G463</f>
        <v>24.1</v>
      </c>
      <c r="H462" s="14"/>
      <c r="I462" s="16"/>
      <c r="J462" s="14"/>
      <c r="K462" s="14"/>
    </row>
    <row r="463" spans="1:11" s="15" customFormat="1" ht="15.75">
      <c r="A463" s="65" t="s">
        <v>264</v>
      </c>
      <c r="B463" s="71">
        <v>802</v>
      </c>
      <c r="C463" s="63" t="s">
        <v>269</v>
      </c>
      <c r="D463" s="63" t="s">
        <v>231</v>
      </c>
      <c r="E463" s="62" t="s">
        <v>265</v>
      </c>
      <c r="F463" s="62"/>
      <c r="G463" s="33">
        <f>G464</f>
        <v>24.1</v>
      </c>
      <c r="H463" s="14"/>
      <c r="I463" s="16"/>
      <c r="J463" s="14"/>
      <c r="K463" s="14"/>
    </row>
    <row r="464" spans="1:11" s="15" customFormat="1" ht="47.25">
      <c r="A464" s="65" t="s">
        <v>831</v>
      </c>
      <c r="B464" s="71">
        <v>802</v>
      </c>
      <c r="C464" s="63" t="s">
        <v>269</v>
      </c>
      <c r="D464" s="63" t="s">
        <v>231</v>
      </c>
      <c r="E464" s="62" t="s">
        <v>830</v>
      </c>
      <c r="F464" s="62">
        <v>700</v>
      </c>
      <c r="G464" s="33">
        <v>24.1</v>
      </c>
      <c r="H464" s="14"/>
      <c r="I464" s="16"/>
      <c r="J464" s="14"/>
      <c r="K464" s="14"/>
    </row>
    <row r="465" spans="7:7">
      <c r="G465" s="242" t="s">
        <v>1294</v>
      </c>
    </row>
  </sheetData>
  <mergeCells count="5">
    <mergeCell ref="A11:G11"/>
    <mergeCell ref="A6:G6"/>
    <mergeCell ref="A7:G7"/>
    <mergeCell ref="A8:G8"/>
    <mergeCell ref="A9:G9"/>
  </mergeCells>
  <pageMargins left="0.70866141732283472" right="0.43307086614173229" top="0.39370078740157483" bottom="0.43307086614173229" header="0.23622047244094491" footer="0.31496062992125984"/>
  <pageSetup paperSize="9" scale="81" fitToHeight="25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73"/>
  <sheetViews>
    <sheetView zoomScale="85" zoomScaleNormal="85" workbookViewId="0">
      <selection activeCell="L11" sqref="L11"/>
    </sheetView>
  </sheetViews>
  <sheetFormatPr defaultRowHeight="15.75"/>
  <cols>
    <col min="1" max="1" width="65.7109375" style="105" customWidth="1"/>
    <col min="2" max="2" width="5" style="150" customWidth="1"/>
    <col min="3" max="4" width="3.7109375" style="106" customWidth="1"/>
    <col min="5" max="5" width="16.28515625" style="106" customWidth="1"/>
    <col min="6" max="6" width="4.7109375" style="106" customWidth="1"/>
    <col min="7" max="7" width="12.5703125" style="106" customWidth="1"/>
    <col min="8" max="8" width="11.42578125" style="15" bestFit="1" customWidth="1"/>
    <col min="9" max="9" width="10.7109375" style="15" bestFit="1" customWidth="1"/>
    <col min="10" max="16384" width="9.140625" style="15"/>
  </cols>
  <sheetData>
    <row r="1" spans="1:11">
      <c r="G1" s="240" t="s">
        <v>1141</v>
      </c>
    </row>
    <row r="2" spans="1:11">
      <c r="G2" s="240" t="s">
        <v>0</v>
      </c>
    </row>
    <row r="3" spans="1:11">
      <c r="G3" s="240" t="s">
        <v>1</v>
      </c>
    </row>
    <row r="4" spans="1:11">
      <c r="G4" s="243" t="s">
        <v>1300</v>
      </c>
    </row>
    <row r="6" spans="1:11">
      <c r="A6" s="169"/>
      <c r="C6" s="170"/>
      <c r="D6" s="170"/>
      <c r="F6" s="171"/>
      <c r="G6" s="128" t="s">
        <v>1296</v>
      </c>
    </row>
    <row r="7" spans="1:11">
      <c r="A7" s="169"/>
      <c r="C7" s="170"/>
      <c r="D7" s="170"/>
      <c r="E7" s="170"/>
      <c r="F7" s="240"/>
      <c r="G7" s="240" t="s">
        <v>220</v>
      </c>
    </row>
    <row r="8" spans="1:11">
      <c r="A8" s="169"/>
      <c r="C8" s="170"/>
      <c r="D8" s="170"/>
      <c r="E8" s="170"/>
      <c r="F8" s="240"/>
      <c r="G8" s="240" t="s">
        <v>1</v>
      </c>
    </row>
    <row r="9" spans="1:11">
      <c r="A9" s="169"/>
      <c r="C9" s="170"/>
      <c r="D9" s="170"/>
      <c r="F9" s="172"/>
      <c r="G9" s="128" t="s">
        <v>1271</v>
      </c>
    </row>
    <row r="10" spans="1:11">
      <c r="G10" s="107"/>
    </row>
    <row r="11" spans="1:11" ht="37.5" customHeight="1">
      <c r="A11" s="247" t="s">
        <v>1189</v>
      </c>
      <c r="B11" s="247"/>
      <c r="C11" s="247"/>
      <c r="D11" s="247"/>
      <c r="E11" s="247"/>
      <c r="F11" s="247"/>
      <c r="G11" s="247"/>
      <c r="H11" s="14"/>
      <c r="I11" s="14"/>
      <c r="J11" s="14"/>
      <c r="K11" s="14"/>
    </row>
    <row r="12" spans="1:11">
      <c r="G12" s="107"/>
      <c r="H12" s="14"/>
      <c r="I12" s="14"/>
      <c r="J12" s="14"/>
      <c r="K12" s="14"/>
    </row>
    <row r="13" spans="1:11">
      <c r="G13" s="108" t="s">
        <v>221</v>
      </c>
      <c r="H13" s="14"/>
      <c r="I13" s="14"/>
      <c r="J13" s="14"/>
      <c r="K13" s="14"/>
    </row>
    <row r="14" spans="1:11" ht="17.25" customHeight="1">
      <c r="A14" s="109" t="s">
        <v>222</v>
      </c>
      <c r="B14" s="109" t="s">
        <v>223</v>
      </c>
      <c r="C14" s="109" t="s">
        <v>224</v>
      </c>
      <c r="D14" s="109" t="s">
        <v>225</v>
      </c>
      <c r="E14" s="109" t="s">
        <v>226</v>
      </c>
      <c r="F14" s="109" t="s">
        <v>227</v>
      </c>
      <c r="G14" s="109" t="s">
        <v>228</v>
      </c>
      <c r="H14" s="227"/>
      <c r="I14" s="14"/>
      <c r="J14" s="14"/>
      <c r="K14" s="14"/>
    </row>
    <row r="15" spans="1:11">
      <c r="A15" s="109">
        <v>1</v>
      </c>
      <c r="B15" s="109">
        <v>2</v>
      </c>
      <c r="C15" s="109">
        <v>3</v>
      </c>
      <c r="D15" s="109">
        <v>4</v>
      </c>
      <c r="E15" s="109">
        <v>5</v>
      </c>
      <c r="F15" s="109">
        <v>6</v>
      </c>
      <c r="G15" s="109">
        <v>7</v>
      </c>
      <c r="H15" s="14"/>
      <c r="I15" s="14"/>
      <c r="J15" s="14"/>
      <c r="K15" s="14"/>
    </row>
    <row r="16" spans="1:11" ht="18.75">
      <c r="A16" s="56" t="s">
        <v>229</v>
      </c>
      <c r="B16" s="57">
        <v>801</v>
      </c>
      <c r="C16" s="59"/>
      <c r="D16" s="59"/>
      <c r="E16" s="59"/>
      <c r="F16" s="59"/>
      <c r="G16" s="60">
        <f>SUM(G17,G84,G122,G146,G206)</f>
        <v>642293.5</v>
      </c>
      <c r="H16" s="16"/>
      <c r="I16" s="14"/>
      <c r="J16" s="14"/>
      <c r="K16" s="14"/>
    </row>
    <row r="17" spans="1:11" ht="18.75">
      <c r="A17" s="56" t="s">
        <v>230</v>
      </c>
      <c r="B17" s="57">
        <v>801</v>
      </c>
      <c r="C17" s="58" t="s">
        <v>231</v>
      </c>
      <c r="D17" s="58" t="s">
        <v>232</v>
      </c>
      <c r="E17" s="57"/>
      <c r="F17" s="59"/>
      <c r="G17" s="60">
        <f>SUM(G18,G26,G44,G48,G53)</f>
        <v>235840.90000000002</v>
      </c>
      <c r="H17" s="14"/>
      <c r="I17" s="14"/>
      <c r="J17" s="14"/>
      <c r="K17" s="14"/>
    </row>
    <row r="18" spans="1:11" ht="31.5">
      <c r="A18" s="56" t="s">
        <v>233</v>
      </c>
      <c r="B18" s="57">
        <v>801</v>
      </c>
      <c r="C18" s="58" t="s">
        <v>231</v>
      </c>
      <c r="D18" s="58" t="s">
        <v>234</v>
      </c>
      <c r="E18" s="57"/>
      <c r="F18" s="59"/>
      <c r="G18" s="60">
        <f>SUM(G19)</f>
        <v>8734.9</v>
      </c>
      <c r="H18" s="14"/>
      <c r="I18" s="14"/>
      <c r="J18" s="14"/>
      <c r="K18" s="14"/>
    </row>
    <row r="19" spans="1:11" s="17" customFormat="1" ht="31.5">
      <c r="A19" s="61" t="s">
        <v>235</v>
      </c>
      <c r="B19" s="62">
        <v>801</v>
      </c>
      <c r="C19" s="63" t="s">
        <v>231</v>
      </c>
      <c r="D19" s="63" t="s">
        <v>234</v>
      </c>
      <c r="E19" s="62" t="s">
        <v>236</v>
      </c>
      <c r="F19" s="64"/>
      <c r="G19" s="33">
        <f>SUM(G20)</f>
        <v>8734.9</v>
      </c>
      <c r="H19" s="14"/>
      <c r="I19" s="14"/>
      <c r="J19" s="14"/>
      <c r="K19" s="14"/>
    </row>
    <row r="20" spans="1:11" ht="18.75">
      <c r="A20" s="61" t="s">
        <v>237</v>
      </c>
      <c r="B20" s="62">
        <v>801</v>
      </c>
      <c r="C20" s="63" t="s">
        <v>231</v>
      </c>
      <c r="D20" s="63" t="s">
        <v>234</v>
      </c>
      <c r="E20" s="62" t="s">
        <v>238</v>
      </c>
      <c r="F20" s="64"/>
      <c r="G20" s="33">
        <f>SUM(G21:G25)</f>
        <v>8734.9</v>
      </c>
      <c r="H20" s="14"/>
      <c r="I20" s="14"/>
      <c r="J20" s="14"/>
      <c r="K20" s="14"/>
    </row>
    <row r="21" spans="1:11" ht="78.75">
      <c r="A21" s="65" t="s">
        <v>239</v>
      </c>
      <c r="B21" s="62">
        <v>801</v>
      </c>
      <c r="C21" s="63" t="s">
        <v>231</v>
      </c>
      <c r="D21" s="63" t="s">
        <v>234</v>
      </c>
      <c r="E21" s="62" t="s">
        <v>240</v>
      </c>
      <c r="F21" s="62">
        <v>100</v>
      </c>
      <c r="G21" s="33">
        <v>8634.9</v>
      </c>
      <c r="H21" s="14"/>
      <c r="I21" s="14"/>
      <c r="J21" s="14"/>
      <c r="K21" s="14"/>
    </row>
    <row r="22" spans="1:11" ht="47.25" hidden="1">
      <c r="A22" s="66" t="s">
        <v>241</v>
      </c>
      <c r="B22" s="67">
        <v>801</v>
      </c>
      <c r="C22" s="63" t="s">
        <v>231</v>
      </c>
      <c r="D22" s="63" t="s">
        <v>234</v>
      </c>
      <c r="E22" s="62" t="s">
        <v>240</v>
      </c>
      <c r="F22" s="67">
        <v>200</v>
      </c>
      <c r="G22" s="33">
        <v>0</v>
      </c>
      <c r="H22" s="14"/>
      <c r="I22" s="14"/>
      <c r="J22" s="14"/>
      <c r="K22" s="14"/>
    </row>
    <row r="23" spans="1:11" ht="78.75">
      <c r="A23" s="65" t="s">
        <v>242</v>
      </c>
      <c r="B23" s="62">
        <v>801</v>
      </c>
      <c r="C23" s="63" t="s">
        <v>231</v>
      </c>
      <c r="D23" s="63" t="s">
        <v>234</v>
      </c>
      <c r="E23" s="62" t="s">
        <v>243</v>
      </c>
      <c r="F23" s="62">
        <v>100</v>
      </c>
      <c r="G23" s="33">
        <v>100</v>
      </c>
      <c r="H23" s="14"/>
      <c r="I23" s="14"/>
      <c r="J23" s="14"/>
      <c r="K23" s="14"/>
    </row>
    <row r="24" spans="1:11" ht="94.5" hidden="1">
      <c r="A24" s="65" t="s">
        <v>1019</v>
      </c>
      <c r="B24" s="62">
        <v>801</v>
      </c>
      <c r="C24" s="63" t="s">
        <v>231</v>
      </c>
      <c r="D24" s="63" t="s">
        <v>234</v>
      </c>
      <c r="E24" s="62" t="s">
        <v>1016</v>
      </c>
      <c r="F24" s="62">
        <v>100</v>
      </c>
      <c r="G24" s="33">
        <v>0</v>
      </c>
      <c r="H24" s="14"/>
      <c r="I24" s="14"/>
      <c r="J24" s="14"/>
      <c r="K24" s="14"/>
    </row>
    <row r="25" spans="1:11" ht="129" hidden="1" customHeight="1">
      <c r="A25" s="65" t="s">
        <v>1018</v>
      </c>
      <c r="B25" s="62">
        <v>801</v>
      </c>
      <c r="C25" s="63" t="s">
        <v>231</v>
      </c>
      <c r="D25" s="63" t="s">
        <v>234</v>
      </c>
      <c r="E25" s="62" t="s">
        <v>1017</v>
      </c>
      <c r="F25" s="62">
        <v>100</v>
      </c>
      <c r="G25" s="33">
        <v>0</v>
      </c>
      <c r="H25" s="14"/>
      <c r="I25" s="14"/>
      <c r="J25" s="14"/>
      <c r="K25" s="14"/>
    </row>
    <row r="26" spans="1:11" ht="47.25">
      <c r="A26" s="56" t="s">
        <v>1245</v>
      </c>
      <c r="B26" s="57">
        <v>801</v>
      </c>
      <c r="C26" s="58" t="s">
        <v>231</v>
      </c>
      <c r="D26" s="58" t="s">
        <v>244</v>
      </c>
      <c r="E26" s="57"/>
      <c r="F26" s="57"/>
      <c r="G26" s="60">
        <f>SUM(G27)</f>
        <v>126305.90000000001</v>
      </c>
      <c r="H26" s="14"/>
      <c r="I26" s="14"/>
      <c r="J26" s="14"/>
      <c r="K26" s="14"/>
    </row>
    <row r="27" spans="1:11" s="17" customFormat="1" ht="31.5">
      <c r="A27" s="61" t="s">
        <v>235</v>
      </c>
      <c r="B27" s="62">
        <v>801</v>
      </c>
      <c r="C27" s="63" t="s">
        <v>231</v>
      </c>
      <c r="D27" s="63" t="s">
        <v>244</v>
      </c>
      <c r="E27" s="62" t="s">
        <v>236</v>
      </c>
      <c r="F27" s="64"/>
      <c r="G27" s="33">
        <f>SUM(G28)</f>
        <v>126305.90000000001</v>
      </c>
      <c r="H27" s="14"/>
      <c r="I27" s="14"/>
      <c r="J27" s="14"/>
      <c r="K27" s="14"/>
    </row>
    <row r="28" spans="1:11" ht="18.75">
      <c r="A28" s="61" t="s">
        <v>245</v>
      </c>
      <c r="B28" s="62">
        <v>801</v>
      </c>
      <c r="C28" s="63" t="s">
        <v>231</v>
      </c>
      <c r="D28" s="63" t="s">
        <v>244</v>
      </c>
      <c r="E28" s="62" t="s">
        <v>246</v>
      </c>
      <c r="F28" s="64"/>
      <c r="G28" s="33">
        <f>SUM(G29:G43)</f>
        <v>126305.90000000001</v>
      </c>
      <c r="H28" s="14"/>
      <c r="I28" s="14"/>
      <c r="J28" s="14"/>
      <c r="K28" s="14"/>
    </row>
    <row r="29" spans="1:11" ht="94.5">
      <c r="A29" s="65" t="s">
        <v>247</v>
      </c>
      <c r="B29" s="62">
        <v>801</v>
      </c>
      <c r="C29" s="63" t="s">
        <v>231</v>
      </c>
      <c r="D29" s="63" t="s">
        <v>244</v>
      </c>
      <c r="E29" s="62" t="s">
        <v>248</v>
      </c>
      <c r="F29" s="62">
        <v>100</v>
      </c>
      <c r="G29" s="33">
        <v>82428.399999999994</v>
      </c>
      <c r="H29" s="14"/>
      <c r="I29" s="14"/>
      <c r="J29" s="14"/>
      <c r="K29" s="14"/>
    </row>
    <row r="30" spans="1:11" ht="47.25">
      <c r="A30" s="66" t="s">
        <v>249</v>
      </c>
      <c r="B30" s="67">
        <v>801</v>
      </c>
      <c r="C30" s="63" t="s">
        <v>231</v>
      </c>
      <c r="D30" s="63" t="s">
        <v>244</v>
      </c>
      <c r="E30" s="62" t="s">
        <v>248</v>
      </c>
      <c r="F30" s="67">
        <v>200</v>
      </c>
      <c r="G30" s="33">
        <v>3900</v>
      </c>
      <c r="H30" s="14"/>
      <c r="I30" s="14"/>
      <c r="J30" s="14"/>
      <c r="K30" s="14"/>
    </row>
    <row r="31" spans="1:11" ht="31.5">
      <c r="A31" s="65" t="s">
        <v>250</v>
      </c>
      <c r="B31" s="62">
        <v>801</v>
      </c>
      <c r="C31" s="63" t="s">
        <v>231</v>
      </c>
      <c r="D31" s="63" t="s">
        <v>244</v>
      </c>
      <c r="E31" s="62" t="s">
        <v>248</v>
      </c>
      <c r="F31" s="62">
        <v>800</v>
      </c>
      <c r="G31" s="33">
        <v>239.1</v>
      </c>
      <c r="H31" s="14"/>
      <c r="I31" s="14"/>
      <c r="J31" s="14"/>
      <c r="K31" s="14"/>
    </row>
    <row r="32" spans="1:11" ht="126">
      <c r="A32" s="65" t="s">
        <v>251</v>
      </c>
      <c r="B32" s="62">
        <v>801</v>
      </c>
      <c r="C32" s="63" t="s">
        <v>231</v>
      </c>
      <c r="D32" s="63" t="s">
        <v>244</v>
      </c>
      <c r="E32" s="62" t="s">
        <v>252</v>
      </c>
      <c r="F32" s="62">
        <v>100</v>
      </c>
      <c r="G32" s="33">
        <v>33274.1</v>
      </c>
      <c r="H32" s="14"/>
      <c r="I32" s="14"/>
      <c r="J32" s="14"/>
      <c r="K32" s="14"/>
    </row>
    <row r="33" spans="1:11" ht="94.5" hidden="1">
      <c r="A33" s="66" t="s">
        <v>253</v>
      </c>
      <c r="B33" s="62">
        <v>801</v>
      </c>
      <c r="C33" s="63" t="s">
        <v>231</v>
      </c>
      <c r="D33" s="63" t="s">
        <v>244</v>
      </c>
      <c r="E33" s="62" t="s">
        <v>252</v>
      </c>
      <c r="F33" s="62">
        <v>200</v>
      </c>
      <c r="G33" s="33">
        <v>0</v>
      </c>
      <c r="H33" s="14"/>
      <c r="I33" s="14"/>
      <c r="J33" s="14"/>
      <c r="K33" s="14"/>
    </row>
    <row r="34" spans="1:11" ht="78.75">
      <c r="A34" s="65" t="s">
        <v>242</v>
      </c>
      <c r="B34" s="62">
        <v>801</v>
      </c>
      <c r="C34" s="63" t="s">
        <v>231</v>
      </c>
      <c r="D34" s="63" t="s">
        <v>244</v>
      </c>
      <c r="E34" s="62" t="s">
        <v>254</v>
      </c>
      <c r="F34" s="62">
        <v>100</v>
      </c>
      <c r="G34" s="33">
        <v>2700</v>
      </c>
      <c r="H34" s="14"/>
      <c r="I34" s="14"/>
      <c r="J34" s="14"/>
      <c r="K34" s="14"/>
    </row>
    <row r="35" spans="1:11" ht="78.75" hidden="1">
      <c r="A35" s="65" t="s">
        <v>283</v>
      </c>
      <c r="B35" s="62">
        <v>801</v>
      </c>
      <c r="C35" s="63" t="s">
        <v>231</v>
      </c>
      <c r="D35" s="63" t="s">
        <v>244</v>
      </c>
      <c r="E35" s="62" t="s">
        <v>1020</v>
      </c>
      <c r="F35" s="62">
        <v>100</v>
      </c>
      <c r="G35" s="33">
        <v>0</v>
      </c>
      <c r="H35" s="14"/>
      <c r="I35" s="14"/>
      <c r="J35" s="14"/>
      <c r="K35" s="14"/>
    </row>
    <row r="36" spans="1:11" ht="94.5" hidden="1">
      <c r="A36" s="65" t="s">
        <v>1019</v>
      </c>
      <c r="B36" s="62">
        <v>801</v>
      </c>
      <c r="C36" s="63" t="s">
        <v>231</v>
      </c>
      <c r="D36" s="63" t="s">
        <v>244</v>
      </c>
      <c r="E36" s="62" t="s">
        <v>1022</v>
      </c>
      <c r="F36" s="62">
        <v>100</v>
      </c>
      <c r="G36" s="33">
        <v>0</v>
      </c>
      <c r="H36" s="14"/>
      <c r="I36" s="14"/>
      <c r="J36" s="14"/>
      <c r="K36" s="14"/>
    </row>
    <row r="37" spans="1:11" ht="78.75">
      <c r="A37" s="65" t="s">
        <v>255</v>
      </c>
      <c r="B37" s="62">
        <v>801</v>
      </c>
      <c r="C37" s="63" t="s">
        <v>231</v>
      </c>
      <c r="D37" s="63" t="s">
        <v>244</v>
      </c>
      <c r="E37" s="62" t="s">
        <v>256</v>
      </c>
      <c r="F37" s="62">
        <v>100</v>
      </c>
      <c r="G37" s="33">
        <v>294.60000000000002</v>
      </c>
      <c r="H37" s="14"/>
      <c r="I37" s="14"/>
      <c r="J37" s="14"/>
      <c r="K37" s="14"/>
    </row>
    <row r="38" spans="1:11" ht="78.75">
      <c r="A38" s="65" t="s">
        <v>257</v>
      </c>
      <c r="B38" s="62">
        <v>801</v>
      </c>
      <c r="C38" s="63" t="s">
        <v>231</v>
      </c>
      <c r="D38" s="63" t="s">
        <v>244</v>
      </c>
      <c r="E38" s="62" t="s">
        <v>258</v>
      </c>
      <c r="F38" s="62">
        <v>100</v>
      </c>
      <c r="G38" s="33">
        <v>316.89999999999998</v>
      </c>
      <c r="H38" s="14"/>
      <c r="I38" s="14"/>
      <c r="J38" s="14"/>
      <c r="K38" s="14"/>
    </row>
    <row r="39" spans="1:11" ht="47.25">
      <c r="A39" s="65" t="s">
        <v>259</v>
      </c>
      <c r="B39" s="62">
        <v>801</v>
      </c>
      <c r="C39" s="63" t="s">
        <v>231</v>
      </c>
      <c r="D39" s="63" t="s">
        <v>244</v>
      </c>
      <c r="E39" s="62" t="s">
        <v>258</v>
      </c>
      <c r="F39" s="62">
        <v>200</v>
      </c>
      <c r="G39" s="33">
        <v>1.2</v>
      </c>
      <c r="H39" s="14"/>
      <c r="I39" s="14"/>
      <c r="J39" s="14"/>
      <c r="K39" s="14"/>
    </row>
    <row r="40" spans="1:11" ht="141.75" hidden="1">
      <c r="A40" s="65" t="s">
        <v>1018</v>
      </c>
      <c r="B40" s="62">
        <v>801</v>
      </c>
      <c r="C40" s="63" t="s">
        <v>231</v>
      </c>
      <c r="D40" s="63" t="s">
        <v>244</v>
      </c>
      <c r="E40" s="62" t="s">
        <v>1021</v>
      </c>
      <c r="F40" s="62">
        <v>100</v>
      </c>
      <c r="G40" s="33">
        <v>0</v>
      </c>
      <c r="H40" s="14"/>
      <c r="I40" s="14"/>
      <c r="J40" s="14"/>
      <c r="K40" s="14"/>
    </row>
    <row r="41" spans="1:11" ht="157.5">
      <c r="A41" s="65" t="s">
        <v>298</v>
      </c>
      <c r="B41" s="62">
        <v>801</v>
      </c>
      <c r="C41" s="63" t="s">
        <v>231</v>
      </c>
      <c r="D41" s="63" t="s">
        <v>244</v>
      </c>
      <c r="E41" s="62" t="s">
        <v>299</v>
      </c>
      <c r="F41" s="62">
        <v>100</v>
      </c>
      <c r="G41" s="33">
        <v>1005</v>
      </c>
      <c r="H41" s="14"/>
      <c r="I41" s="14"/>
      <c r="J41" s="14"/>
      <c r="K41" s="14"/>
    </row>
    <row r="42" spans="1:11" ht="157.5">
      <c r="A42" s="65" t="s">
        <v>1191</v>
      </c>
      <c r="B42" s="62">
        <v>801</v>
      </c>
      <c r="C42" s="63" t="s">
        <v>231</v>
      </c>
      <c r="D42" s="63" t="s">
        <v>244</v>
      </c>
      <c r="E42" s="62" t="s">
        <v>1056</v>
      </c>
      <c r="F42" s="62">
        <v>100</v>
      </c>
      <c r="G42" s="33">
        <v>2088.8000000000002</v>
      </c>
      <c r="H42" s="14"/>
      <c r="I42" s="14"/>
      <c r="J42" s="14"/>
      <c r="K42" s="14"/>
    </row>
    <row r="43" spans="1:11" ht="126">
      <c r="A43" s="65" t="s">
        <v>1168</v>
      </c>
      <c r="B43" s="62">
        <v>801</v>
      </c>
      <c r="C43" s="63" t="s">
        <v>231</v>
      </c>
      <c r="D43" s="63" t="s">
        <v>244</v>
      </c>
      <c r="E43" s="62" t="s">
        <v>1056</v>
      </c>
      <c r="F43" s="62">
        <v>200</v>
      </c>
      <c r="G43" s="33">
        <v>57.8</v>
      </c>
      <c r="H43" s="14"/>
      <c r="I43" s="14"/>
      <c r="J43" s="14"/>
      <c r="K43" s="14"/>
    </row>
    <row r="44" spans="1:11" s="19" customFormat="1">
      <c r="A44" s="56" t="s">
        <v>260</v>
      </c>
      <c r="B44" s="57">
        <v>801</v>
      </c>
      <c r="C44" s="58" t="s">
        <v>231</v>
      </c>
      <c r="D44" s="58" t="s">
        <v>261</v>
      </c>
      <c r="E44" s="57"/>
      <c r="F44" s="57"/>
      <c r="G44" s="60">
        <f>SUM(G45)</f>
        <v>7.2</v>
      </c>
      <c r="H44" s="18"/>
      <c r="I44" s="18"/>
      <c r="J44" s="18"/>
      <c r="K44" s="18"/>
    </row>
    <row r="45" spans="1:11" s="19" customFormat="1">
      <c r="A45" s="61" t="s">
        <v>262</v>
      </c>
      <c r="B45" s="62">
        <v>801</v>
      </c>
      <c r="C45" s="63" t="s">
        <v>231</v>
      </c>
      <c r="D45" s="63" t="s">
        <v>261</v>
      </c>
      <c r="E45" s="62" t="s">
        <v>263</v>
      </c>
      <c r="F45" s="62"/>
      <c r="G45" s="33">
        <f>SUM(G46)</f>
        <v>7.2</v>
      </c>
      <c r="H45" s="18"/>
      <c r="I45" s="18"/>
      <c r="J45" s="18"/>
      <c r="K45" s="18"/>
    </row>
    <row r="46" spans="1:11" s="19" customFormat="1">
      <c r="A46" s="61" t="s">
        <v>264</v>
      </c>
      <c r="B46" s="62">
        <v>801</v>
      </c>
      <c r="C46" s="63" t="s">
        <v>231</v>
      </c>
      <c r="D46" s="63" t="s">
        <v>261</v>
      </c>
      <c r="E46" s="62" t="s">
        <v>265</v>
      </c>
      <c r="F46" s="62"/>
      <c r="G46" s="33">
        <f>SUM(G47)</f>
        <v>7.2</v>
      </c>
      <c r="H46" s="18"/>
      <c r="I46" s="18"/>
      <c r="J46" s="18"/>
      <c r="K46" s="18"/>
    </row>
    <row r="47" spans="1:11" ht="78.75">
      <c r="A47" s="66" t="s">
        <v>266</v>
      </c>
      <c r="B47" s="62">
        <v>801</v>
      </c>
      <c r="C47" s="63" t="s">
        <v>231</v>
      </c>
      <c r="D47" s="63" t="s">
        <v>261</v>
      </c>
      <c r="E47" s="62" t="s">
        <v>267</v>
      </c>
      <c r="F47" s="62">
        <v>200</v>
      </c>
      <c r="G47" s="33">
        <v>7.2</v>
      </c>
      <c r="H47" s="14"/>
      <c r="I47" s="14"/>
      <c r="J47" s="14"/>
      <c r="K47" s="14"/>
    </row>
    <row r="48" spans="1:11" s="19" customFormat="1" hidden="1">
      <c r="A48" s="181" t="s">
        <v>623</v>
      </c>
      <c r="B48" s="57">
        <v>801</v>
      </c>
      <c r="C48" s="58" t="s">
        <v>231</v>
      </c>
      <c r="D48" s="58" t="s">
        <v>414</v>
      </c>
      <c r="E48" s="57"/>
      <c r="F48" s="57"/>
      <c r="G48" s="60">
        <f>G49</f>
        <v>0</v>
      </c>
      <c r="H48" s="18"/>
      <c r="I48" s="18"/>
      <c r="J48" s="18"/>
      <c r="K48" s="18"/>
    </row>
    <row r="49" spans="1:11" hidden="1">
      <c r="A49" s="66" t="s">
        <v>1160</v>
      </c>
      <c r="B49" s="62">
        <v>801</v>
      </c>
      <c r="C49" s="63" t="s">
        <v>231</v>
      </c>
      <c r="D49" s="63" t="s">
        <v>414</v>
      </c>
      <c r="E49" s="62" t="s">
        <v>624</v>
      </c>
      <c r="F49" s="62"/>
      <c r="G49" s="33">
        <f>G50</f>
        <v>0</v>
      </c>
      <c r="H49" s="14"/>
      <c r="I49" s="14"/>
      <c r="J49" s="14"/>
      <c r="K49" s="14"/>
    </row>
    <row r="50" spans="1:11" ht="31.5" hidden="1">
      <c r="A50" s="66" t="s">
        <v>650</v>
      </c>
      <c r="B50" s="62">
        <v>801</v>
      </c>
      <c r="C50" s="63" t="s">
        <v>231</v>
      </c>
      <c r="D50" s="63" t="s">
        <v>414</v>
      </c>
      <c r="E50" s="62" t="s">
        <v>649</v>
      </c>
      <c r="F50" s="62"/>
      <c r="G50" s="33">
        <f>SUM(G51:G52)</f>
        <v>0</v>
      </c>
      <c r="H50" s="14"/>
      <c r="I50" s="14"/>
      <c r="J50" s="14"/>
      <c r="K50" s="14"/>
    </row>
    <row r="51" spans="1:11" ht="31.5" hidden="1">
      <c r="A51" s="66" t="s">
        <v>1162</v>
      </c>
      <c r="B51" s="62">
        <v>801</v>
      </c>
      <c r="C51" s="63" t="s">
        <v>231</v>
      </c>
      <c r="D51" s="63" t="s">
        <v>414</v>
      </c>
      <c r="E51" s="62" t="s">
        <v>651</v>
      </c>
      <c r="F51" s="62">
        <v>800</v>
      </c>
      <c r="G51" s="33">
        <v>0</v>
      </c>
      <c r="H51" s="14"/>
      <c r="I51" s="14"/>
      <c r="J51" s="14"/>
      <c r="K51" s="14"/>
    </row>
    <row r="52" spans="1:11" ht="31.5" hidden="1">
      <c r="A52" s="66" t="s">
        <v>1163</v>
      </c>
      <c r="B52" s="62">
        <v>801</v>
      </c>
      <c r="C52" s="63" t="s">
        <v>231</v>
      </c>
      <c r="D52" s="63" t="s">
        <v>414</v>
      </c>
      <c r="E52" s="62" t="s">
        <v>1161</v>
      </c>
      <c r="F52" s="62">
        <v>800</v>
      </c>
      <c r="G52" s="33">
        <v>0</v>
      </c>
      <c r="H52" s="14"/>
      <c r="I52" s="14"/>
      <c r="J52" s="14"/>
      <c r="K52" s="14"/>
    </row>
    <row r="53" spans="1:11">
      <c r="A53" s="56" t="s">
        <v>268</v>
      </c>
      <c r="B53" s="57">
        <v>801</v>
      </c>
      <c r="C53" s="58" t="s">
        <v>231</v>
      </c>
      <c r="D53" s="58">
        <v>13</v>
      </c>
      <c r="E53" s="57"/>
      <c r="F53" s="57"/>
      <c r="G53" s="60">
        <f>SUM(G54,G58,G62,G74)</f>
        <v>100792.90000000001</v>
      </c>
      <c r="H53" s="14"/>
      <c r="I53" s="14"/>
      <c r="J53" s="14"/>
      <c r="K53" s="14"/>
    </row>
    <row r="54" spans="1:11" ht="31.5">
      <c r="A54" s="65" t="s">
        <v>949</v>
      </c>
      <c r="B54" s="62">
        <v>801</v>
      </c>
      <c r="C54" s="63" t="s">
        <v>231</v>
      </c>
      <c r="D54" s="63" t="s">
        <v>269</v>
      </c>
      <c r="E54" s="62" t="s">
        <v>366</v>
      </c>
      <c r="F54" s="62"/>
      <c r="G54" s="33">
        <f>G55</f>
        <v>3000</v>
      </c>
      <c r="H54" s="14"/>
      <c r="I54" s="14"/>
      <c r="J54" s="14"/>
      <c r="K54" s="14"/>
    </row>
    <row r="55" spans="1:11" ht="47.25">
      <c r="A55" s="65" t="s">
        <v>847</v>
      </c>
      <c r="B55" s="62">
        <v>801</v>
      </c>
      <c r="C55" s="63" t="s">
        <v>231</v>
      </c>
      <c r="D55" s="63" t="s">
        <v>269</v>
      </c>
      <c r="E55" s="62" t="s">
        <v>381</v>
      </c>
      <c r="F55" s="62"/>
      <c r="G55" s="33">
        <f>SUM(G56:G57)</f>
        <v>3000</v>
      </c>
      <c r="H55" s="14"/>
      <c r="I55" s="14"/>
      <c r="J55" s="14"/>
      <c r="K55" s="14"/>
    </row>
    <row r="56" spans="1:11" ht="63">
      <c r="A56" s="65" t="s">
        <v>998</v>
      </c>
      <c r="B56" s="62">
        <v>801</v>
      </c>
      <c r="C56" s="63" t="s">
        <v>231</v>
      </c>
      <c r="D56" s="63" t="s">
        <v>269</v>
      </c>
      <c r="E56" s="62" t="s">
        <v>981</v>
      </c>
      <c r="F56" s="62">
        <v>200</v>
      </c>
      <c r="G56" s="33">
        <v>3000</v>
      </c>
      <c r="H56" s="14"/>
      <c r="I56" s="14"/>
      <c r="J56" s="14"/>
      <c r="K56" s="14"/>
    </row>
    <row r="57" spans="1:11" ht="63" hidden="1">
      <c r="A57" s="65" t="s">
        <v>848</v>
      </c>
      <c r="B57" s="62">
        <v>801</v>
      </c>
      <c r="C57" s="63" t="s">
        <v>231</v>
      </c>
      <c r="D57" s="63" t="s">
        <v>269</v>
      </c>
      <c r="E57" s="62" t="s">
        <v>981</v>
      </c>
      <c r="F57" s="62">
        <v>400</v>
      </c>
      <c r="G57" s="33">
        <v>0</v>
      </c>
      <c r="H57" s="14"/>
      <c r="I57" s="14"/>
      <c r="J57" s="14"/>
      <c r="K57" s="14"/>
    </row>
    <row r="58" spans="1:11" s="17" customFormat="1" ht="31.5">
      <c r="A58" s="61" t="s">
        <v>235</v>
      </c>
      <c r="B58" s="62">
        <v>801</v>
      </c>
      <c r="C58" s="63" t="s">
        <v>231</v>
      </c>
      <c r="D58" s="63" t="s">
        <v>269</v>
      </c>
      <c r="E58" s="62" t="s">
        <v>236</v>
      </c>
      <c r="F58" s="64"/>
      <c r="G58" s="33">
        <f>SUM(G59)</f>
        <v>610</v>
      </c>
      <c r="H58" s="14"/>
      <c r="I58" s="14"/>
      <c r="J58" s="14"/>
      <c r="K58" s="14"/>
    </row>
    <row r="59" spans="1:11" ht="18.75">
      <c r="A59" s="61" t="s">
        <v>245</v>
      </c>
      <c r="B59" s="62">
        <v>801</v>
      </c>
      <c r="C59" s="63" t="s">
        <v>231</v>
      </c>
      <c r="D59" s="63" t="s">
        <v>269</v>
      </c>
      <c r="E59" s="62" t="s">
        <v>246</v>
      </c>
      <c r="F59" s="64"/>
      <c r="G59" s="33">
        <f>SUM(G60:G61)</f>
        <v>610</v>
      </c>
      <c r="H59" s="14"/>
      <c r="I59" s="14"/>
      <c r="J59" s="14"/>
      <c r="K59" s="14"/>
    </row>
    <row r="60" spans="1:11" ht="63">
      <c r="A60" s="66" t="s">
        <v>270</v>
      </c>
      <c r="B60" s="62">
        <v>801</v>
      </c>
      <c r="C60" s="63" t="s">
        <v>231</v>
      </c>
      <c r="D60" s="63" t="s">
        <v>269</v>
      </c>
      <c r="E60" s="62" t="s">
        <v>271</v>
      </c>
      <c r="F60" s="62">
        <v>200</v>
      </c>
      <c r="G60" s="33">
        <v>300</v>
      </c>
      <c r="H60" s="14"/>
      <c r="I60" s="14"/>
      <c r="J60" s="14"/>
      <c r="K60" s="14"/>
    </row>
    <row r="61" spans="1:11" ht="47.25">
      <c r="A61" s="65" t="s">
        <v>272</v>
      </c>
      <c r="B61" s="62">
        <v>801</v>
      </c>
      <c r="C61" s="63" t="s">
        <v>231</v>
      </c>
      <c r="D61" s="63" t="s">
        <v>269</v>
      </c>
      <c r="E61" s="62" t="s">
        <v>271</v>
      </c>
      <c r="F61" s="62">
        <v>800</v>
      </c>
      <c r="G61" s="33">
        <v>310</v>
      </c>
      <c r="H61" s="14"/>
      <c r="I61" s="14"/>
      <c r="J61" s="14"/>
      <c r="K61" s="14"/>
    </row>
    <row r="62" spans="1:11" s="17" customFormat="1" ht="31.5">
      <c r="A62" s="61" t="s">
        <v>273</v>
      </c>
      <c r="B62" s="62">
        <v>801</v>
      </c>
      <c r="C62" s="63" t="s">
        <v>231</v>
      </c>
      <c r="D62" s="63" t="s">
        <v>269</v>
      </c>
      <c r="E62" s="62" t="s">
        <v>274</v>
      </c>
      <c r="F62" s="64"/>
      <c r="G62" s="33">
        <f>SUM(G63,G67)</f>
        <v>96960.1</v>
      </c>
      <c r="H62" s="14"/>
      <c r="I62" s="14"/>
      <c r="J62" s="14"/>
      <c r="K62" s="14"/>
    </row>
    <row r="63" spans="1:11" ht="31.5">
      <c r="A63" s="61" t="s">
        <v>275</v>
      </c>
      <c r="B63" s="62">
        <v>801</v>
      </c>
      <c r="C63" s="63" t="s">
        <v>231</v>
      </c>
      <c r="D63" s="63" t="s">
        <v>269</v>
      </c>
      <c r="E63" s="62" t="s">
        <v>276</v>
      </c>
      <c r="F63" s="64"/>
      <c r="G63" s="33">
        <f>SUM(G64:G66)</f>
        <v>22274.6</v>
      </c>
      <c r="H63" s="14"/>
      <c r="I63" s="14"/>
      <c r="J63" s="14"/>
      <c r="K63" s="14"/>
    </row>
    <row r="64" spans="1:11" ht="47.25">
      <c r="A64" s="66" t="s">
        <v>277</v>
      </c>
      <c r="B64" s="62">
        <v>801</v>
      </c>
      <c r="C64" s="63" t="s">
        <v>231</v>
      </c>
      <c r="D64" s="63" t="s">
        <v>269</v>
      </c>
      <c r="E64" s="62" t="s">
        <v>278</v>
      </c>
      <c r="F64" s="62">
        <v>200</v>
      </c>
      <c r="G64" s="33">
        <v>18861.099999999999</v>
      </c>
      <c r="H64" s="14"/>
      <c r="I64" s="16"/>
      <c r="J64" s="14"/>
      <c r="K64" s="14"/>
    </row>
    <row r="65" spans="1:11" ht="31.5">
      <c r="A65" s="66" t="s">
        <v>279</v>
      </c>
      <c r="B65" s="62">
        <v>801</v>
      </c>
      <c r="C65" s="63" t="s">
        <v>231</v>
      </c>
      <c r="D65" s="63" t="s">
        <v>269</v>
      </c>
      <c r="E65" s="62" t="s">
        <v>278</v>
      </c>
      <c r="F65" s="62">
        <v>800</v>
      </c>
      <c r="G65" s="33">
        <v>3413.5</v>
      </c>
      <c r="H65" s="14"/>
      <c r="I65" s="16"/>
      <c r="J65" s="14"/>
      <c r="K65" s="14"/>
    </row>
    <row r="66" spans="1:11" ht="47.25" hidden="1">
      <c r="A66" s="66" t="s">
        <v>849</v>
      </c>
      <c r="B66" s="62">
        <v>801</v>
      </c>
      <c r="C66" s="63" t="s">
        <v>231</v>
      </c>
      <c r="D66" s="63" t="s">
        <v>269</v>
      </c>
      <c r="E66" s="62" t="s">
        <v>850</v>
      </c>
      <c r="F66" s="62">
        <v>400</v>
      </c>
      <c r="G66" s="33">
        <v>0</v>
      </c>
      <c r="H66" s="14"/>
      <c r="I66" s="16"/>
      <c r="J66" s="14"/>
      <c r="K66" s="14"/>
    </row>
    <row r="67" spans="1:11" ht="34.5" customHeight="1">
      <c r="A67" s="74" t="s">
        <v>280</v>
      </c>
      <c r="B67" s="62">
        <v>801</v>
      </c>
      <c r="C67" s="63" t="s">
        <v>231</v>
      </c>
      <c r="D67" s="63" t="s">
        <v>269</v>
      </c>
      <c r="E67" s="62" t="s">
        <v>281</v>
      </c>
      <c r="F67" s="62"/>
      <c r="G67" s="33">
        <f>SUM(G68:G73)</f>
        <v>74685.5</v>
      </c>
      <c r="H67" s="14"/>
      <c r="I67" s="16"/>
      <c r="J67" s="14"/>
      <c r="K67" s="14"/>
    </row>
    <row r="68" spans="1:11" ht="83.25" customHeight="1">
      <c r="A68" s="74" t="s">
        <v>242</v>
      </c>
      <c r="B68" s="62">
        <v>801</v>
      </c>
      <c r="C68" s="63" t="s">
        <v>231</v>
      </c>
      <c r="D68" s="63" t="s">
        <v>269</v>
      </c>
      <c r="E68" s="62" t="s">
        <v>282</v>
      </c>
      <c r="F68" s="62">
        <v>100</v>
      </c>
      <c r="G68" s="33">
        <v>800</v>
      </c>
      <c r="H68" s="14"/>
      <c r="I68" s="16"/>
      <c r="J68" s="14"/>
      <c r="K68" s="14"/>
    </row>
    <row r="69" spans="1:11" ht="78.75" hidden="1">
      <c r="A69" s="74" t="s">
        <v>283</v>
      </c>
      <c r="B69" s="62">
        <v>801</v>
      </c>
      <c r="C69" s="63" t="s">
        <v>231</v>
      </c>
      <c r="D69" s="63" t="s">
        <v>269</v>
      </c>
      <c r="E69" s="62" t="s">
        <v>284</v>
      </c>
      <c r="F69" s="62">
        <v>100</v>
      </c>
      <c r="G69" s="34">
        <v>0</v>
      </c>
      <c r="H69" s="14"/>
      <c r="I69" s="16"/>
      <c r="J69" s="14"/>
      <c r="K69" s="14"/>
    </row>
    <row r="70" spans="1:11" ht="110.25">
      <c r="A70" s="66" t="s">
        <v>285</v>
      </c>
      <c r="B70" s="62">
        <v>801</v>
      </c>
      <c r="C70" s="63" t="s">
        <v>231</v>
      </c>
      <c r="D70" s="63" t="s">
        <v>269</v>
      </c>
      <c r="E70" s="62" t="s">
        <v>286</v>
      </c>
      <c r="F70" s="62">
        <v>100</v>
      </c>
      <c r="G70" s="33">
        <v>34288.800000000003</v>
      </c>
      <c r="H70" s="14"/>
      <c r="I70" s="16"/>
      <c r="J70" s="14"/>
      <c r="K70" s="14"/>
    </row>
    <row r="71" spans="1:11" ht="63">
      <c r="A71" s="66" t="s">
        <v>287</v>
      </c>
      <c r="B71" s="62">
        <v>801</v>
      </c>
      <c r="C71" s="63" t="s">
        <v>231</v>
      </c>
      <c r="D71" s="63" t="s">
        <v>269</v>
      </c>
      <c r="E71" s="62" t="s">
        <v>286</v>
      </c>
      <c r="F71" s="62">
        <v>200</v>
      </c>
      <c r="G71" s="33">
        <v>35577.199999999997</v>
      </c>
      <c r="H71" s="14"/>
      <c r="I71" s="16"/>
      <c r="J71" s="14"/>
      <c r="K71" s="14"/>
    </row>
    <row r="72" spans="1:11" ht="47.25">
      <c r="A72" s="66" t="s">
        <v>288</v>
      </c>
      <c r="B72" s="62">
        <v>801</v>
      </c>
      <c r="C72" s="63" t="s">
        <v>231</v>
      </c>
      <c r="D72" s="63" t="s">
        <v>269</v>
      </c>
      <c r="E72" s="62" t="s">
        <v>286</v>
      </c>
      <c r="F72" s="62">
        <v>800</v>
      </c>
      <c r="G72" s="33">
        <v>392</v>
      </c>
      <c r="H72" s="14"/>
      <c r="I72" s="16"/>
      <c r="J72" s="14"/>
      <c r="K72" s="14"/>
    </row>
    <row r="73" spans="1:11" ht="94.5">
      <c r="A73" s="61" t="s">
        <v>289</v>
      </c>
      <c r="B73" s="62">
        <v>801</v>
      </c>
      <c r="C73" s="63" t="s">
        <v>231</v>
      </c>
      <c r="D73" s="63" t="s">
        <v>269</v>
      </c>
      <c r="E73" s="62" t="s">
        <v>290</v>
      </c>
      <c r="F73" s="62">
        <v>100</v>
      </c>
      <c r="G73" s="33">
        <v>3627.5</v>
      </c>
      <c r="H73" s="14"/>
      <c r="I73" s="16"/>
      <c r="J73" s="14"/>
      <c r="K73" s="14"/>
    </row>
    <row r="74" spans="1:11" s="19" customFormat="1">
      <c r="A74" s="74" t="s">
        <v>262</v>
      </c>
      <c r="B74" s="62">
        <v>801</v>
      </c>
      <c r="C74" s="63" t="s">
        <v>231</v>
      </c>
      <c r="D74" s="63" t="s">
        <v>269</v>
      </c>
      <c r="E74" s="62" t="s">
        <v>263</v>
      </c>
      <c r="F74" s="62"/>
      <c r="G74" s="33">
        <f>SUM(G75)</f>
        <v>222.8</v>
      </c>
      <c r="H74" s="18"/>
      <c r="I74" s="16"/>
      <c r="J74" s="18"/>
      <c r="K74" s="18"/>
    </row>
    <row r="75" spans="1:11" s="19" customFormat="1">
      <c r="A75" s="74" t="s">
        <v>264</v>
      </c>
      <c r="B75" s="62">
        <v>801</v>
      </c>
      <c r="C75" s="63" t="s">
        <v>231</v>
      </c>
      <c r="D75" s="63" t="s">
        <v>269</v>
      </c>
      <c r="E75" s="62" t="s">
        <v>265</v>
      </c>
      <c r="F75" s="62"/>
      <c r="G75" s="33">
        <f>SUM(G76,G78,G80)</f>
        <v>222.8</v>
      </c>
      <c r="H75" s="18"/>
      <c r="I75" s="16"/>
      <c r="J75" s="18"/>
      <c r="K75" s="18"/>
    </row>
    <row r="76" spans="1:11" s="19" customFormat="1" ht="47.25">
      <c r="A76" s="74" t="s">
        <v>1175</v>
      </c>
      <c r="B76" s="62">
        <v>801</v>
      </c>
      <c r="C76" s="63" t="s">
        <v>231</v>
      </c>
      <c r="D76" s="63" t="s">
        <v>269</v>
      </c>
      <c r="E76" s="62" t="s">
        <v>1167</v>
      </c>
      <c r="F76" s="62"/>
      <c r="G76" s="33">
        <f>SUM(G77)</f>
        <v>222.8</v>
      </c>
      <c r="H76" s="18"/>
      <c r="I76" s="16"/>
      <c r="J76" s="18"/>
      <c r="K76" s="18"/>
    </row>
    <row r="77" spans="1:11" s="19" customFormat="1" ht="63">
      <c r="A77" s="74" t="s">
        <v>1176</v>
      </c>
      <c r="B77" s="62">
        <v>801</v>
      </c>
      <c r="C77" s="63" t="s">
        <v>231</v>
      </c>
      <c r="D77" s="63" t="s">
        <v>269</v>
      </c>
      <c r="E77" s="62" t="s">
        <v>1167</v>
      </c>
      <c r="F77" s="62">
        <v>200</v>
      </c>
      <c r="G77" s="33">
        <v>222.8</v>
      </c>
      <c r="H77" s="18"/>
      <c r="I77" s="16"/>
      <c r="J77" s="18"/>
      <c r="K77" s="18"/>
    </row>
    <row r="78" spans="1:11" s="19" customFormat="1" hidden="1">
      <c r="A78" s="74" t="s">
        <v>1024</v>
      </c>
      <c r="B78" s="62">
        <v>801</v>
      </c>
      <c r="C78" s="63" t="s">
        <v>231</v>
      </c>
      <c r="D78" s="63" t="s">
        <v>269</v>
      </c>
      <c r="E78" s="62" t="s">
        <v>1023</v>
      </c>
      <c r="F78" s="62"/>
      <c r="G78" s="33">
        <f>SUM(G79)</f>
        <v>0</v>
      </c>
      <c r="H78" s="18"/>
      <c r="I78" s="16"/>
      <c r="J78" s="18"/>
      <c r="K78" s="18"/>
    </row>
    <row r="79" spans="1:11" s="19" customFormat="1" ht="31.5" hidden="1">
      <c r="A79" s="74" t="s">
        <v>1025</v>
      </c>
      <c r="B79" s="62">
        <v>801</v>
      </c>
      <c r="C79" s="63" t="s">
        <v>231</v>
      </c>
      <c r="D79" s="63" t="s">
        <v>269</v>
      </c>
      <c r="E79" s="62" t="s">
        <v>1023</v>
      </c>
      <c r="F79" s="62">
        <v>800</v>
      </c>
      <c r="G79" s="33">
        <v>0</v>
      </c>
      <c r="H79" s="18"/>
      <c r="I79" s="16"/>
      <c r="J79" s="18"/>
      <c r="K79" s="18"/>
    </row>
    <row r="80" spans="1:11" s="19" customFormat="1" hidden="1">
      <c r="A80" s="74" t="s">
        <v>1026</v>
      </c>
      <c r="B80" s="62">
        <v>801</v>
      </c>
      <c r="C80" s="63" t="s">
        <v>231</v>
      </c>
      <c r="D80" s="63" t="s">
        <v>269</v>
      </c>
      <c r="E80" s="62" t="s">
        <v>292</v>
      </c>
      <c r="F80" s="62"/>
      <c r="G80" s="33">
        <f>SUM(G81:G83)</f>
        <v>0</v>
      </c>
      <c r="H80" s="18"/>
      <c r="I80" s="16"/>
      <c r="J80" s="18"/>
      <c r="K80" s="18"/>
    </row>
    <row r="81" spans="1:11" ht="47.25" hidden="1">
      <c r="A81" s="65" t="s">
        <v>851</v>
      </c>
      <c r="B81" s="62">
        <v>801</v>
      </c>
      <c r="C81" s="63" t="s">
        <v>231</v>
      </c>
      <c r="D81" s="63" t="s">
        <v>269</v>
      </c>
      <c r="E81" s="62" t="s">
        <v>292</v>
      </c>
      <c r="F81" s="62">
        <v>200</v>
      </c>
      <c r="G81" s="33">
        <v>0</v>
      </c>
      <c r="H81" s="14"/>
      <c r="I81" s="16"/>
      <c r="J81" s="14"/>
      <c r="K81" s="14"/>
    </row>
    <row r="82" spans="1:11" ht="31.5" hidden="1">
      <c r="A82" s="65" t="s">
        <v>293</v>
      </c>
      <c r="B82" s="62">
        <v>801</v>
      </c>
      <c r="C82" s="63" t="s">
        <v>231</v>
      </c>
      <c r="D82" s="63" t="s">
        <v>269</v>
      </c>
      <c r="E82" s="62" t="s">
        <v>292</v>
      </c>
      <c r="F82" s="62">
        <v>300</v>
      </c>
      <c r="G82" s="33">
        <v>0</v>
      </c>
      <c r="H82" s="14"/>
      <c r="I82" s="16"/>
      <c r="J82" s="14"/>
      <c r="K82" s="14"/>
    </row>
    <row r="83" spans="1:11" ht="31.5" hidden="1">
      <c r="A83" s="65" t="s">
        <v>294</v>
      </c>
      <c r="B83" s="62">
        <v>801</v>
      </c>
      <c r="C83" s="63" t="s">
        <v>231</v>
      </c>
      <c r="D83" s="63" t="s">
        <v>269</v>
      </c>
      <c r="E83" s="62" t="s">
        <v>292</v>
      </c>
      <c r="F83" s="62">
        <v>800</v>
      </c>
      <c r="G83" s="33">
        <v>0</v>
      </c>
      <c r="H83" s="14"/>
      <c r="I83" s="16"/>
      <c r="J83" s="14"/>
      <c r="K83" s="14"/>
    </row>
    <row r="84" spans="1:11" ht="18" customHeight="1">
      <c r="A84" s="56" t="s">
        <v>295</v>
      </c>
      <c r="B84" s="57">
        <v>801</v>
      </c>
      <c r="C84" s="58" t="s">
        <v>296</v>
      </c>
      <c r="D84" s="58" t="s">
        <v>232</v>
      </c>
      <c r="E84" s="62"/>
      <c r="F84" s="62"/>
      <c r="G84" s="60">
        <f>SUM(G85, G93,G114)</f>
        <v>14690.3</v>
      </c>
      <c r="H84" s="14"/>
      <c r="I84" s="16"/>
      <c r="J84" s="14"/>
      <c r="K84" s="14"/>
    </row>
    <row r="85" spans="1:11" hidden="1">
      <c r="A85" s="56" t="s">
        <v>297</v>
      </c>
      <c r="B85" s="57">
        <v>801</v>
      </c>
      <c r="C85" s="58" t="s">
        <v>296</v>
      </c>
      <c r="D85" s="58" t="s">
        <v>244</v>
      </c>
      <c r="E85" s="57"/>
      <c r="F85" s="57"/>
      <c r="G85" s="60">
        <f>SUM(G86)</f>
        <v>0</v>
      </c>
      <c r="H85" s="14"/>
      <c r="I85" s="16"/>
      <c r="J85" s="14"/>
      <c r="K85" s="14"/>
    </row>
    <row r="86" spans="1:11" s="17" customFormat="1" ht="31.5" hidden="1">
      <c r="A86" s="61" t="s">
        <v>235</v>
      </c>
      <c r="B86" s="62">
        <v>801</v>
      </c>
      <c r="C86" s="63" t="s">
        <v>296</v>
      </c>
      <c r="D86" s="63" t="s">
        <v>244</v>
      </c>
      <c r="E86" s="62" t="s">
        <v>236</v>
      </c>
      <c r="F86" s="64"/>
      <c r="G86" s="33">
        <f>SUM(G87)</f>
        <v>0</v>
      </c>
      <c r="H86" s="14"/>
      <c r="I86" s="16"/>
      <c r="J86" s="14"/>
      <c r="K86" s="14"/>
    </row>
    <row r="87" spans="1:11" ht="18.75" hidden="1">
      <c r="A87" s="61" t="s">
        <v>245</v>
      </c>
      <c r="B87" s="62">
        <v>801</v>
      </c>
      <c r="C87" s="63" t="s">
        <v>296</v>
      </c>
      <c r="D87" s="63" t="s">
        <v>244</v>
      </c>
      <c r="E87" s="62" t="s">
        <v>246</v>
      </c>
      <c r="F87" s="64"/>
      <c r="G87" s="33">
        <f>SUM(G88:G92)</f>
        <v>0</v>
      </c>
      <c r="H87" s="14"/>
      <c r="I87" s="16"/>
      <c r="J87" s="14"/>
      <c r="K87" s="14"/>
    </row>
    <row r="88" spans="1:11" ht="94.5" hidden="1">
      <c r="A88" s="65" t="s">
        <v>1019</v>
      </c>
      <c r="B88" s="62">
        <v>801</v>
      </c>
      <c r="C88" s="63" t="s">
        <v>296</v>
      </c>
      <c r="D88" s="63" t="s">
        <v>244</v>
      </c>
      <c r="E88" s="62" t="s">
        <v>1022</v>
      </c>
      <c r="F88" s="62">
        <v>100</v>
      </c>
      <c r="G88" s="33"/>
      <c r="H88" s="14"/>
      <c r="I88" s="16"/>
      <c r="J88" s="14"/>
      <c r="K88" s="14"/>
    </row>
    <row r="89" spans="1:11" ht="157.5" hidden="1">
      <c r="A89" s="65" t="s">
        <v>298</v>
      </c>
      <c r="B89" s="62">
        <v>801</v>
      </c>
      <c r="C89" s="63" t="s">
        <v>296</v>
      </c>
      <c r="D89" s="63" t="s">
        <v>244</v>
      </c>
      <c r="E89" s="62" t="s">
        <v>299</v>
      </c>
      <c r="F89" s="62">
        <v>100</v>
      </c>
      <c r="G89" s="33"/>
      <c r="H89" s="14"/>
      <c r="I89" s="16"/>
      <c r="J89" s="14"/>
      <c r="K89" s="14"/>
    </row>
    <row r="90" spans="1:11" ht="110.25" hidden="1">
      <c r="A90" s="66" t="s">
        <v>300</v>
      </c>
      <c r="B90" s="62">
        <v>801</v>
      </c>
      <c r="C90" s="63" t="s">
        <v>296</v>
      </c>
      <c r="D90" s="63" t="s">
        <v>244</v>
      </c>
      <c r="E90" s="62" t="s">
        <v>299</v>
      </c>
      <c r="F90" s="62">
        <v>200</v>
      </c>
      <c r="G90" s="33"/>
      <c r="H90" s="14"/>
      <c r="I90" s="16"/>
      <c r="J90" s="14"/>
      <c r="K90" s="14"/>
    </row>
    <row r="91" spans="1:11" ht="157.5" hidden="1">
      <c r="A91" s="65" t="s">
        <v>1064</v>
      </c>
      <c r="B91" s="62">
        <v>801</v>
      </c>
      <c r="C91" s="63" t="s">
        <v>296</v>
      </c>
      <c r="D91" s="63" t="s">
        <v>244</v>
      </c>
      <c r="E91" s="62" t="s">
        <v>1056</v>
      </c>
      <c r="F91" s="62">
        <v>100</v>
      </c>
      <c r="G91" s="33"/>
      <c r="H91" s="14"/>
      <c r="I91" s="16"/>
      <c r="J91" s="14"/>
      <c r="K91" s="14"/>
    </row>
    <row r="92" spans="1:11" ht="126" hidden="1">
      <c r="A92" s="65" t="s">
        <v>1168</v>
      </c>
      <c r="B92" s="62">
        <v>801</v>
      </c>
      <c r="C92" s="63" t="s">
        <v>296</v>
      </c>
      <c r="D92" s="63" t="s">
        <v>244</v>
      </c>
      <c r="E92" s="62" t="s">
        <v>1056</v>
      </c>
      <c r="F92" s="62">
        <v>200</v>
      </c>
      <c r="G92" s="33"/>
      <c r="H92" s="14"/>
      <c r="I92" s="16"/>
      <c r="J92" s="14"/>
      <c r="K92" s="14"/>
    </row>
    <row r="93" spans="1:11" ht="47.25">
      <c r="A93" s="56" t="s">
        <v>832</v>
      </c>
      <c r="B93" s="57">
        <v>801</v>
      </c>
      <c r="C93" s="58" t="s">
        <v>296</v>
      </c>
      <c r="D93" s="58" t="s">
        <v>316</v>
      </c>
      <c r="E93" s="57"/>
      <c r="F93" s="57"/>
      <c r="G93" s="60">
        <f>SUM(G94,G111)</f>
        <v>14580.3</v>
      </c>
      <c r="H93" s="14"/>
      <c r="I93" s="16"/>
      <c r="J93" s="14"/>
      <c r="K93" s="14"/>
    </row>
    <row r="94" spans="1:11" ht="31.5">
      <c r="A94" s="9" t="s">
        <v>950</v>
      </c>
      <c r="B94" s="62">
        <v>801</v>
      </c>
      <c r="C94" s="63" t="s">
        <v>296</v>
      </c>
      <c r="D94" s="63" t="s">
        <v>316</v>
      </c>
      <c r="E94" s="62" t="s">
        <v>302</v>
      </c>
      <c r="F94" s="62"/>
      <c r="G94" s="33">
        <f>SUM(G95,G106)</f>
        <v>5750</v>
      </c>
      <c r="H94" s="14"/>
      <c r="I94" s="16"/>
      <c r="J94" s="14"/>
      <c r="K94" s="14"/>
    </row>
    <row r="95" spans="1:11" ht="31.5">
      <c r="A95" s="9" t="s">
        <v>317</v>
      </c>
      <c r="B95" s="62">
        <v>801</v>
      </c>
      <c r="C95" s="63" t="s">
        <v>296</v>
      </c>
      <c r="D95" s="63" t="s">
        <v>316</v>
      </c>
      <c r="E95" s="62" t="s">
        <v>318</v>
      </c>
      <c r="F95" s="62"/>
      <c r="G95" s="33">
        <f>SUM(G96,G98,G100,G102,G104)</f>
        <v>4225</v>
      </c>
      <c r="H95" s="14"/>
      <c r="I95" s="16"/>
      <c r="J95" s="14"/>
      <c r="K95" s="14"/>
    </row>
    <row r="96" spans="1:11" ht="47.25">
      <c r="A96" s="9" t="s">
        <v>319</v>
      </c>
      <c r="B96" s="62">
        <v>801</v>
      </c>
      <c r="C96" s="63" t="s">
        <v>296</v>
      </c>
      <c r="D96" s="63" t="s">
        <v>316</v>
      </c>
      <c r="E96" s="62" t="s">
        <v>320</v>
      </c>
      <c r="F96" s="62"/>
      <c r="G96" s="33">
        <f>SUM(G97)</f>
        <v>2500</v>
      </c>
      <c r="H96" s="14"/>
      <c r="I96" s="16"/>
      <c r="J96" s="14"/>
      <c r="K96" s="14"/>
    </row>
    <row r="97" spans="1:11" ht="47.25">
      <c r="A97" s="65" t="s">
        <v>1266</v>
      </c>
      <c r="B97" s="62">
        <v>801</v>
      </c>
      <c r="C97" s="63" t="s">
        <v>296</v>
      </c>
      <c r="D97" s="63" t="s">
        <v>316</v>
      </c>
      <c r="E97" s="62" t="s">
        <v>321</v>
      </c>
      <c r="F97" s="62">
        <v>800</v>
      </c>
      <c r="G97" s="33">
        <v>2500</v>
      </c>
      <c r="H97" s="14"/>
      <c r="I97" s="16"/>
      <c r="J97" s="14"/>
      <c r="K97" s="14"/>
    </row>
    <row r="98" spans="1:11" ht="31.5">
      <c r="A98" s="9" t="s">
        <v>322</v>
      </c>
      <c r="B98" s="62">
        <v>801</v>
      </c>
      <c r="C98" s="63" t="s">
        <v>296</v>
      </c>
      <c r="D98" s="63" t="s">
        <v>316</v>
      </c>
      <c r="E98" s="62" t="s">
        <v>323</v>
      </c>
      <c r="F98" s="78"/>
      <c r="G98" s="33">
        <f>SUM(G99)</f>
        <v>300</v>
      </c>
      <c r="H98" s="14"/>
      <c r="I98" s="16"/>
      <c r="J98" s="14"/>
      <c r="K98" s="14"/>
    </row>
    <row r="99" spans="1:11" ht="63">
      <c r="A99" s="65" t="s">
        <v>324</v>
      </c>
      <c r="B99" s="62">
        <v>801</v>
      </c>
      <c r="C99" s="63" t="s">
        <v>296</v>
      </c>
      <c r="D99" s="63" t="s">
        <v>316</v>
      </c>
      <c r="E99" s="79" t="s">
        <v>325</v>
      </c>
      <c r="F99" s="78">
        <v>200</v>
      </c>
      <c r="G99" s="33">
        <v>300</v>
      </c>
      <c r="H99" s="14"/>
      <c r="I99" s="16"/>
      <c r="J99" s="14"/>
      <c r="K99" s="14"/>
    </row>
    <row r="100" spans="1:11" ht="47.25">
      <c r="A100" s="9" t="s">
        <v>326</v>
      </c>
      <c r="B100" s="62">
        <v>801</v>
      </c>
      <c r="C100" s="63" t="s">
        <v>296</v>
      </c>
      <c r="D100" s="63" t="s">
        <v>316</v>
      </c>
      <c r="E100" s="62" t="s">
        <v>327</v>
      </c>
      <c r="F100" s="78"/>
      <c r="G100" s="33">
        <f>SUM(G101)</f>
        <v>25</v>
      </c>
      <c r="H100" s="14"/>
      <c r="I100" s="16"/>
      <c r="J100" s="14"/>
      <c r="K100" s="14"/>
    </row>
    <row r="101" spans="1:11" ht="63">
      <c r="A101" s="65" t="s">
        <v>328</v>
      </c>
      <c r="B101" s="62">
        <v>801</v>
      </c>
      <c r="C101" s="63" t="s">
        <v>296</v>
      </c>
      <c r="D101" s="63" t="s">
        <v>316</v>
      </c>
      <c r="E101" s="79" t="s">
        <v>329</v>
      </c>
      <c r="F101" s="78">
        <v>200</v>
      </c>
      <c r="G101" s="33">
        <v>25</v>
      </c>
      <c r="H101" s="14"/>
      <c r="I101" s="16"/>
      <c r="J101" s="14"/>
      <c r="K101" s="14"/>
    </row>
    <row r="102" spans="1:11" ht="47.25">
      <c r="A102" s="65" t="s">
        <v>854</v>
      </c>
      <c r="B102" s="62">
        <v>801</v>
      </c>
      <c r="C102" s="63" t="s">
        <v>296</v>
      </c>
      <c r="D102" s="63" t="s">
        <v>316</v>
      </c>
      <c r="E102" s="79" t="s">
        <v>853</v>
      </c>
      <c r="F102" s="78"/>
      <c r="G102" s="33">
        <f>SUM(G103)</f>
        <v>800</v>
      </c>
      <c r="H102" s="14"/>
      <c r="I102" s="16"/>
      <c r="J102" s="14"/>
      <c r="K102" s="14"/>
    </row>
    <row r="103" spans="1:11" ht="63">
      <c r="A103" s="65" t="s">
        <v>855</v>
      </c>
      <c r="B103" s="62">
        <v>801</v>
      </c>
      <c r="C103" s="63" t="s">
        <v>296</v>
      </c>
      <c r="D103" s="63" t="s">
        <v>316</v>
      </c>
      <c r="E103" s="79" t="s">
        <v>852</v>
      </c>
      <c r="F103" s="78">
        <v>200</v>
      </c>
      <c r="G103" s="33">
        <v>800</v>
      </c>
      <c r="H103" s="14"/>
      <c r="I103" s="16"/>
      <c r="J103" s="14"/>
      <c r="K103" s="14"/>
    </row>
    <row r="104" spans="1:11" ht="31.5">
      <c r="A104" s="65" t="s">
        <v>883</v>
      </c>
      <c r="B104" s="62">
        <v>801</v>
      </c>
      <c r="C104" s="63" t="s">
        <v>296</v>
      </c>
      <c r="D104" s="63" t="s">
        <v>316</v>
      </c>
      <c r="E104" s="79" t="s">
        <v>881</v>
      </c>
      <c r="F104" s="78"/>
      <c r="G104" s="33">
        <f>SUM(G105)</f>
        <v>600</v>
      </c>
      <c r="H104" s="14"/>
      <c r="I104" s="16"/>
      <c r="J104" s="14"/>
      <c r="K104" s="14"/>
    </row>
    <row r="105" spans="1:11" ht="94.5">
      <c r="A105" s="65" t="s">
        <v>884</v>
      </c>
      <c r="B105" s="62">
        <v>801</v>
      </c>
      <c r="C105" s="63" t="s">
        <v>296</v>
      </c>
      <c r="D105" s="63" t="s">
        <v>316</v>
      </c>
      <c r="E105" s="79" t="s">
        <v>882</v>
      </c>
      <c r="F105" s="78">
        <v>100</v>
      </c>
      <c r="G105" s="33">
        <v>600</v>
      </c>
      <c r="H105" s="14"/>
      <c r="I105" s="16"/>
      <c r="J105" s="14"/>
      <c r="K105" s="14"/>
    </row>
    <row r="106" spans="1:11" ht="78.75">
      <c r="A106" s="65" t="s">
        <v>303</v>
      </c>
      <c r="B106" s="62">
        <v>801</v>
      </c>
      <c r="C106" s="63" t="s">
        <v>296</v>
      </c>
      <c r="D106" s="63" t="s">
        <v>316</v>
      </c>
      <c r="E106" s="75" t="s">
        <v>304</v>
      </c>
      <c r="F106" s="62"/>
      <c r="G106" s="33">
        <f>SUM(G107,G109)</f>
        <v>1525</v>
      </c>
      <c r="H106" s="14"/>
      <c r="I106" s="16"/>
      <c r="J106" s="14"/>
      <c r="K106" s="14"/>
    </row>
    <row r="107" spans="1:11" ht="78.75">
      <c r="A107" s="65" t="s">
        <v>305</v>
      </c>
      <c r="B107" s="62">
        <v>801</v>
      </c>
      <c r="C107" s="63" t="s">
        <v>296</v>
      </c>
      <c r="D107" s="63" t="s">
        <v>316</v>
      </c>
      <c r="E107" s="76" t="s">
        <v>306</v>
      </c>
      <c r="F107" s="62"/>
      <c r="G107" s="33">
        <f>SUM(G108)</f>
        <v>1500</v>
      </c>
      <c r="H107" s="14"/>
      <c r="I107" s="16"/>
      <c r="J107" s="14"/>
      <c r="K107" s="14"/>
    </row>
    <row r="108" spans="1:11" ht="94.5">
      <c r="A108" s="65" t="s">
        <v>307</v>
      </c>
      <c r="B108" s="62">
        <v>801</v>
      </c>
      <c r="C108" s="63" t="s">
        <v>296</v>
      </c>
      <c r="D108" s="63" t="s">
        <v>316</v>
      </c>
      <c r="E108" s="77" t="s">
        <v>308</v>
      </c>
      <c r="F108" s="78">
        <v>200</v>
      </c>
      <c r="G108" s="33">
        <v>1500</v>
      </c>
      <c r="H108" s="14"/>
      <c r="I108" s="16"/>
      <c r="J108" s="14"/>
      <c r="K108" s="14"/>
    </row>
    <row r="109" spans="1:11" ht="47.25">
      <c r="A109" s="9" t="s">
        <v>309</v>
      </c>
      <c r="B109" s="62">
        <v>801</v>
      </c>
      <c r="C109" s="63" t="s">
        <v>296</v>
      </c>
      <c r="D109" s="63" t="s">
        <v>316</v>
      </c>
      <c r="E109" s="62" t="s">
        <v>310</v>
      </c>
      <c r="F109" s="78"/>
      <c r="G109" s="33">
        <f>SUM(G110)</f>
        <v>25</v>
      </c>
      <c r="H109" s="14"/>
      <c r="I109" s="16"/>
      <c r="J109" s="14"/>
      <c r="K109" s="14"/>
    </row>
    <row r="110" spans="1:11" ht="63">
      <c r="A110" s="65" t="s">
        <v>311</v>
      </c>
      <c r="B110" s="62">
        <v>801</v>
      </c>
      <c r="C110" s="63" t="s">
        <v>296</v>
      </c>
      <c r="D110" s="63" t="s">
        <v>316</v>
      </c>
      <c r="E110" s="77" t="s">
        <v>312</v>
      </c>
      <c r="F110" s="78">
        <v>200</v>
      </c>
      <c r="G110" s="33">
        <v>25</v>
      </c>
      <c r="H110" s="14"/>
      <c r="I110" s="16"/>
      <c r="J110" s="14"/>
      <c r="K110" s="14"/>
    </row>
    <row r="111" spans="1:11" ht="31.5">
      <c r="A111" s="74" t="s">
        <v>280</v>
      </c>
      <c r="B111" s="62">
        <v>801</v>
      </c>
      <c r="C111" s="63" t="s">
        <v>296</v>
      </c>
      <c r="D111" s="63" t="s">
        <v>316</v>
      </c>
      <c r="E111" s="62" t="s">
        <v>281</v>
      </c>
      <c r="F111" s="62"/>
      <c r="G111" s="33">
        <f>SUM(G112:G113)</f>
        <v>8830.2999999999993</v>
      </c>
      <c r="H111" s="14"/>
      <c r="I111" s="16"/>
      <c r="J111" s="14"/>
      <c r="K111" s="14"/>
    </row>
    <row r="112" spans="1:11" ht="78.75">
      <c r="A112" s="74" t="s">
        <v>242</v>
      </c>
      <c r="B112" s="62">
        <v>801</v>
      </c>
      <c r="C112" s="63" t="s">
        <v>296</v>
      </c>
      <c r="D112" s="63" t="s">
        <v>316</v>
      </c>
      <c r="E112" s="62" t="s">
        <v>282</v>
      </c>
      <c r="F112" s="62">
        <v>100</v>
      </c>
      <c r="G112" s="33">
        <v>300</v>
      </c>
      <c r="H112" s="14"/>
      <c r="I112" s="16"/>
      <c r="J112" s="14"/>
      <c r="K112" s="14"/>
    </row>
    <row r="113" spans="1:11" ht="94.5">
      <c r="A113" s="65" t="s">
        <v>313</v>
      </c>
      <c r="B113" s="62">
        <v>801</v>
      </c>
      <c r="C113" s="63" t="s">
        <v>296</v>
      </c>
      <c r="D113" s="63" t="s">
        <v>316</v>
      </c>
      <c r="E113" s="62" t="s">
        <v>314</v>
      </c>
      <c r="F113" s="62">
        <v>100</v>
      </c>
      <c r="G113" s="33">
        <v>8530.2999999999993</v>
      </c>
      <c r="H113" s="14"/>
      <c r="I113" s="16"/>
      <c r="J113" s="14"/>
      <c r="K113" s="14"/>
    </row>
    <row r="114" spans="1:11" ht="31.5">
      <c r="A114" s="56" t="s">
        <v>330</v>
      </c>
      <c r="B114" s="57">
        <v>801</v>
      </c>
      <c r="C114" s="58" t="s">
        <v>296</v>
      </c>
      <c r="D114" s="58">
        <v>14</v>
      </c>
      <c r="E114" s="57"/>
      <c r="F114" s="57"/>
      <c r="G114" s="60">
        <f>SUM(G115,G118)</f>
        <v>110</v>
      </c>
      <c r="H114" s="14"/>
      <c r="I114" s="16"/>
      <c r="J114" s="14"/>
      <c r="K114" s="14"/>
    </row>
    <row r="115" spans="1:11" ht="47.25">
      <c r="A115" s="61" t="s">
        <v>951</v>
      </c>
      <c r="B115" s="62">
        <v>801</v>
      </c>
      <c r="C115" s="63" t="s">
        <v>296</v>
      </c>
      <c r="D115" s="63">
        <v>14</v>
      </c>
      <c r="E115" s="62" t="s">
        <v>331</v>
      </c>
      <c r="F115" s="62"/>
      <c r="G115" s="33">
        <f>G116</f>
        <v>10</v>
      </c>
      <c r="H115" s="14"/>
      <c r="I115" s="16"/>
      <c r="J115" s="14"/>
      <c r="K115" s="14"/>
    </row>
    <row r="116" spans="1:11" ht="63">
      <c r="A116" s="80" t="s">
        <v>634</v>
      </c>
      <c r="B116" s="67">
        <v>801</v>
      </c>
      <c r="C116" s="63" t="s">
        <v>296</v>
      </c>
      <c r="D116" s="63">
        <v>14</v>
      </c>
      <c r="E116" s="62" t="s">
        <v>632</v>
      </c>
      <c r="F116" s="62"/>
      <c r="G116" s="33">
        <f>G117</f>
        <v>10</v>
      </c>
      <c r="H116" s="14"/>
      <c r="I116" s="16"/>
      <c r="J116" s="14"/>
      <c r="K116" s="14"/>
    </row>
    <row r="117" spans="1:11" ht="78.75">
      <c r="A117" s="66" t="s">
        <v>332</v>
      </c>
      <c r="B117" s="67">
        <v>801</v>
      </c>
      <c r="C117" s="81" t="s">
        <v>296</v>
      </c>
      <c r="D117" s="81">
        <v>14</v>
      </c>
      <c r="E117" s="67" t="s">
        <v>633</v>
      </c>
      <c r="F117" s="62">
        <v>200</v>
      </c>
      <c r="G117" s="33">
        <v>10</v>
      </c>
      <c r="H117" s="14"/>
      <c r="I117" s="16"/>
      <c r="J117" s="14"/>
      <c r="K117" s="14"/>
    </row>
    <row r="118" spans="1:11" ht="47.25">
      <c r="A118" s="9" t="s">
        <v>952</v>
      </c>
      <c r="B118" s="62">
        <v>801</v>
      </c>
      <c r="C118" s="63" t="s">
        <v>296</v>
      </c>
      <c r="D118" s="63" t="s">
        <v>333</v>
      </c>
      <c r="E118" s="62" t="s">
        <v>334</v>
      </c>
      <c r="F118" s="78"/>
      <c r="G118" s="33">
        <f>SUM(G119)</f>
        <v>100</v>
      </c>
      <c r="H118" s="14"/>
      <c r="I118" s="16"/>
      <c r="J118" s="14"/>
      <c r="K118" s="14"/>
    </row>
    <row r="119" spans="1:11" ht="31.5">
      <c r="A119" s="9" t="s">
        <v>335</v>
      </c>
      <c r="B119" s="62">
        <v>801</v>
      </c>
      <c r="C119" s="63" t="s">
        <v>296</v>
      </c>
      <c r="D119" s="63" t="s">
        <v>333</v>
      </c>
      <c r="E119" s="62" t="s">
        <v>336</v>
      </c>
      <c r="F119" s="78"/>
      <c r="G119" s="33">
        <f>SUM(G120)</f>
        <v>100</v>
      </c>
      <c r="H119" s="14"/>
      <c r="I119" s="16"/>
      <c r="J119" s="14"/>
      <c r="K119" s="14"/>
    </row>
    <row r="120" spans="1:11" ht="47.25">
      <c r="A120" s="9" t="s">
        <v>337</v>
      </c>
      <c r="B120" s="62">
        <v>801</v>
      </c>
      <c r="C120" s="63" t="s">
        <v>296</v>
      </c>
      <c r="D120" s="63" t="s">
        <v>333</v>
      </c>
      <c r="E120" s="62" t="s">
        <v>338</v>
      </c>
      <c r="F120" s="78"/>
      <c r="G120" s="33">
        <f>SUM(G121)</f>
        <v>100</v>
      </c>
      <c r="H120" s="14"/>
      <c r="I120" s="16"/>
      <c r="J120" s="14"/>
      <c r="K120" s="14"/>
    </row>
    <row r="121" spans="1:11" ht="94.5">
      <c r="A121" s="65" t="s">
        <v>885</v>
      </c>
      <c r="B121" s="82">
        <v>801</v>
      </c>
      <c r="C121" s="83" t="s">
        <v>296</v>
      </c>
      <c r="D121" s="83" t="s">
        <v>333</v>
      </c>
      <c r="E121" s="84" t="s">
        <v>340</v>
      </c>
      <c r="F121" s="62">
        <v>300</v>
      </c>
      <c r="G121" s="33">
        <v>100</v>
      </c>
      <c r="H121" s="14"/>
      <c r="I121" s="16"/>
      <c r="J121" s="14"/>
      <c r="K121" s="14"/>
    </row>
    <row r="122" spans="1:11">
      <c r="A122" s="56" t="s">
        <v>341</v>
      </c>
      <c r="B122" s="57">
        <v>801</v>
      </c>
      <c r="C122" s="58" t="s">
        <v>244</v>
      </c>
      <c r="D122" s="58" t="s">
        <v>232</v>
      </c>
      <c r="E122" s="57"/>
      <c r="F122" s="57"/>
      <c r="G122" s="60">
        <f>SUM(G123,G134)</f>
        <v>48888.7</v>
      </c>
      <c r="H122" s="14"/>
      <c r="I122" s="16"/>
      <c r="J122" s="14"/>
      <c r="K122" s="14"/>
    </row>
    <row r="123" spans="1:11">
      <c r="A123" s="56" t="s">
        <v>342</v>
      </c>
      <c r="B123" s="57">
        <v>801</v>
      </c>
      <c r="C123" s="58" t="s">
        <v>244</v>
      </c>
      <c r="D123" s="58" t="s">
        <v>343</v>
      </c>
      <c r="E123" s="57"/>
      <c r="F123" s="57"/>
      <c r="G123" s="60">
        <f>SUM(G124)</f>
        <v>18183</v>
      </c>
      <c r="H123" s="14"/>
      <c r="I123" s="16"/>
      <c r="J123" s="14"/>
      <c r="K123" s="14"/>
    </row>
    <row r="124" spans="1:11" ht="31.5">
      <c r="A124" s="61" t="s">
        <v>953</v>
      </c>
      <c r="B124" s="62">
        <v>801</v>
      </c>
      <c r="C124" s="63" t="s">
        <v>244</v>
      </c>
      <c r="D124" s="63" t="s">
        <v>343</v>
      </c>
      <c r="E124" s="62" t="s">
        <v>344</v>
      </c>
      <c r="F124" s="62"/>
      <c r="G124" s="33">
        <f>SUM(G125,G128)</f>
        <v>18183</v>
      </c>
      <c r="H124" s="14"/>
      <c r="I124" s="16"/>
      <c r="J124" s="14"/>
      <c r="K124" s="14"/>
    </row>
    <row r="125" spans="1:11">
      <c r="A125" s="61" t="s">
        <v>967</v>
      </c>
      <c r="B125" s="62">
        <v>801</v>
      </c>
      <c r="C125" s="63" t="s">
        <v>244</v>
      </c>
      <c r="D125" s="63" t="s">
        <v>343</v>
      </c>
      <c r="E125" s="62" t="s">
        <v>345</v>
      </c>
      <c r="F125" s="62"/>
      <c r="G125" s="33">
        <f>SUM(G126)</f>
        <v>17000</v>
      </c>
      <c r="H125" s="14"/>
      <c r="I125" s="16"/>
      <c r="J125" s="14"/>
      <c r="K125" s="14"/>
    </row>
    <row r="126" spans="1:11">
      <c r="A126" s="61" t="s">
        <v>968</v>
      </c>
      <c r="B126" s="62">
        <v>801</v>
      </c>
      <c r="C126" s="63" t="s">
        <v>244</v>
      </c>
      <c r="D126" s="63" t="s">
        <v>343</v>
      </c>
      <c r="E126" s="62" t="s">
        <v>346</v>
      </c>
      <c r="F126" s="62"/>
      <c r="G126" s="33">
        <f>SUM(G127)</f>
        <v>17000</v>
      </c>
      <c r="H126" s="14"/>
      <c r="I126" s="16"/>
      <c r="J126" s="14"/>
      <c r="K126" s="14"/>
    </row>
    <row r="127" spans="1:11" ht="47.25">
      <c r="A127" s="66" t="s">
        <v>347</v>
      </c>
      <c r="B127" s="62">
        <v>801</v>
      </c>
      <c r="C127" s="63" t="s">
        <v>244</v>
      </c>
      <c r="D127" s="63" t="s">
        <v>343</v>
      </c>
      <c r="E127" s="62" t="s">
        <v>348</v>
      </c>
      <c r="F127" s="62">
        <v>200</v>
      </c>
      <c r="G127" s="33">
        <v>17000</v>
      </c>
      <c r="H127" s="14"/>
      <c r="I127" s="16"/>
      <c r="J127" s="14"/>
      <c r="K127" s="14"/>
    </row>
    <row r="128" spans="1:11" ht="31.5">
      <c r="A128" s="66" t="s">
        <v>970</v>
      </c>
      <c r="B128" s="62">
        <v>801</v>
      </c>
      <c r="C128" s="63" t="s">
        <v>244</v>
      </c>
      <c r="D128" s="63" t="s">
        <v>343</v>
      </c>
      <c r="E128" s="62" t="s">
        <v>349</v>
      </c>
      <c r="F128" s="62"/>
      <c r="G128" s="33">
        <f>SUM(G129,G131)</f>
        <v>1183</v>
      </c>
      <c r="H128" s="14"/>
      <c r="I128" s="16"/>
      <c r="J128" s="14"/>
      <c r="K128" s="14"/>
    </row>
    <row r="129" spans="1:11">
      <c r="A129" s="66" t="s">
        <v>350</v>
      </c>
      <c r="B129" s="62">
        <v>801</v>
      </c>
      <c r="C129" s="63" t="s">
        <v>244</v>
      </c>
      <c r="D129" s="63" t="s">
        <v>343</v>
      </c>
      <c r="E129" s="62" t="s">
        <v>351</v>
      </c>
      <c r="F129" s="62"/>
      <c r="G129" s="33">
        <f>SUM(G130)</f>
        <v>1183</v>
      </c>
      <c r="H129" s="14"/>
      <c r="I129" s="16"/>
      <c r="J129" s="14"/>
      <c r="K129" s="14"/>
    </row>
    <row r="130" spans="1:11" ht="47.25">
      <c r="A130" s="66" t="s">
        <v>352</v>
      </c>
      <c r="B130" s="62">
        <v>801</v>
      </c>
      <c r="C130" s="63" t="s">
        <v>244</v>
      </c>
      <c r="D130" s="63" t="s">
        <v>343</v>
      </c>
      <c r="E130" s="79" t="s">
        <v>353</v>
      </c>
      <c r="F130" s="62">
        <v>200</v>
      </c>
      <c r="G130" s="33">
        <v>1183</v>
      </c>
      <c r="H130" s="14"/>
      <c r="I130" s="16"/>
      <c r="J130" s="14"/>
      <c r="K130" s="14"/>
    </row>
    <row r="131" spans="1:11" ht="31.5" hidden="1">
      <c r="A131" s="66" t="s">
        <v>354</v>
      </c>
      <c r="B131" s="62">
        <v>801</v>
      </c>
      <c r="C131" s="63" t="s">
        <v>244</v>
      </c>
      <c r="D131" s="63" t="s">
        <v>343</v>
      </c>
      <c r="E131" s="79" t="s">
        <v>355</v>
      </c>
      <c r="F131" s="62"/>
      <c r="G131" s="33">
        <f>SUM(G132:G133)</f>
        <v>0</v>
      </c>
      <c r="H131" s="14"/>
      <c r="I131" s="16"/>
      <c r="J131" s="14"/>
      <c r="K131" s="14"/>
    </row>
    <row r="132" spans="1:11" ht="47.25" hidden="1">
      <c r="A132" s="66" t="s">
        <v>356</v>
      </c>
      <c r="B132" s="62">
        <v>801</v>
      </c>
      <c r="C132" s="63" t="s">
        <v>244</v>
      </c>
      <c r="D132" s="63" t="s">
        <v>343</v>
      </c>
      <c r="E132" s="79" t="s">
        <v>357</v>
      </c>
      <c r="F132" s="62">
        <v>200</v>
      </c>
      <c r="G132" s="33">
        <v>0</v>
      </c>
      <c r="H132" s="14"/>
      <c r="I132" s="16"/>
      <c r="J132" s="14"/>
      <c r="K132" s="14"/>
    </row>
    <row r="133" spans="1:11" ht="63" hidden="1">
      <c r="A133" s="66" t="s">
        <v>358</v>
      </c>
      <c r="B133" s="62">
        <v>801</v>
      </c>
      <c r="C133" s="63" t="s">
        <v>244</v>
      </c>
      <c r="D133" s="63" t="s">
        <v>343</v>
      </c>
      <c r="E133" s="79" t="s">
        <v>359</v>
      </c>
      <c r="F133" s="62">
        <v>200</v>
      </c>
      <c r="G133" s="33">
        <v>0</v>
      </c>
      <c r="H133" s="14"/>
      <c r="I133" s="16"/>
      <c r="J133" s="14"/>
      <c r="K133" s="14"/>
    </row>
    <row r="134" spans="1:11">
      <c r="A134" s="56" t="s">
        <v>360</v>
      </c>
      <c r="B134" s="57">
        <v>801</v>
      </c>
      <c r="C134" s="58" t="s">
        <v>244</v>
      </c>
      <c r="D134" s="58" t="s">
        <v>301</v>
      </c>
      <c r="E134" s="57"/>
      <c r="F134" s="57"/>
      <c r="G134" s="60">
        <f>SUM(G135,G141)</f>
        <v>30705.7</v>
      </c>
      <c r="H134" s="14"/>
      <c r="I134" s="16"/>
      <c r="J134" s="14"/>
      <c r="K134" s="14"/>
    </row>
    <row r="135" spans="1:11" ht="31.5">
      <c r="A135" s="61" t="s">
        <v>953</v>
      </c>
      <c r="B135" s="62">
        <v>801</v>
      </c>
      <c r="C135" s="63" t="s">
        <v>244</v>
      </c>
      <c r="D135" s="63" t="s">
        <v>301</v>
      </c>
      <c r="E135" s="62" t="s">
        <v>344</v>
      </c>
      <c r="F135" s="62"/>
      <c r="G135" s="33">
        <f>SUM(G136)</f>
        <v>8400.7999999999993</v>
      </c>
      <c r="H135" s="14"/>
      <c r="I135" s="16"/>
      <c r="J135" s="14"/>
      <c r="K135" s="14"/>
    </row>
    <row r="136" spans="1:11" ht="31.5">
      <c r="A136" s="61" t="s">
        <v>969</v>
      </c>
      <c r="B136" s="62">
        <v>801</v>
      </c>
      <c r="C136" s="63" t="s">
        <v>244</v>
      </c>
      <c r="D136" s="63" t="s">
        <v>301</v>
      </c>
      <c r="E136" s="62" t="s">
        <v>361</v>
      </c>
      <c r="F136" s="62"/>
      <c r="G136" s="33">
        <f>SUM(G137,G139)</f>
        <v>8400.7999999999993</v>
      </c>
      <c r="H136" s="14"/>
      <c r="I136" s="16"/>
      <c r="J136" s="14"/>
      <c r="K136" s="14"/>
    </row>
    <row r="137" spans="1:11" ht="31.5">
      <c r="A137" s="61" t="s">
        <v>362</v>
      </c>
      <c r="B137" s="62">
        <v>801</v>
      </c>
      <c r="C137" s="63" t="s">
        <v>244</v>
      </c>
      <c r="D137" s="63" t="s">
        <v>301</v>
      </c>
      <c r="E137" s="62" t="s">
        <v>363</v>
      </c>
      <c r="F137" s="62"/>
      <c r="G137" s="33">
        <f>SUM(G138)</f>
        <v>6900.8</v>
      </c>
      <c r="H137" s="14"/>
      <c r="I137" s="16"/>
      <c r="J137" s="14"/>
      <c r="K137" s="14"/>
    </row>
    <row r="138" spans="1:11" ht="47.25">
      <c r="A138" s="66" t="s">
        <v>364</v>
      </c>
      <c r="B138" s="62">
        <v>801</v>
      </c>
      <c r="C138" s="63" t="s">
        <v>244</v>
      </c>
      <c r="D138" s="63" t="s">
        <v>301</v>
      </c>
      <c r="E138" s="62" t="s">
        <v>365</v>
      </c>
      <c r="F138" s="62">
        <v>200</v>
      </c>
      <c r="G138" s="33">
        <v>6900.8</v>
      </c>
      <c r="H138" s="14"/>
      <c r="I138" s="16"/>
      <c r="J138" s="14"/>
      <c r="K138" s="14"/>
    </row>
    <row r="139" spans="1:11" ht="63">
      <c r="A139" s="66" t="s">
        <v>1187</v>
      </c>
      <c r="B139" s="62">
        <v>801</v>
      </c>
      <c r="C139" s="63" t="s">
        <v>244</v>
      </c>
      <c r="D139" s="63" t="s">
        <v>301</v>
      </c>
      <c r="E139" s="62" t="s">
        <v>872</v>
      </c>
      <c r="F139" s="62"/>
      <c r="G139" s="33">
        <f>G140</f>
        <v>1500</v>
      </c>
      <c r="H139" s="14"/>
      <c r="I139" s="16"/>
      <c r="J139" s="14"/>
      <c r="K139" s="14"/>
    </row>
    <row r="140" spans="1:11" ht="63">
      <c r="A140" s="66" t="s">
        <v>1186</v>
      </c>
      <c r="B140" s="62">
        <v>801</v>
      </c>
      <c r="C140" s="63" t="s">
        <v>244</v>
      </c>
      <c r="D140" s="63" t="s">
        <v>413</v>
      </c>
      <c r="E140" s="62" t="s">
        <v>873</v>
      </c>
      <c r="F140" s="62">
        <v>800</v>
      </c>
      <c r="G140" s="33">
        <v>1500</v>
      </c>
      <c r="H140" s="14"/>
      <c r="I140" s="16"/>
      <c r="J140" s="14"/>
      <c r="K140" s="14"/>
    </row>
    <row r="141" spans="1:11" ht="31.5">
      <c r="A141" s="61" t="s">
        <v>949</v>
      </c>
      <c r="B141" s="62">
        <v>801</v>
      </c>
      <c r="C141" s="63" t="s">
        <v>244</v>
      </c>
      <c r="D141" s="63" t="s">
        <v>301</v>
      </c>
      <c r="E141" s="62" t="s">
        <v>366</v>
      </c>
      <c r="F141" s="62"/>
      <c r="G141" s="33">
        <f>G142+G144</f>
        <v>22304.9</v>
      </c>
      <c r="H141" s="14"/>
      <c r="I141" s="16"/>
      <c r="J141" s="14"/>
      <c r="K141" s="14"/>
    </row>
    <row r="142" spans="1:11">
      <c r="A142" s="61" t="s">
        <v>367</v>
      </c>
      <c r="B142" s="62">
        <v>801</v>
      </c>
      <c r="C142" s="63" t="s">
        <v>244</v>
      </c>
      <c r="D142" s="63" t="s">
        <v>301</v>
      </c>
      <c r="E142" s="62" t="s">
        <v>368</v>
      </c>
      <c r="F142" s="62"/>
      <c r="G142" s="33">
        <f>SUM(G143)</f>
        <v>22304.9</v>
      </c>
      <c r="H142" s="14"/>
      <c r="I142" s="16"/>
      <c r="J142" s="14"/>
      <c r="K142" s="14"/>
    </row>
    <row r="143" spans="1:11" ht="63">
      <c r="A143" s="66" t="s">
        <v>369</v>
      </c>
      <c r="B143" s="62">
        <v>801</v>
      </c>
      <c r="C143" s="63" t="s">
        <v>244</v>
      </c>
      <c r="D143" s="63" t="s">
        <v>301</v>
      </c>
      <c r="E143" s="62" t="s">
        <v>370</v>
      </c>
      <c r="F143" s="62">
        <v>200</v>
      </c>
      <c r="G143" s="33">
        <v>22304.9</v>
      </c>
      <c r="H143" s="14"/>
      <c r="I143" s="16"/>
      <c r="J143" s="14"/>
      <c r="K143" s="14"/>
    </row>
    <row r="144" spans="1:11" ht="47.25" hidden="1">
      <c r="A144" s="61" t="s">
        <v>637</v>
      </c>
      <c r="B144" s="62">
        <v>801</v>
      </c>
      <c r="C144" s="63" t="s">
        <v>244</v>
      </c>
      <c r="D144" s="63" t="s">
        <v>301</v>
      </c>
      <c r="E144" s="62" t="s">
        <v>635</v>
      </c>
      <c r="F144" s="62"/>
      <c r="G144" s="33">
        <f>SUM(G145)</f>
        <v>0</v>
      </c>
      <c r="H144" s="14"/>
      <c r="I144" s="16"/>
      <c r="J144" s="14"/>
      <c r="K144" s="14"/>
    </row>
    <row r="145" spans="1:12" ht="47.25" hidden="1">
      <c r="A145" s="66" t="s">
        <v>638</v>
      </c>
      <c r="B145" s="62">
        <v>801</v>
      </c>
      <c r="C145" s="63" t="s">
        <v>244</v>
      </c>
      <c r="D145" s="63" t="s">
        <v>301</v>
      </c>
      <c r="E145" s="62" t="s">
        <v>636</v>
      </c>
      <c r="F145" s="62">
        <v>200</v>
      </c>
      <c r="G145" s="33"/>
      <c r="H145" s="14"/>
      <c r="I145" s="16"/>
      <c r="J145" s="14"/>
      <c r="K145" s="14"/>
    </row>
    <row r="146" spans="1:12">
      <c r="A146" s="56" t="s">
        <v>374</v>
      </c>
      <c r="B146" s="57">
        <v>801</v>
      </c>
      <c r="C146" s="58" t="s">
        <v>261</v>
      </c>
      <c r="D146" s="58" t="s">
        <v>232</v>
      </c>
      <c r="E146" s="57"/>
      <c r="F146" s="57"/>
      <c r="G146" s="60">
        <f>SUM(G147,G159,G180,G190)</f>
        <v>336349.3</v>
      </c>
      <c r="H146" s="14"/>
      <c r="I146" s="16"/>
      <c r="J146" s="14"/>
      <c r="K146" s="14"/>
    </row>
    <row r="147" spans="1:12">
      <c r="A147" s="56" t="s">
        <v>375</v>
      </c>
      <c r="B147" s="57">
        <v>801</v>
      </c>
      <c r="C147" s="58" t="s">
        <v>261</v>
      </c>
      <c r="D147" s="58" t="s">
        <v>231</v>
      </c>
      <c r="E147" s="57"/>
      <c r="F147" s="57"/>
      <c r="G147" s="60">
        <f>SUM(G148)</f>
        <v>151101.20000000001</v>
      </c>
      <c r="H147" s="14"/>
      <c r="I147" s="16"/>
      <c r="J147" s="14"/>
      <c r="K147" s="14"/>
    </row>
    <row r="148" spans="1:12" ht="31.5">
      <c r="A148" s="61" t="s">
        <v>949</v>
      </c>
      <c r="B148" s="62">
        <v>801</v>
      </c>
      <c r="C148" s="63" t="s">
        <v>261</v>
      </c>
      <c r="D148" s="63" t="s">
        <v>231</v>
      </c>
      <c r="E148" s="62" t="s">
        <v>366</v>
      </c>
      <c r="F148" s="57"/>
      <c r="G148" s="33">
        <f>SUM(G149,G151,G153,G155,G157)</f>
        <v>151101.20000000001</v>
      </c>
      <c r="H148" s="14"/>
      <c r="I148" s="16"/>
      <c r="J148" s="14"/>
      <c r="K148" s="14"/>
    </row>
    <row r="149" spans="1:12" ht="31.5">
      <c r="A149" s="61" t="s">
        <v>376</v>
      </c>
      <c r="B149" s="62">
        <v>801</v>
      </c>
      <c r="C149" s="63" t="s">
        <v>261</v>
      </c>
      <c r="D149" s="63" t="s">
        <v>231</v>
      </c>
      <c r="E149" s="62" t="s">
        <v>377</v>
      </c>
      <c r="F149" s="57"/>
      <c r="G149" s="33">
        <f>SUM(G150)</f>
        <v>43529</v>
      </c>
      <c r="H149" s="14"/>
      <c r="I149" s="16"/>
      <c r="J149" s="14"/>
      <c r="K149" s="14"/>
    </row>
    <row r="150" spans="1:12" ht="47.25">
      <c r="A150" s="61" t="s">
        <v>378</v>
      </c>
      <c r="B150" s="62">
        <v>801</v>
      </c>
      <c r="C150" s="63" t="s">
        <v>261</v>
      </c>
      <c r="D150" s="63" t="s">
        <v>231</v>
      </c>
      <c r="E150" s="62" t="s">
        <v>379</v>
      </c>
      <c r="F150" s="62">
        <v>200</v>
      </c>
      <c r="G150" s="33">
        <v>43529</v>
      </c>
      <c r="H150" s="14"/>
      <c r="I150" s="16"/>
      <c r="J150" s="14"/>
      <c r="K150" s="14"/>
    </row>
    <row r="151" spans="1:12" ht="31.5">
      <c r="A151" s="65" t="s">
        <v>380</v>
      </c>
      <c r="B151" s="62">
        <v>801</v>
      </c>
      <c r="C151" s="63" t="s">
        <v>261</v>
      </c>
      <c r="D151" s="63" t="s">
        <v>231</v>
      </c>
      <c r="E151" s="62" t="s">
        <v>415</v>
      </c>
      <c r="F151" s="62"/>
      <c r="G151" s="33">
        <f>SUM(G152)</f>
        <v>9838.5</v>
      </c>
      <c r="H151" s="14"/>
      <c r="I151" s="16"/>
      <c r="J151" s="14"/>
      <c r="K151" s="14"/>
    </row>
    <row r="152" spans="1:12" ht="47.25">
      <c r="A152" s="61" t="s">
        <v>382</v>
      </c>
      <c r="B152" s="62">
        <v>801</v>
      </c>
      <c r="C152" s="63" t="s">
        <v>261</v>
      </c>
      <c r="D152" s="63" t="s">
        <v>231</v>
      </c>
      <c r="E152" s="62" t="s">
        <v>973</v>
      </c>
      <c r="F152" s="62">
        <v>200</v>
      </c>
      <c r="G152" s="33">
        <v>9838.5</v>
      </c>
      <c r="H152" s="14"/>
      <c r="I152" s="16"/>
      <c r="J152" s="14"/>
      <c r="K152" s="14"/>
    </row>
    <row r="153" spans="1:12" ht="31.5" hidden="1">
      <c r="A153" s="65" t="s">
        <v>1029</v>
      </c>
      <c r="B153" s="62">
        <v>801</v>
      </c>
      <c r="C153" s="63" t="s">
        <v>261</v>
      </c>
      <c r="D153" s="63" t="s">
        <v>231</v>
      </c>
      <c r="E153" s="62" t="s">
        <v>1027</v>
      </c>
      <c r="F153" s="62"/>
      <c r="G153" s="33">
        <f>SUM(G154:G154)</f>
        <v>0</v>
      </c>
      <c r="H153" s="14"/>
      <c r="I153" s="16"/>
      <c r="J153" s="14"/>
      <c r="K153" s="14"/>
    </row>
    <row r="154" spans="1:12" ht="47.25" hidden="1">
      <c r="A154" s="61" t="s">
        <v>1030</v>
      </c>
      <c r="B154" s="62">
        <v>801</v>
      </c>
      <c r="C154" s="63" t="s">
        <v>261</v>
      </c>
      <c r="D154" s="63" t="s">
        <v>231</v>
      </c>
      <c r="E154" s="62" t="s">
        <v>1028</v>
      </c>
      <c r="F154" s="62">
        <v>300</v>
      </c>
      <c r="G154" s="33">
        <v>0</v>
      </c>
      <c r="H154" s="14"/>
      <c r="I154" s="16"/>
      <c r="J154" s="14"/>
      <c r="K154" s="14"/>
    </row>
    <row r="155" spans="1:12" ht="31.5" hidden="1">
      <c r="A155" s="61" t="s">
        <v>1155</v>
      </c>
      <c r="B155" s="62">
        <v>801</v>
      </c>
      <c r="C155" s="63" t="s">
        <v>261</v>
      </c>
      <c r="D155" s="63" t="s">
        <v>231</v>
      </c>
      <c r="E155" s="62" t="s">
        <v>1153</v>
      </c>
      <c r="F155" s="62"/>
      <c r="G155" s="33">
        <f>G156</f>
        <v>0</v>
      </c>
      <c r="H155" s="14"/>
      <c r="I155" s="16"/>
      <c r="J155" s="14"/>
      <c r="K155" s="14"/>
    </row>
    <row r="156" spans="1:12" ht="63" hidden="1">
      <c r="A156" s="61" t="s">
        <v>1244</v>
      </c>
      <c r="B156" s="62">
        <v>801</v>
      </c>
      <c r="C156" s="63" t="s">
        <v>261</v>
      </c>
      <c r="D156" s="63" t="s">
        <v>231</v>
      </c>
      <c r="E156" s="62" t="s">
        <v>1154</v>
      </c>
      <c r="F156" s="62">
        <v>200</v>
      </c>
      <c r="G156" s="33">
        <v>0</v>
      </c>
      <c r="H156" s="14"/>
      <c r="I156" s="16"/>
      <c r="J156" s="14"/>
      <c r="K156" s="14"/>
    </row>
    <row r="157" spans="1:12">
      <c r="A157" s="61" t="s">
        <v>856</v>
      </c>
      <c r="B157" s="62">
        <v>801</v>
      </c>
      <c r="C157" s="62" t="s">
        <v>261</v>
      </c>
      <c r="D157" s="62" t="s">
        <v>231</v>
      </c>
      <c r="E157" s="62" t="s">
        <v>858</v>
      </c>
      <c r="F157" s="62"/>
      <c r="G157" s="33">
        <f>SUM(G158)</f>
        <v>97733.7</v>
      </c>
      <c r="H157" s="14"/>
      <c r="I157" s="16"/>
      <c r="J157" s="14"/>
      <c r="K157" s="14"/>
    </row>
    <row r="158" spans="1:12" ht="47.25">
      <c r="A158" s="61" t="s">
        <v>1031</v>
      </c>
      <c r="B158" s="62">
        <v>801</v>
      </c>
      <c r="C158" s="62" t="s">
        <v>261</v>
      </c>
      <c r="D158" s="62" t="s">
        <v>231</v>
      </c>
      <c r="E158" s="62" t="s">
        <v>859</v>
      </c>
      <c r="F158" s="62">
        <v>400</v>
      </c>
      <c r="G158" s="33">
        <v>97733.7</v>
      </c>
      <c r="H158" s="14"/>
      <c r="I158" s="16"/>
      <c r="J158" s="14"/>
      <c r="K158" s="14"/>
    </row>
    <row r="159" spans="1:12">
      <c r="A159" s="56" t="s">
        <v>383</v>
      </c>
      <c r="B159" s="57">
        <v>801</v>
      </c>
      <c r="C159" s="58" t="s">
        <v>261</v>
      </c>
      <c r="D159" s="58" t="s">
        <v>234</v>
      </c>
      <c r="E159" s="57"/>
      <c r="F159" s="57"/>
      <c r="G159" s="60">
        <f>SUM(G160,G177)</f>
        <v>117691.40000000001</v>
      </c>
      <c r="H159" s="14"/>
      <c r="I159" s="16"/>
      <c r="J159" s="14"/>
      <c r="K159" s="14"/>
    </row>
    <row r="160" spans="1:12" ht="47.25">
      <c r="A160" s="61" t="s">
        <v>956</v>
      </c>
      <c r="B160" s="62">
        <v>801</v>
      </c>
      <c r="C160" s="63" t="s">
        <v>261</v>
      </c>
      <c r="D160" s="63" t="s">
        <v>234</v>
      </c>
      <c r="E160" s="62" t="s">
        <v>384</v>
      </c>
      <c r="F160" s="62"/>
      <c r="G160" s="33">
        <f>SUM(G161,G166,G174)</f>
        <v>117691.40000000001</v>
      </c>
      <c r="H160" s="16"/>
      <c r="I160" s="16"/>
      <c r="J160" s="14"/>
      <c r="K160" s="14"/>
      <c r="L160" s="14"/>
    </row>
    <row r="161" spans="1:12" ht="31.5">
      <c r="A161" s="61" t="s">
        <v>385</v>
      </c>
      <c r="B161" s="62">
        <v>801</v>
      </c>
      <c r="C161" s="63" t="s">
        <v>261</v>
      </c>
      <c r="D161" s="63" t="s">
        <v>234</v>
      </c>
      <c r="E161" s="62" t="s">
        <v>386</v>
      </c>
      <c r="F161" s="62"/>
      <c r="G161" s="33">
        <f>SUM(G162,G164)</f>
        <v>38588.300000000003</v>
      </c>
      <c r="H161" s="16"/>
      <c r="I161" s="16"/>
      <c r="J161" s="14"/>
      <c r="K161" s="14"/>
      <c r="L161" s="14"/>
    </row>
    <row r="162" spans="1:12" ht="47.25">
      <c r="A162" s="61" t="s">
        <v>982</v>
      </c>
      <c r="B162" s="62">
        <v>801</v>
      </c>
      <c r="C162" s="63" t="s">
        <v>261</v>
      </c>
      <c r="D162" s="63" t="s">
        <v>234</v>
      </c>
      <c r="E162" s="62" t="s">
        <v>387</v>
      </c>
      <c r="F162" s="62"/>
      <c r="G162" s="33">
        <f>SUM(G163)</f>
        <v>15033.1</v>
      </c>
      <c r="H162" s="16"/>
      <c r="I162" s="16"/>
      <c r="J162" s="14"/>
      <c r="K162" s="14"/>
      <c r="L162" s="14"/>
    </row>
    <row r="163" spans="1:12" ht="47.25">
      <c r="A163" s="61" t="s">
        <v>959</v>
      </c>
      <c r="B163" s="62">
        <v>801</v>
      </c>
      <c r="C163" s="63" t="s">
        <v>261</v>
      </c>
      <c r="D163" s="63" t="s">
        <v>234</v>
      </c>
      <c r="E163" s="62" t="s">
        <v>388</v>
      </c>
      <c r="F163" s="62">
        <v>800</v>
      </c>
      <c r="G163" s="33">
        <v>15033.1</v>
      </c>
      <c r="H163" s="16"/>
      <c r="I163" s="16"/>
      <c r="J163" s="14"/>
      <c r="K163" s="14"/>
      <c r="L163" s="14"/>
    </row>
    <row r="164" spans="1:12" ht="31.5">
      <c r="A164" s="61" t="s">
        <v>1248</v>
      </c>
      <c r="B164" s="62">
        <v>801</v>
      </c>
      <c r="C164" s="63" t="s">
        <v>261</v>
      </c>
      <c r="D164" s="63" t="s">
        <v>234</v>
      </c>
      <c r="E164" s="62" t="s">
        <v>1247</v>
      </c>
      <c r="F164" s="62"/>
      <c r="G164" s="33">
        <f>SUM(G165:G165)</f>
        <v>23555.200000000001</v>
      </c>
      <c r="H164" s="16"/>
      <c r="I164" s="16"/>
      <c r="J164" s="14"/>
      <c r="K164" s="14"/>
      <c r="L164" s="14"/>
    </row>
    <row r="165" spans="1:12" ht="47.25">
      <c r="A165" s="61" t="s">
        <v>1250</v>
      </c>
      <c r="B165" s="62">
        <v>801</v>
      </c>
      <c r="C165" s="63" t="s">
        <v>261</v>
      </c>
      <c r="D165" s="63" t="s">
        <v>234</v>
      </c>
      <c r="E165" s="62" t="s">
        <v>1276</v>
      </c>
      <c r="F165" s="62">
        <v>200</v>
      </c>
      <c r="G165" s="33">
        <v>23555.200000000001</v>
      </c>
      <c r="H165" s="16"/>
      <c r="I165" s="16"/>
      <c r="J165" s="14"/>
      <c r="K165" s="14"/>
      <c r="L165" s="14"/>
    </row>
    <row r="166" spans="1:12" ht="31.5">
      <c r="A166" s="74" t="s">
        <v>389</v>
      </c>
      <c r="B166" s="62">
        <v>801</v>
      </c>
      <c r="C166" s="63" t="s">
        <v>261</v>
      </c>
      <c r="D166" s="63" t="s">
        <v>234</v>
      </c>
      <c r="E166" s="62" t="s">
        <v>390</v>
      </c>
      <c r="F166" s="62"/>
      <c r="G166" s="33">
        <f>SUM(G167)</f>
        <v>79103.100000000006</v>
      </c>
      <c r="H166" s="16"/>
      <c r="I166" s="16"/>
      <c r="J166" s="14"/>
      <c r="K166" s="14"/>
      <c r="L166" s="14"/>
    </row>
    <row r="167" spans="1:12">
      <c r="A167" s="74" t="s">
        <v>391</v>
      </c>
      <c r="B167" s="62">
        <v>801</v>
      </c>
      <c r="C167" s="63" t="s">
        <v>261</v>
      </c>
      <c r="D167" s="63" t="s">
        <v>234</v>
      </c>
      <c r="E167" s="62" t="s">
        <v>392</v>
      </c>
      <c r="F167" s="62"/>
      <c r="G167" s="33">
        <f>SUM(G168:G173)</f>
        <v>79103.100000000006</v>
      </c>
      <c r="H167" s="16"/>
      <c r="I167" s="16"/>
      <c r="J167" s="14"/>
      <c r="K167" s="14"/>
      <c r="L167" s="14"/>
    </row>
    <row r="168" spans="1:12" ht="63">
      <c r="A168" s="90" t="s">
        <v>961</v>
      </c>
      <c r="B168" s="62">
        <v>801</v>
      </c>
      <c r="C168" s="63" t="s">
        <v>261</v>
      </c>
      <c r="D168" s="63" t="s">
        <v>234</v>
      </c>
      <c r="E168" s="62" t="s">
        <v>960</v>
      </c>
      <c r="F168" s="62">
        <v>800</v>
      </c>
      <c r="G168" s="33">
        <v>36085.1</v>
      </c>
      <c r="H168" s="16"/>
      <c r="I168" s="16"/>
      <c r="J168" s="14"/>
      <c r="K168" s="14"/>
      <c r="L168" s="14"/>
    </row>
    <row r="169" spans="1:12" ht="78.75">
      <c r="A169" s="74" t="s">
        <v>966</v>
      </c>
      <c r="B169" s="62">
        <v>801</v>
      </c>
      <c r="C169" s="63" t="s">
        <v>261</v>
      </c>
      <c r="D169" s="63" t="s">
        <v>234</v>
      </c>
      <c r="E169" s="62" t="s">
        <v>639</v>
      </c>
      <c r="F169" s="62">
        <v>800</v>
      </c>
      <c r="G169" s="33">
        <v>13018</v>
      </c>
      <c r="H169" s="16"/>
      <c r="I169" s="16"/>
      <c r="J169" s="14"/>
      <c r="K169" s="14"/>
      <c r="L169" s="14"/>
    </row>
    <row r="170" spans="1:12" ht="47.25" hidden="1">
      <c r="A170" s="74" t="s">
        <v>1142</v>
      </c>
      <c r="B170" s="62">
        <v>801</v>
      </c>
      <c r="C170" s="63" t="s">
        <v>261</v>
      </c>
      <c r="D170" s="63" t="s">
        <v>234</v>
      </c>
      <c r="E170" s="62" t="s">
        <v>1117</v>
      </c>
      <c r="F170" s="62">
        <v>800</v>
      </c>
      <c r="G170" s="33">
        <v>0</v>
      </c>
      <c r="H170" s="16"/>
      <c r="I170" s="16"/>
      <c r="J170" s="14"/>
      <c r="K170" s="14"/>
      <c r="L170" s="14"/>
    </row>
    <row r="171" spans="1:12" ht="47.25" hidden="1">
      <c r="A171" s="74" t="s">
        <v>1177</v>
      </c>
      <c r="B171" s="62">
        <v>801</v>
      </c>
      <c r="C171" s="63" t="s">
        <v>261</v>
      </c>
      <c r="D171" s="63" t="s">
        <v>234</v>
      </c>
      <c r="E171" s="62" t="s">
        <v>1174</v>
      </c>
      <c r="F171" s="62">
        <v>800</v>
      </c>
      <c r="G171" s="33">
        <v>0</v>
      </c>
      <c r="H171" s="16"/>
      <c r="I171" s="16"/>
      <c r="J171" s="14"/>
      <c r="K171" s="14"/>
      <c r="L171" s="14"/>
    </row>
    <row r="172" spans="1:12" ht="47.25">
      <c r="A172" s="74" t="s">
        <v>965</v>
      </c>
      <c r="B172" s="62">
        <v>801</v>
      </c>
      <c r="C172" s="63" t="s">
        <v>261</v>
      </c>
      <c r="D172" s="63" t="s">
        <v>234</v>
      </c>
      <c r="E172" s="62" t="s">
        <v>963</v>
      </c>
      <c r="F172" s="62">
        <v>800</v>
      </c>
      <c r="G172" s="33">
        <v>30000</v>
      </c>
      <c r="H172" s="16"/>
      <c r="I172" s="16"/>
      <c r="J172" s="14"/>
      <c r="K172" s="14"/>
      <c r="L172" s="14"/>
    </row>
    <row r="173" spans="1:12" ht="110.25" hidden="1">
      <c r="A173" s="74" t="s">
        <v>1159</v>
      </c>
      <c r="B173" s="62">
        <v>801</v>
      </c>
      <c r="C173" s="63" t="s">
        <v>261</v>
      </c>
      <c r="D173" s="63" t="s">
        <v>234</v>
      </c>
      <c r="E173" s="62" t="s">
        <v>1010</v>
      </c>
      <c r="F173" s="62">
        <v>800</v>
      </c>
      <c r="G173" s="33">
        <v>0</v>
      </c>
      <c r="H173" s="16"/>
      <c r="I173" s="16"/>
      <c r="J173" s="14"/>
      <c r="K173" s="14"/>
      <c r="L173" s="14"/>
    </row>
    <row r="174" spans="1:12" ht="31.5" hidden="1">
      <c r="A174" s="90" t="s">
        <v>710</v>
      </c>
      <c r="B174" s="62">
        <v>801</v>
      </c>
      <c r="C174" s="63" t="s">
        <v>261</v>
      </c>
      <c r="D174" s="63" t="s">
        <v>234</v>
      </c>
      <c r="E174" s="62" t="s">
        <v>1169</v>
      </c>
      <c r="F174" s="62"/>
      <c r="G174" s="33">
        <f>SUM(G175)</f>
        <v>0</v>
      </c>
      <c r="H174" s="16"/>
      <c r="I174" s="16"/>
      <c r="J174" s="14"/>
      <c r="K174" s="14"/>
      <c r="L174" s="14"/>
    </row>
    <row r="175" spans="1:12" ht="31.5" hidden="1">
      <c r="A175" s="90" t="s">
        <v>1178</v>
      </c>
      <c r="B175" s="62">
        <v>801</v>
      </c>
      <c r="C175" s="63" t="s">
        <v>261</v>
      </c>
      <c r="D175" s="63" t="s">
        <v>234</v>
      </c>
      <c r="E175" s="62" t="s">
        <v>1170</v>
      </c>
      <c r="F175" s="62"/>
      <c r="G175" s="33">
        <f>SUM(G176)</f>
        <v>0</v>
      </c>
      <c r="H175" s="16"/>
      <c r="I175" s="16"/>
      <c r="J175" s="14"/>
      <c r="K175" s="14"/>
      <c r="L175" s="14"/>
    </row>
    <row r="176" spans="1:12" ht="47.25" hidden="1">
      <c r="A176" s="90" t="s">
        <v>1184</v>
      </c>
      <c r="B176" s="62">
        <v>801</v>
      </c>
      <c r="C176" s="63" t="s">
        <v>261</v>
      </c>
      <c r="D176" s="63" t="s">
        <v>234</v>
      </c>
      <c r="E176" s="62" t="s">
        <v>1171</v>
      </c>
      <c r="F176" s="62">
        <v>300</v>
      </c>
      <c r="G176" s="33">
        <v>0</v>
      </c>
      <c r="H176" s="16"/>
      <c r="I176" s="16"/>
      <c r="J176" s="14"/>
      <c r="K176" s="14"/>
      <c r="L176" s="14"/>
    </row>
    <row r="177" spans="1:12" ht="31.5" hidden="1">
      <c r="A177" s="91" t="s">
        <v>949</v>
      </c>
      <c r="B177" s="62">
        <v>801</v>
      </c>
      <c r="C177" s="63" t="s">
        <v>261</v>
      </c>
      <c r="D177" s="63" t="s">
        <v>234</v>
      </c>
      <c r="E177" s="62" t="s">
        <v>366</v>
      </c>
      <c r="F177" s="62"/>
      <c r="G177" s="33">
        <f>G178</f>
        <v>0</v>
      </c>
      <c r="I177" s="16"/>
    </row>
    <row r="178" spans="1:12" ht="31.5" hidden="1">
      <c r="A178" s="61" t="s">
        <v>1108</v>
      </c>
      <c r="B178" s="62">
        <v>801</v>
      </c>
      <c r="C178" s="63" t="s">
        <v>261</v>
      </c>
      <c r="D178" s="63" t="s">
        <v>234</v>
      </c>
      <c r="E178" s="62" t="s">
        <v>971</v>
      </c>
      <c r="F178" s="62"/>
      <c r="G178" s="33">
        <f>G179</f>
        <v>0</v>
      </c>
      <c r="I178" s="16"/>
    </row>
    <row r="179" spans="1:12" ht="47.25" hidden="1">
      <c r="A179" s="61" t="s">
        <v>1107</v>
      </c>
      <c r="B179" s="62">
        <v>801</v>
      </c>
      <c r="C179" s="63" t="s">
        <v>261</v>
      </c>
      <c r="D179" s="63" t="s">
        <v>234</v>
      </c>
      <c r="E179" s="62" t="s">
        <v>972</v>
      </c>
      <c r="F179" s="62">
        <v>200</v>
      </c>
      <c r="G179" s="33">
        <v>0</v>
      </c>
      <c r="I179" s="16"/>
    </row>
    <row r="180" spans="1:12">
      <c r="A180" s="56" t="s">
        <v>394</v>
      </c>
      <c r="B180" s="57">
        <v>801</v>
      </c>
      <c r="C180" s="58" t="s">
        <v>261</v>
      </c>
      <c r="D180" s="58" t="s">
        <v>296</v>
      </c>
      <c r="E180" s="57"/>
      <c r="F180" s="57"/>
      <c r="G180" s="60">
        <f>SUM(G181)</f>
        <v>15016.6</v>
      </c>
      <c r="H180" s="14"/>
      <c r="I180" s="16"/>
      <c r="J180" s="14"/>
      <c r="K180" s="14"/>
    </row>
    <row r="181" spans="1:12" ht="31.5">
      <c r="A181" s="61" t="s">
        <v>949</v>
      </c>
      <c r="B181" s="62">
        <v>801</v>
      </c>
      <c r="C181" s="63" t="s">
        <v>261</v>
      </c>
      <c r="D181" s="63" t="s">
        <v>296</v>
      </c>
      <c r="E181" s="62" t="s">
        <v>366</v>
      </c>
      <c r="F181" s="62"/>
      <c r="G181" s="33">
        <f>SUM(G182,G184,G186,G188)</f>
        <v>15016.6</v>
      </c>
      <c r="H181" s="14"/>
      <c r="I181" s="16"/>
      <c r="J181" s="14"/>
      <c r="K181" s="14"/>
    </row>
    <row r="182" spans="1:12">
      <c r="A182" s="61" t="s">
        <v>395</v>
      </c>
      <c r="B182" s="62">
        <v>801</v>
      </c>
      <c r="C182" s="63" t="s">
        <v>261</v>
      </c>
      <c r="D182" s="63" t="s">
        <v>296</v>
      </c>
      <c r="E182" s="62" t="s">
        <v>396</v>
      </c>
      <c r="F182" s="57"/>
      <c r="G182" s="33">
        <f>SUM(G183)</f>
        <v>9963.6</v>
      </c>
      <c r="H182" s="14"/>
      <c r="I182" s="16"/>
      <c r="J182" s="14"/>
      <c r="K182" s="14"/>
    </row>
    <row r="183" spans="1:12" ht="31.5">
      <c r="A183" s="61" t="s">
        <v>397</v>
      </c>
      <c r="B183" s="62">
        <v>801</v>
      </c>
      <c r="C183" s="63" t="s">
        <v>261</v>
      </c>
      <c r="D183" s="63" t="s">
        <v>296</v>
      </c>
      <c r="E183" s="62" t="s">
        <v>398</v>
      </c>
      <c r="F183" s="62">
        <v>200</v>
      </c>
      <c r="G183" s="33">
        <v>9963.6</v>
      </c>
      <c r="H183" s="16"/>
      <c r="I183" s="16"/>
      <c r="J183" s="14"/>
      <c r="K183" s="14"/>
    </row>
    <row r="184" spans="1:12">
      <c r="A184" s="61" t="s">
        <v>399</v>
      </c>
      <c r="B184" s="62">
        <v>801</v>
      </c>
      <c r="C184" s="63" t="s">
        <v>261</v>
      </c>
      <c r="D184" s="63" t="s">
        <v>296</v>
      </c>
      <c r="E184" s="62" t="s">
        <v>400</v>
      </c>
      <c r="F184" s="57"/>
      <c r="G184" s="33">
        <f>SUM(G185)</f>
        <v>443.2</v>
      </c>
      <c r="H184" s="14"/>
      <c r="I184" s="16"/>
      <c r="J184" s="14"/>
      <c r="K184" s="14"/>
    </row>
    <row r="185" spans="1:12" ht="31.5">
      <c r="A185" s="61" t="s">
        <v>401</v>
      </c>
      <c r="B185" s="62">
        <v>801</v>
      </c>
      <c r="C185" s="63" t="s">
        <v>261</v>
      </c>
      <c r="D185" s="63" t="s">
        <v>296</v>
      </c>
      <c r="E185" s="62" t="s">
        <v>402</v>
      </c>
      <c r="F185" s="62">
        <v>200</v>
      </c>
      <c r="G185" s="33">
        <v>443.2</v>
      </c>
      <c r="H185" s="14"/>
      <c r="I185" s="16"/>
      <c r="J185" s="14"/>
      <c r="K185" s="14"/>
    </row>
    <row r="186" spans="1:12" ht="16.5" customHeight="1">
      <c r="A186" s="61" t="s">
        <v>403</v>
      </c>
      <c r="B186" s="62">
        <v>801</v>
      </c>
      <c r="C186" s="63" t="s">
        <v>261</v>
      </c>
      <c r="D186" s="63" t="s">
        <v>296</v>
      </c>
      <c r="E186" s="62" t="s">
        <v>404</v>
      </c>
      <c r="F186" s="57"/>
      <c r="G186" s="33">
        <f>SUM(G187)</f>
        <v>1660.9</v>
      </c>
      <c r="H186" s="14"/>
      <c r="I186" s="16"/>
      <c r="J186" s="14"/>
      <c r="K186" s="14"/>
    </row>
    <row r="187" spans="1:12" ht="47.25">
      <c r="A187" s="61" t="s">
        <v>405</v>
      </c>
      <c r="B187" s="62">
        <v>801</v>
      </c>
      <c r="C187" s="63" t="s">
        <v>261</v>
      </c>
      <c r="D187" s="63" t="s">
        <v>296</v>
      </c>
      <c r="E187" s="62" t="s">
        <v>406</v>
      </c>
      <c r="F187" s="62">
        <v>200</v>
      </c>
      <c r="G187" s="33">
        <v>1660.9</v>
      </c>
      <c r="H187" s="14"/>
      <c r="I187" s="16"/>
      <c r="J187" s="14"/>
      <c r="K187" s="14"/>
    </row>
    <row r="188" spans="1:12" ht="31.5">
      <c r="A188" s="61" t="s">
        <v>407</v>
      </c>
      <c r="B188" s="62">
        <v>801</v>
      </c>
      <c r="C188" s="63" t="s">
        <v>261</v>
      </c>
      <c r="D188" s="63" t="s">
        <v>296</v>
      </c>
      <c r="E188" s="62" t="s">
        <v>408</v>
      </c>
      <c r="F188" s="57"/>
      <c r="G188" s="33">
        <f>SUM(G189)</f>
        <v>2948.9</v>
      </c>
      <c r="H188" s="14"/>
      <c r="I188" s="16"/>
      <c r="J188" s="14"/>
      <c r="K188" s="14"/>
    </row>
    <row r="189" spans="1:12" ht="47.25">
      <c r="A189" s="61" t="s">
        <v>409</v>
      </c>
      <c r="B189" s="62">
        <v>801</v>
      </c>
      <c r="C189" s="63" t="s">
        <v>261</v>
      </c>
      <c r="D189" s="63" t="s">
        <v>296</v>
      </c>
      <c r="E189" s="62" t="s">
        <v>410</v>
      </c>
      <c r="F189" s="62">
        <v>200</v>
      </c>
      <c r="G189" s="33">
        <v>2948.9</v>
      </c>
      <c r="H189" s="16"/>
      <c r="I189" s="16"/>
      <c r="J189" s="14"/>
      <c r="K189" s="14"/>
    </row>
    <row r="190" spans="1:12" ht="36.75" customHeight="1">
      <c r="A190" s="56" t="s">
        <v>411</v>
      </c>
      <c r="B190" s="57">
        <v>801</v>
      </c>
      <c r="C190" s="58" t="s">
        <v>261</v>
      </c>
      <c r="D190" s="58" t="s">
        <v>261</v>
      </c>
      <c r="E190" s="57"/>
      <c r="F190" s="57"/>
      <c r="G190" s="60">
        <f>SUM(G191,G197)</f>
        <v>52540.1</v>
      </c>
      <c r="H190" s="14"/>
      <c r="I190" s="16"/>
      <c r="J190" s="14"/>
      <c r="K190" s="14"/>
    </row>
    <row r="191" spans="1:12" ht="47.25">
      <c r="A191" s="61" t="s">
        <v>956</v>
      </c>
      <c r="B191" s="62">
        <v>801</v>
      </c>
      <c r="C191" s="63" t="s">
        <v>261</v>
      </c>
      <c r="D191" s="63" t="s">
        <v>261</v>
      </c>
      <c r="E191" s="62" t="s">
        <v>384</v>
      </c>
      <c r="F191" s="57"/>
      <c r="G191" s="33">
        <f>SUM(G193)</f>
        <v>19300</v>
      </c>
      <c r="H191" s="16"/>
      <c r="I191" s="16"/>
      <c r="J191" s="14"/>
      <c r="K191" s="14"/>
      <c r="L191" s="14"/>
    </row>
    <row r="192" spans="1:12" ht="31.5">
      <c r="A192" s="74" t="s">
        <v>389</v>
      </c>
      <c r="B192" s="62">
        <v>801</v>
      </c>
      <c r="C192" s="63" t="s">
        <v>261</v>
      </c>
      <c r="D192" s="63" t="s">
        <v>261</v>
      </c>
      <c r="E192" s="62" t="s">
        <v>390</v>
      </c>
      <c r="F192" s="62"/>
      <c r="G192" s="33">
        <f>SUM(G193)</f>
        <v>19300</v>
      </c>
      <c r="H192" s="16"/>
      <c r="I192" s="16"/>
      <c r="J192" s="14"/>
      <c r="K192" s="14"/>
      <c r="L192" s="14"/>
    </row>
    <row r="193" spans="1:12">
      <c r="A193" s="74" t="s">
        <v>391</v>
      </c>
      <c r="B193" s="62">
        <v>801</v>
      </c>
      <c r="C193" s="63" t="s">
        <v>261</v>
      </c>
      <c r="D193" s="63" t="s">
        <v>261</v>
      </c>
      <c r="E193" s="62" t="s">
        <v>392</v>
      </c>
      <c r="F193" s="62"/>
      <c r="G193" s="33">
        <f>SUM(G194:G196)</f>
        <v>19300</v>
      </c>
      <c r="H193" s="16"/>
      <c r="I193" s="16"/>
      <c r="J193" s="14"/>
      <c r="K193" s="14"/>
      <c r="L193" s="14"/>
    </row>
    <row r="194" spans="1:12" ht="94.5">
      <c r="A194" s="74" t="s">
        <v>1147</v>
      </c>
      <c r="B194" s="62">
        <v>801</v>
      </c>
      <c r="C194" s="63" t="s">
        <v>261</v>
      </c>
      <c r="D194" s="63" t="s">
        <v>261</v>
      </c>
      <c r="E194" s="62" t="s">
        <v>1146</v>
      </c>
      <c r="F194" s="62">
        <v>800</v>
      </c>
      <c r="G194" s="33">
        <v>13000</v>
      </c>
      <c r="H194" s="16"/>
      <c r="I194" s="16"/>
      <c r="J194" s="14"/>
      <c r="K194" s="14"/>
      <c r="L194" s="14"/>
    </row>
    <row r="195" spans="1:12" ht="63">
      <c r="A195" s="74" t="s">
        <v>983</v>
      </c>
      <c r="B195" s="62">
        <v>801</v>
      </c>
      <c r="C195" s="63" t="s">
        <v>261</v>
      </c>
      <c r="D195" s="63" t="s">
        <v>261</v>
      </c>
      <c r="E195" s="62" t="s">
        <v>964</v>
      </c>
      <c r="F195" s="62">
        <v>800</v>
      </c>
      <c r="G195" s="33">
        <v>6300</v>
      </c>
      <c r="H195" s="16"/>
      <c r="I195" s="16"/>
      <c r="J195" s="14"/>
      <c r="K195" s="14"/>
      <c r="L195" s="14"/>
    </row>
    <row r="196" spans="1:12" ht="63" hidden="1">
      <c r="A196" s="90" t="s">
        <v>641</v>
      </c>
      <c r="B196" s="62">
        <v>801</v>
      </c>
      <c r="C196" s="63" t="s">
        <v>261</v>
      </c>
      <c r="D196" s="63" t="s">
        <v>261</v>
      </c>
      <c r="E196" s="62" t="s">
        <v>962</v>
      </c>
      <c r="F196" s="62">
        <v>800</v>
      </c>
      <c r="G196" s="33">
        <v>0</v>
      </c>
      <c r="H196" s="16"/>
      <c r="I196" s="16"/>
      <c r="J196" s="14"/>
      <c r="K196" s="14"/>
      <c r="L196" s="14"/>
    </row>
    <row r="197" spans="1:12" ht="31.5">
      <c r="A197" s="61" t="s">
        <v>949</v>
      </c>
      <c r="B197" s="62">
        <v>801</v>
      </c>
      <c r="C197" s="63" t="s">
        <v>261</v>
      </c>
      <c r="D197" s="63" t="s">
        <v>261</v>
      </c>
      <c r="E197" s="62" t="s">
        <v>366</v>
      </c>
      <c r="F197" s="62"/>
      <c r="G197" s="33">
        <f>G198+G204</f>
        <v>33240.1</v>
      </c>
      <c r="H197" s="16"/>
      <c r="I197" s="16"/>
      <c r="J197" s="14"/>
      <c r="K197" s="14"/>
      <c r="L197" s="14"/>
    </row>
    <row r="198" spans="1:12" ht="31.5" hidden="1">
      <c r="A198" s="61" t="s">
        <v>412</v>
      </c>
      <c r="B198" s="62">
        <v>801</v>
      </c>
      <c r="C198" s="63" t="s">
        <v>261</v>
      </c>
      <c r="D198" s="63" t="s">
        <v>261</v>
      </c>
      <c r="E198" s="62" t="s">
        <v>393</v>
      </c>
      <c r="F198" s="62"/>
      <c r="G198" s="33">
        <f>SUM(G199:G202)</f>
        <v>0</v>
      </c>
      <c r="H198" s="16"/>
      <c r="I198" s="16"/>
      <c r="J198" s="14"/>
      <c r="K198" s="14"/>
      <c r="L198" s="14"/>
    </row>
    <row r="199" spans="1:12" ht="47.25" hidden="1">
      <c r="A199" s="61" t="s">
        <v>1069</v>
      </c>
      <c r="B199" s="62">
        <v>801</v>
      </c>
      <c r="C199" s="63" t="s">
        <v>261</v>
      </c>
      <c r="D199" s="63" t="s">
        <v>261</v>
      </c>
      <c r="E199" s="62" t="s">
        <v>1058</v>
      </c>
      <c r="F199" s="62">
        <v>200</v>
      </c>
      <c r="G199" s="33">
        <v>0</v>
      </c>
      <c r="H199" s="16"/>
      <c r="I199" s="16"/>
      <c r="J199" s="14"/>
      <c r="K199" s="14"/>
      <c r="L199" s="14"/>
    </row>
    <row r="200" spans="1:12" ht="63" hidden="1">
      <c r="A200" s="61" t="s">
        <v>999</v>
      </c>
      <c r="B200" s="62">
        <v>801</v>
      </c>
      <c r="C200" s="63" t="s">
        <v>261</v>
      </c>
      <c r="D200" s="63" t="s">
        <v>261</v>
      </c>
      <c r="E200" s="62" t="s">
        <v>978</v>
      </c>
      <c r="F200" s="62">
        <v>200</v>
      </c>
      <c r="G200" s="33">
        <v>0</v>
      </c>
      <c r="H200" s="16"/>
      <c r="I200" s="16"/>
      <c r="J200" s="14"/>
      <c r="K200" s="14"/>
      <c r="L200" s="14"/>
    </row>
    <row r="201" spans="1:12" ht="63" hidden="1">
      <c r="A201" s="61" t="s">
        <v>879</v>
      </c>
      <c r="B201" s="62">
        <v>801</v>
      </c>
      <c r="C201" s="63" t="s">
        <v>261</v>
      </c>
      <c r="D201" s="63" t="s">
        <v>261</v>
      </c>
      <c r="E201" s="62" t="s">
        <v>974</v>
      </c>
      <c r="F201" s="62">
        <v>200</v>
      </c>
      <c r="G201" s="33">
        <v>0</v>
      </c>
      <c r="H201" s="16"/>
      <c r="I201" s="16"/>
      <c r="J201" s="14"/>
      <c r="K201" s="14"/>
      <c r="L201" s="14"/>
    </row>
    <row r="202" spans="1:12" ht="63" hidden="1">
      <c r="A202" s="61" t="s">
        <v>880</v>
      </c>
      <c r="B202" s="62">
        <v>801</v>
      </c>
      <c r="C202" s="63" t="s">
        <v>261</v>
      </c>
      <c r="D202" s="63" t="s">
        <v>261</v>
      </c>
      <c r="E202" s="62" t="s">
        <v>975</v>
      </c>
      <c r="F202" s="62">
        <v>200</v>
      </c>
      <c r="G202" s="33"/>
      <c r="H202" s="16"/>
      <c r="I202" s="16"/>
      <c r="J202" s="14"/>
      <c r="K202" s="14"/>
      <c r="L202" s="14"/>
    </row>
    <row r="203" spans="1:12" ht="63" hidden="1">
      <c r="A203" s="61" t="s">
        <v>880</v>
      </c>
      <c r="B203" s="62">
        <v>801</v>
      </c>
      <c r="C203" s="63" t="s">
        <v>261</v>
      </c>
      <c r="D203" s="63" t="s">
        <v>261</v>
      </c>
      <c r="E203" s="62" t="s">
        <v>975</v>
      </c>
      <c r="F203" s="62">
        <v>200</v>
      </c>
      <c r="G203" s="33"/>
      <c r="H203" s="16"/>
      <c r="I203" s="16"/>
      <c r="J203" s="14"/>
      <c r="K203" s="14"/>
      <c r="L203" s="14"/>
    </row>
    <row r="204" spans="1:12" ht="47.25">
      <c r="A204" s="61" t="s">
        <v>847</v>
      </c>
      <c r="B204" s="62">
        <v>801</v>
      </c>
      <c r="C204" s="63" t="s">
        <v>261</v>
      </c>
      <c r="D204" s="63" t="s">
        <v>261</v>
      </c>
      <c r="E204" s="62" t="s">
        <v>381</v>
      </c>
      <c r="F204" s="62"/>
      <c r="G204" s="33">
        <f>SUM(G205:G205)</f>
        <v>33240.1</v>
      </c>
      <c r="H204" s="16"/>
      <c r="I204" s="16"/>
      <c r="J204" s="14"/>
      <c r="K204" s="14"/>
      <c r="L204" s="14"/>
    </row>
    <row r="205" spans="1:12" ht="63">
      <c r="A205" s="61" t="s">
        <v>1252</v>
      </c>
      <c r="B205" s="62">
        <v>801</v>
      </c>
      <c r="C205" s="63" t="s">
        <v>261</v>
      </c>
      <c r="D205" s="63" t="s">
        <v>261</v>
      </c>
      <c r="E205" s="62" t="s">
        <v>1299</v>
      </c>
      <c r="F205" s="62">
        <v>400</v>
      </c>
      <c r="G205" s="33">
        <v>33240.1</v>
      </c>
      <c r="H205" s="16"/>
      <c r="I205" s="16"/>
      <c r="J205" s="14"/>
      <c r="K205" s="14"/>
      <c r="L205" s="14"/>
    </row>
    <row r="206" spans="1:12">
      <c r="A206" s="56" t="s">
        <v>416</v>
      </c>
      <c r="B206" s="57">
        <v>801</v>
      </c>
      <c r="C206" s="58" t="s">
        <v>316</v>
      </c>
      <c r="D206" s="58" t="s">
        <v>232</v>
      </c>
      <c r="E206" s="62"/>
      <c r="F206" s="62"/>
      <c r="G206" s="60">
        <f>SUM(G207,G211,G216)</f>
        <v>6524.3</v>
      </c>
      <c r="H206" s="14"/>
      <c r="I206" s="16"/>
      <c r="J206" s="14"/>
      <c r="K206" s="14"/>
    </row>
    <row r="207" spans="1:12" hidden="1">
      <c r="A207" s="100" t="s">
        <v>417</v>
      </c>
      <c r="B207" s="57">
        <v>801</v>
      </c>
      <c r="C207" s="58" t="s">
        <v>316</v>
      </c>
      <c r="D207" s="58" t="s">
        <v>296</v>
      </c>
      <c r="E207" s="92"/>
      <c r="F207" s="62"/>
      <c r="G207" s="60">
        <f>G208</f>
        <v>0</v>
      </c>
      <c r="H207" s="14"/>
      <c r="I207" s="16"/>
      <c r="J207" s="14"/>
      <c r="K207" s="14"/>
    </row>
    <row r="208" spans="1:12" s="17" customFormat="1" hidden="1">
      <c r="A208" s="74" t="s">
        <v>262</v>
      </c>
      <c r="B208" s="62">
        <v>801</v>
      </c>
      <c r="C208" s="62" t="s">
        <v>316</v>
      </c>
      <c r="D208" s="62" t="s">
        <v>296</v>
      </c>
      <c r="E208" s="62" t="s">
        <v>263</v>
      </c>
      <c r="F208" s="62"/>
      <c r="G208" s="33">
        <f>SUM(G209)</f>
        <v>0</v>
      </c>
      <c r="H208" s="14"/>
      <c r="I208" s="16"/>
      <c r="J208" s="14"/>
      <c r="K208" s="14"/>
    </row>
    <row r="209" spans="1:11" hidden="1">
      <c r="A209" s="74" t="s">
        <v>264</v>
      </c>
      <c r="B209" s="62">
        <v>801</v>
      </c>
      <c r="C209" s="62" t="s">
        <v>316</v>
      </c>
      <c r="D209" s="62" t="s">
        <v>296</v>
      </c>
      <c r="E209" s="62" t="s">
        <v>265</v>
      </c>
      <c r="F209" s="62"/>
      <c r="G209" s="33">
        <f>SUM(G210)</f>
        <v>0</v>
      </c>
      <c r="H209" s="14"/>
      <c r="I209" s="16"/>
      <c r="J209" s="14"/>
      <c r="K209" s="14"/>
    </row>
    <row r="210" spans="1:11" hidden="1">
      <c r="A210" s="74" t="s">
        <v>418</v>
      </c>
      <c r="B210" s="62">
        <v>801</v>
      </c>
      <c r="C210" s="62" t="s">
        <v>316</v>
      </c>
      <c r="D210" s="62" t="s">
        <v>296</v>
      </c>
      <c r="E210" s="62" t="s">
        <v>292</v>
      </c>
      <c r="F210" s="62">
        <v>300</v>
      </c>
      <c r="G210" s="33">
        <v>0</v>
      </c>
      <c r="H210" s="14"/>
      <c r="I210" s="16"/>
      <c r="J210" s="14"/>
      <c r="K210" s="14"/>
    </row>
    <row r="211" spans="1:11">
      <c r="A211" s="110" t="s">
        <v>419</v>
      </c>
      <c r="B211" s="111">
        <v>801</v>
      </c>
      <c r="C211" s="112">
        <v>10</v>
      </c>
      <c r="D211" s="112" t="s">
        <v>244</v>
      </c>
      <c r="E211" s="112"/>
      <c r="F211" s="112"/>
      <c r="G211" s="60">
        <f>SUM(G212)</f>
        <v>6524.3</v>
      </c>
      <c r="H211" s="14"/>
      <c r="I211" s="16"/>
      <c r="J211" s="14"/>
      <c r="K211" s="14"/>
    </row>
    <row r="212" spans="1:11">
      <c r="A212" s="99" t="s">
        <v>262</v>
      </c>
      <c r="B212" s="101">
        <v>801</v>
      </c>
      <c r="C212" s="102">
        <v>10</v>
      </c>
      <c r="D212" s="102" t="s">
        <v>244</v>
      </c>
      <c r="E212" s="102" t="s">
        <v>263</v>
      </c>
      <c r="F212" s="102"/>
      <c r="G212" s="33">
        <f>SUM(G213)</f>
        <v>6524.3</v>
      </c>
      <c r="H212" s="14"/>
      <c r="I212" s="16"/>
      <c r="J212" s="14"/>
      <c r="K212" s="14"/>
    </row>
    <row r="213" spans="1:11">
      <c r="A213" s="99" t="s">
        <v>264</v>
      </c>
      <c r="B213" s="101">
        <v>801</v>
      </c>
      <c r="C213" s="102">
        <v>10</v>
      </c>
      <c r="D213" s="102" t="s">
        <v>244</v>
      </c>
      <c r="E213" s="102" t="s">
        <v>265</v>
      </c>
      <c r="F213" s="102"/>
      <c r="G213" s="33">
        <f>SUM(G214:G215)</f>
        <v>6524.3</v>
      </c>
      <c r="H213" s="14"/>
      <c r="I213" s="16"/>
      <c r="J213" s="14"/>
      <c r="K213" s="14"/>
    </row>
    <row r="214" spans="1:11" ht="94.5" hidden="1">
      <c r="A214" s="99" t="s">
        <v>1118</v>
      </c>
      <c r="B214" s="101">
        <v>801</v>
      </c>
      <c r="C214" s="102">
        <v>10</v>
      </c>
      <c r="D214" s="102" t="s">
        <v>244</v>
      </c>
      <c r="E214" s="102" t="s">
        <v>421</v>
      </c>
      <c r="F214" s="102">
        <v>200</v>
      </c>
      <c r="G214" s="103">
        <v>0</v>
      </c>
      <c r="H214" s="14"/>
      <c r="I214" s="16"/>
      <c r="J214" s="14"/>
      <c r="K214" s="14"/>
    </row>
    <row r="215" spans="1:11" ht="94.5">
      <c r="A215" s="9" t="s">
        <v>420</v>
      </c>
      <c r="B215" s="101">
        <v>801</v>
      </c>
      <c r="C215" s="102">
        <v>10</v>
      </c>
      <c r="D215" s="102" t="s">
        <v>244</v>
      </c>
      <c r="E215" s="102" t="s">
        <v>1278</v>
      </c>
      <c r="F215" s="102">
        <v>400</v>
      </c>
      <c r="G215" s="103">
        <v>6524.3</v>
      </c>
      <c r="H215" s="14"/>
      <c r="I215" s="16"/>
      <c r="J215" s="14"/>
      <c r="K215" s="14"/>
    </row>
    <row r="216" spans="1:11" hidden="1">
      <c r="A216" s="56" t="s">
        <v>422</v>
      </c>
      <c r="B216" s="111">
        <v>801</v>
      </c>
      <c r="C216" s="58">
        <v>10</v>
      </c>
      <c r="D216" s="58" t="s">
        <v>423</v>
      </c>
      <c r="E216" s="57"/>
      <c r="F216" s="57"/>
      <c r="G216" s="60">
        <f>G217</f>
        <v>0</v>
      </c>
      <c r="H216" s="14"/>
      <c r="I216" s="16"/>
      <c r="J216" s="14"/>
      <c r="K216" s="14"/>
    </row>
    <row r="217" spans="1:11" ht="47.25" hidden="1">
      <c r="A217" s="61" t="s">
        <v>424</v>
      </c>
      <c r="B217" s="101">
        <v>801</v>
      </c>
      <c r="C217" s="63">
        <v>10</v>
      </c>
      <c r="D217" s="63" t="s">
        <v>423</v>
      </c>
      <c r="E217" s="63" t="s">
        <v>425</v>
      </c>
      <c r="F217" s="62"/>
      <c r="G217" s="33">
        <f>G218</f>
        <v>0</v>
      </c>
      <c r="H217" s="14"/>
      <c r="I217" s="16"/>
      <c r="J217" s="14"/>
      <c r="K217" s="14"/>
    </row>
    <row r="218" spans="1:11" ht="47.25" hidden="1">
      <c r="A218" s="61" t="s">
        <v>426</v>
      </c>
      <c r="B218" s="101">
        <v>801</v>
      </c>
      <c r="C218" s="63">
        <v>10</v>
      </c>
      <c r="D218" s="63" t="s">
        <v>423</v>
      </c>
      <c r="E218" s="62" t="s">
        <v>427</v>
      </c>
      <c r="F218" s="62"/>
      <c r="G218" s="33">
        <f>G219</f>
        <v>0</v>
      </c>
      <c r="H218" s="14"/>
      <c r="I218" s="16"/>
      <c r="J218" s="14"/>
      <c r="K218" s="14"/>
    </row>
    <row r="219" spans="1:11" s="17" customFormat="1" ht="63" hidden="1">
      <c r="A219" s="65" t="s">
        <v>428</v>
      </c>
      <c r="B219" s="101">
        <v>801</v>
      </c>
      <c r="C219" s="63">
        <v>10</v>
      </c>
      <c r="D219" s="63" t="s">
        <v>423</v>
      </c>
      <c r="E219" s="62" t="s">
        <v>429</v>
      </c>
      <c r="F219" s="62"/>
      <c r="G219" s="33">
        <f>SUM(G220:G220)</f>
        <v>0</v>
      </c>
      <c r="H219" s="14"/>
      <c r="I219" s="16"/>
      <c r="J219" s="14"/>
      <c r="K219" s="14"/>
    </row>
    <row r="220" spans="1:11" ht="47.25" hidden="1">
      <c r="A220" s="9" t="s">
        <v>430</v>
      </c>
      <c r="B220" s="101">
        <v>801</v>
      </c>
      <c r="C220" s="63">
        <v>10</v>
      </c>
      <c r="D220" s="63" t="s">
        <v>423</v>
      </c>
      <c r="E220" s="62" t="s">
        <v>431</v>
      </c>
      <c r="F220" s="102">
        <v>400</v>
      </c>
      <c r="G220" s="33">
        <v>0</v>
      </c>
      <c r="H220" s="14"/>
      <c r="I220" s="16"/>
      <c r="J220" s="14"/>
      <c r="K220" s="14"/>
    </row>
    <row r="221" spans="1:11" ht="31.5">
      <c r="A221" s="56" t="s">
        <v>1243</v>
      </c>
      <c r="B221" s="57">
        <v>802</v>
      </c>
      <c r="C221" s="63"/>
      <c r="D221" s="63"/>
      <c r="E221" s="62"/>
      <c r="F221" s="62"/>
      <c r="G221" s="60">
        <f>SUM(G222,G246,G267,G272)</f>
        <v>148422.1</v>
      </c>
      <c r="H221" s="14"/>
      <c r="I221" s="16"/>
      <c r="J221" s="14"/>
      <c r="K221" s="14"/>
    </row>
    <row r="222" spans="1:11">
      <c r="A222" s="56" t="s">
        <v>230</v>
      </c>
      <c r="B222" s="57">
        <v>802</v>
      </c>
      <c r="C222" s="58" t="s">
        <v>231</v>
      </c>
      <c r="D222" s="58" t="s">
        <v>232</v>
      </c>
      <c r="E222" s="62"/>
      <c r="F222" s="62"/>
      <c r="G222" s="60">
        <f>SUM(G223,G235,G242)</f>
        <v>65712.299999999988</v>
      </c>
      <c r="H222" s="14"/>
      <c r="I222" s="16"/>
      <c r="J222" s="14"/>
      <c r="K222" s="14"/>
    </row>
    <row r="223" spans="1:11" ht="47.25">
      <c r="A223" s="56" t="s">
        <v>432</v>
      </c>
      <c r="B223" s="68">
        <v>802</v>
      </c>
      <c r="C223" s="58" t="s">
        <v>231</v>
      </c>
      <c r="D223" s="58" t="s">
        <v>423</v>
      </c>
      <c r="E223" s="57"/>
      <c r="F223" s="57"/>
      <c r="G223" s="60">
        <f>SUM(G224)</f>
        <v>56534.299999999996</v>
      </c>
      <c r="H223" s="14"/>
      <c r="I223" s="16"/>
      <c r="J223" s="14"/>
      <c r="K223" s="14"/>
    </row>
    <row r="224" spans="1:11" ht="31.5">
      <c r="A224" s="61" t="s">
        <v>273</v>
      </c>
      <c r="B224" s="62">
        <v>802</v>
      </c>
      <c r="C224" s="63" t="s">
        <v>231</v>
      </c>
      <c r="D224" s="63" t="s">
        <v>423</v>
      </c>
      <c r="E224" s="62" t="s">
        <v>274</v>
      </c>
      <c r="F224" s="64"/>
      <c r="G224" s="33">
        <f>SUM(G225)</f>
        <v>56534.299999999996</v>
      </c>
      <c r="H224" s="14"/>
      <c r="I224" s="16"/>
      <c r="J224" s="14"/>
      <c r="K224" s="14"/>
    </row>
    <row r="225" spans="1:11" ht="31.5">
      <c r="A225" s="61" t="s">
        <v>275</v>
      </c>
      <c r="B225" s="62">
        <v>802</v>
      </c>
      <c r="C225" s="63" t="s">
        <v>231</v>
      </c>
      <c r="D225" s="63" t="s">
        <v>423</v>
      </c>
      <c r="E225" s="62" t="s">
        <v>276</v>
      </c>
      <c r="F225" s="64"/>
      <c r="G225" s="33">
        <f>SUM(G226:G234)</f>
        <v>56534.299999999996</v>
      </c>
      <c r="H225" s="14"/>
      <c r="I225" s="16"/>
      <c r="J225" s="14"/>
      <c r="K225" s="14"/>
    </row>
    <row r="226" spans="1:11" ht="94.5">
      <c r="A226" s="65" t="s">
        <v>247</v>
      </c>
      <c r="B226" s="62">
        <v>802</v>
      </c>
      <c r="C226" s="63" t="s">
        <v>231</v>
      </c>
      <c r="D226" s="63" t="s">
        <v>423</v>
      </c>
      <c r="E226" s="62" t="s">
        <v>433</v>
      </c>
      <c r="F226" s="62">
        <v>100</v>
      </c>
      <c r="G226" s="33">
        <v>47572.7</v>
      </c>
      <c r="H226" s="14"/>
      <c r="I226" s="16"/>
      <c r="J226" s="14"/>
      <c r="K226" s="14"/>
    </row>
    <row r="227" spans="1:11" ht="47.25">
      <c r="A227" s="66" t="s">
        <v>249</v>
      </c>
      <c r="B227" s="67">
        <v>802</v>
      </c>
      <c r="C227" s="63" t="s">
        <v>231</v>
      </c>
      <c r="D227" s="63" t="s">
        <v>423</v>
      </c>
      <c r="E227" s="62" t="s">
        <v>433</v>
      </c>
      <c r="F227" s="67">
        <v>200</v>
      </c>
      <c r="G227" s="33">
        <v>3000</v>
      </c>
      <c r="H227" s="14"/>
      <c r="I227" s="16"/>
      <c r="J227" s="14"/>
      <c r="K227" s="14"/>
    </row>
    <row r="228" spans="1:11" ht="31.5">
      <c r="A228" s="65" t="s">
        <v>250</v>
      </c>
      <c r="B228" s="62">
        <v>802</v>
      </c>
      <c r="C228" s="63" t="s">
        <v>231</v>
      </c>
      <c r="D228" s="63" t="s">
        <v>423</v>
      </c>
      <c r="E228" s="62" t="s">
        <v>433</v>
      </c>
      <c r="F228" s="62">
        <v>800</v>
      </c>
      <c r="G228" s="33">
        <v>19.7</v>
      </c>
      <c r="H228" s="14"/>
      <c r="I228" s="16"/>
      <c r="J228" s="14"/>
      <c r="K228" s="14"/>
    </row>
    <row r="229" spans="1:11" ht="126">
      <c r="A229" s="65" t="s">
        <v>251</v>
      </c>
      <c r="B229" s="62">
        <v>802</v>
      </c>
      <c r="C229" s="63" t="s">
        <v>231</v>
      </c>
      <c r="D229" s="63" t="s">
        <v>423</v>
      </c>
      <c r="E229" s="62" t="s">
        <v>434</v>
      </c>
      <c r="F229" s="62">
        <v>100</v>
      </c>
      <c r="G229" s="33">
        <v>3941.9</v>
      </c>
      <c r="H229" s="14"/>
      <c r="I229" s="16"/>
      <c r="J229" s="14"/>
      <c r="K229" s="14"/>
    </row>
    <row r="230" spans="1:11" ht="94.5" hidden="1">
      <c r="A230" s="66" t="s">
        <v>253</v>
      </c>
      <c r="B230" s="62">
        <v>802</v>
      </c>
      <c r="C230" s="63" t="s">
        <v>231</v>
      </c>
      <c r="D230" s="63" t="s">
        <v>423</v>
      </c>
      <c r="E230" s="62" t="s">
        <v>434</v>
      </c>
      <c r="F230" s="62">
        <v>200</v>
      </c>
      <c r="G230" s="33"/>
      <c r="H230" s="14"/>
      <c r="I230" s="16"/>
      <c r="J230" s="14"/>
      <c r="K230" s="14"/>
    </row>
    <row r="231" spans="1:11" ht="78.75">
      <c r="A231" s="65" t="s">
        <v>242</v>
      </c>
      <c r="B231" s="62">
        <v>802</v>
      </c>
      <c r="C231" s="63" t="s">
        <v>231</v>
      </c>
      <c r="D231" s="63" t="s">
        <v>423</v>
      </c>
      <c r="E231" s="62" t="s">
        <v>435</v>
      </c>
      <c r="F231" s="62">
        <v>100</v>
      </c>
      <c r="G231" s="33">
        <v>2000</v>
      </c>
      <c r="H231" s="14"/>
      <c r="I231" s="16"/>
      <c r="J231" s="14"/>
      <c r="K231" s="14"/>
    </row>
    <row r="232" spans="1:11" ht="78.75" hidden="1">
      <c r="A232" s="65" t="s">
        <v>283</v>
      </c>
      <c r="B232" s="62">
        <v>802</v>
      </c>
      <c r="C232" s="63" t="s">
        <v>231</v>
      </c>
      <c r="D232" s="63" t="s">
        <v>423</v>
      </c>
      <c r="E232" s="62" t="s">
        <v>439</v>
      </c>
      <c r="F232" s="62">
        <v>100</v>
      </c>
      <c r="G232" s="33">
        <v>0</v>
      </c>
      <c r="H232" s="14"/>
      <c r="I232" s="16"/>
      <c r="J232" s="14"/>
      <c r="K232" s="14"/>
    </row>
    <row r="233" spans="1:11" ht="94.5" hidden="1">
      <c r="A233" s="65" t="s">
        <v>1019</v>
      </c>
      <c r="B233" s="62">
        <v>802</v>
      </c>
      <c r="C233" s="63" t="s">
        <v>231</v>
      </c>
      <c r="D233" s="63" t="s">
        <v>423</v>
      </c>
      <c r="E233" s="62" t="s">
        <v>1032</v>
      </c>
      <c r="F233" s="62">
        <v>100</v>
      </c>
      <c r="G233" s="33">
        <v>0</v>
      </c>
      <c r="H233" s="14"/>
      <c r="I233" s="16"/>
      <c r="J233" s="14"/>
      <c r="K233" s="14"/>
    </row>
    <row r="234" spans="1:11" ht="127.5" hidden="1" customHeight="1">
      <c r="A234" s="65" t="s">
        <v>1018</v>
      </c>
      <c r="B234" s="62">
        <v>802</v>
      </c>
      <c r="C234" s="63" t="s">
        <v>231</v>
      </c>
      <c r="D234" s="63" t="s">
        <v>423</v>
      </c>
      <c r="E234" s="62" t="s">
        <v>1033</v>
      </c>
      <c r="F234" s="62">
        <v>100</v>
      </c>
      <c r="G234" s="33">
        <v>0</v>
      </c>
      <c r="H234" s="14"/>
      <c r="I234" s="16"/>
      <c r="J234" s="14"/>
      <c r="K234" s="14"/>
    </row>
    <row r="235" spans="1:11">
      <c r="A235" s="56" t="s">
        <v>436</v>
      </c>
      <c r="B235" s="68">
        <v>802</v>
      </c>
      <c r="C235" s="58" t="s">
        <v>231</v>
      </c>
      <c r="D235" s="58">
        <v>11</v>
      </c>
      <c r="E235" s="57"/>
      <c r="F235" s="57"/>
      <c r="G235" s="60">
        <f>SUM(G236,G239)</f>
        <v>9178</v>
      </c>
      <c r="H235" s="14"/>
      <c r="I235" s="16"/>
      <c r="J235" s="14"/>
      <c r="K235" s="14"/>
    </row>
    <row r="236" spans="1:11" ht="31.5">
      <c r="A236" s="61" t="s">
        <v>273</v>
      </c>
      <c r="B236" s="62">
        <v>802</v>
      </c>
      <c r="C236" s="63" t="s">
        <v>231</v>
      </c>
      <c r="D236" s="63" t="s">
        <v>437</v>
      </c>
      <c r="E236" s="62" t="s">
        <v>274</v>
      </c>
      <c r="F236" s="64"/>
      <c r="G236" s="33">
        <f>SUM(G237)</f>
        <v>2178</v>
      </c>
      <c r="H236" s="14"/>
      <c r="I236" s="16"/>
      <c r="J236" s="14"/>
      <c r="K236" s="14"/>
    </row>
    <row r="237" spans="1:11" ht="31.5">
      <c r="A237" s="61" t="s">
        <v>275</v>
      </c>
      <c r="B237" s="62">
        <v>802</v>
      </c>
      <c r="C237" s="63" t="s">
        <v>231</v>
      </c>
      <c r="D237" s="63" t="s">
        <v>437</v>
      </c>
      <c r="E237" s="62" t="s">
        <v>276</v>
      </c>
      <c r="F237" s="64"/>
      <c r="G237" s="33">
        <f>SUM(G238)</f>
        <v>2178</v>
      </c>
      <c r="H237" s="14"/>
      <c r="I237" s="16"/>
      <c r="J237" s="14"/>
      <c r="K237" s="14"/>
    </row>
    <row r="238" spans="1:11" ht="31.5">
      <c r="A238" s="61" t="s">
        <v>438</v>
      </c>
      <c r="B238" s="62">
        <v>802</v>
      </c>
      <c r="C238" s="63" t="s">
        <v>231</v>
      </c>
      <c r="D238" s="63" t="s">
        <v>437</v>
      </c>
      <c r="E238" s="62" t="s">
        <v>439</v>
      </c>
      <c r="F238" s="62">
        <v>800</v>
      </c>
      <c r="G238" s="33">
        <v>2178</v>
      </c>
      <c r="H238" s="14"/>
      <c r="I238" s="16"/>
      <c r="J238" s="14"/>
      <c r="K238" s="14"/>
    </row>
    <row r="239" spans="1:11">
      <c r="A239" s="61" t="s">
        <v>262</v>
      </c>
      <c r="B239" s="62">
        <v>802</v>
      </c>
      <c r="C239" s="63" t="s">
        <v>231</v>
      </c>
      <c r="D239" s="63" t="s">
        <v>437</v>
      </c>
      <c r="E239" s="62" t="s">
        <v>263</v>
      </c>
      <c r="F239" s="62"/>
      <c r="G239" s="33">
        <f>SUM(G240)</f>
        <v>7000</v>
      </c>
      <c r="H239" s="14"/>
      <c r="I239" s="16"/>
      <c r="J239" s="14"/>
      <c r="K239" s="14"/>
    </row>
    <row r="240" spans="1:11">
      <c r="A240" s="61" t="s">
        <v>264</v>
      </c>
      <c r="B240" s="62">
        <v>802</v>
      </c>
      <c r="C240" s="63" t="s">
        <v>231</v>
      </c>
      <c r="D240" s="63" t="s">
        <v>437</v>
      </c>
      <c r="E240" s="62" t="s">
        <v>265</v>
      </c>
      <c r="F240" s="62"/>
      <c r="G240" s="33">
        <f>SUM(G241)</f>
        <v>7000</v>
      </c>
      <c r="H240" s="14"/>
      <c r="I240" s="16"/>
      <c r="J240" s="14"/>
      <c r="K240" s="14"/>
    </row>
    <row r="241" spans="1:11" ht="31.5">
      <c r="A241" s="61" t="s">
        <v>294</v>
      </c>
      <c r="B241" s="62">
        <v>802</v>
      </c>
      <c r="C241" s="63" t="s">
        <v>231</v>
      </c>
      <c r="D241" s="63" t="s">
        <v>437</v>
      </c>
      <c r="E241" s="62" t="s">
        <v>292</v>
      </c>
      <c r="F241" s="62">
        <v>800</v>
      </c>
      <c r="G241" s="33">
        <v>7000</v>
      </c>
      <c r="H241" s="14"/>
      <c r="I241" s="16"/>
      <c r="J241" s="14"/>
      <c r="K241" s="14"/>
    </row>
    <row r="242" spans="1:11" hidden="1">
      <c r="A242" s="56" t="s">
        <v>268</v>
      </c>
      <c r="B242" s="57">
        <v>802</v>
      </c>
      <c r="C242" s="58" t="s">
        <v>231</v>
      </c>
      <c r="D242" s="58">
        <v>13</v>
      </c>
      <c r="E242" s="57"/>
      <c r="F242" s="57"/>
      <c r="G242" s="60">
        <f>SUM(G243)</f>
        <v>0</v>
      </c>
      <c r="H242" s="14"/>
      <c r="I242" s="16"/>
      <c r="J242" s="14"/>
      <c r="K242" s="14"/>
    </row>
    <row r="243" spans="1:11" s="17" customFormat="1" hidden="1">
      <c r="A243" s="61" t="s">
        <v>262</v>
      </c>
      <c r="B243" s="62">
        <v>802</v>
      </c>
      <c r="C243" s="63" t="s">
        <v>231</v>
      </c>
      <c r="D243" s="63" t="s">
        <v>269</v>
      </c>
      <c r="E243" s="62" t="s">
        <v>263</v>
      </c>
      <c r="F243" s="62"/>
      <c r="G243" s="33">
        <f>SUM(G244)</f>
        <v>0</v>
      </c>
      <c r="H243" s="14"/>
      <c r="I243" s="16"/>
      <c r="J243" s="14"/>
      <c r="K243" s="14"/>
    </row>
    <row r="244" spans="1:11" hidden="1">
      <c r="A244" s="61" t="s">
        <v>264</v>
      </c>
      <c r="B244" s="62">
        <v>802</v>
      </c>
      <c r="C244" s="63" t="s">
        <v>231</v>
      </c>
      <c r="D244" s="63" t="s">
        <v>269</v>
      </c>
      <c r="E244" s="62" t="s">
        <v>265</v>
      </c>
      <c r="F244" s="62"/>
      <c r="G244" s="33">
        <f>SUM(G245)</f>
        <v>0</v>
      </c>
      <c r="H244" s="14"/>
      <c r="I244" s="16"/>
      <c r="J244" s="14"/>
      <c r="K244" s="14"/>
    </row>
    <row r="245" spans="1:11" hidden="1">
      <c r="A245" s="61" t="s">
        <v>440</v>
      </c>
      <c r="B245" s="62">
        <v>802</v>
      </c>
      <c r="C245" s="63" t="s">
        <v>231</v>
      </c>
      <c r="D245" s="63" t="s">
        <v>269</v>
      </c>
      <c r="E245" s="62" t="s">
        <v>441</v>
      </c>
      <c r="F245" s="62">
        <v>800</v>
      </c>
      <c r="G245" s="52"/>
      <c r="H245" s="14"/>
      <c r="I245" s="16"/>
      <c r="J245" s="14"/>
      <c r="K245" s="14"/>
    </row>
    <row r="246" spans="1:11">
      <c r="A246" s="56" t="s">
        <v>341</v>
      </c>
      <c r="B246" s="68">
        <v>802</v>
      </c>
      <c r="C246" s="58" t="s">
        <v>244</v>
      </c>
      <c r="D246" s="58" t="s">
        <v>232</v>
      </c>
      <c r="E246" s="57"/>
      <c r="F246" s="57"/>
      <c r="G246" s="60">
        <f>SUM(G247)</f>
        <v>69830.100000000006</v>
      </c>
      <c r="H246" s="14"/>
      <c r="I246" s="16"/>
      <c r="J246" s="14"/>
      <c r="K246" s="14"/>
    </row>
    <row r="247" spans="1:11">
      <c r="A247" s="56" t="s">
        <v>371</v>
      </c>
      <c r="B247" s="68">
        <v>802</v>
      </c>
      <c r="C247" s="58" t="s">
        <v>244</v>
      </c>
      <c r="D247" s="58">
        <v>12</v>
      </c>
      <c r="E247" s="57"/>
      <c r="F247" s="57"/>
      <c r="G247" s="60">
        <f>SUM(G248,G257,G264)</f>
        <v>69830.100000000006</v>
      </c>
      <c r="H247" s="14"/>
      <c r="I247" s="16"/>
      <c r="J247" s="14"/>
      <c r="K247" s="14"/>
    </row>
    <row r="248" spans="1:11" ht="31.5">
      <c r="A248" s="61" t="s">
        <v>954</v>
      </c>
      <c r="B248" s="71">
        <v>802</v>
      </c>
      <c r="C248" s="63" t="s">
        <v>244</v>
      </c>
      <c r="D248" s="63">
        <v>12</v>
      </c>
      <c r="E248" s="62" t="s">
        <v>442</v>
      </c>
      <c r="F248" s="62"/>
      <c r="G248" s="33">
        <f>SUM(G249,G254)</f>
        <v>11598</v>
      </c>
      <c r="H248" s="14"/>
      <c r="I248" s="16"/>
      <c r="J248" s="14"/>
      <c r="K248" s="14"/>
    </row>
    <row r="249" spans="1:11" ht="31.5">
      <c r="A249" s="61" t="s">
        <v>443</v>
      </c>
      <c r="B249" s="71">
        <v>802</v>
      </c>
      <c r="C249" s="63" t="s">
        <v>244</v>
      </c>
      <c r="D249" s="63">
        <v>12</v>
      </c>
      <c r="E249" s="62" t="s">
        <v>444</v>
      </c>
      <c r="F249" s="62"/>
      <c r="G249" s="33">
        <f>SUM(G250,G252)</f>
        <v>1179.4000000000001</v>
      </c>
      <c r="H249" s="14"/>
      <c r="I249" s="16"/>
      <c r="J249" s="14"/>
      <c r="K249" s="14"/>
    </row>
    <row r="250" spans="1:11" ht="47.25">
      <c r="A250" s="61" t="s">
        <v>1065</v>
      </c>
      <c r="B250" s="71">
        <v>802</v>
      </c>
      <c r="C250" s="63" t="s">
        <v>244</v>
      </c>
      <c r="D250" s="63" t="s">
        <v>372</v>
      </c>
      <c r="E250" s="62" t="s">
        <v>1057</v>
      </c>
      <c r="F250" s="62"/>
      <c r="G250" s="33">
        <f>SUM(G251)</f>
        <v>579.4</v>
      </c>
      <c r="H250" s="14"/>
      <c r="I250" s="16"/>
      <c r="J250" s="14"/>
      <c r="K250" s="14"/>
    </row>
    <row r="251" spans="1:11" ht="31.5">
      <c r="A251" s="61" t="s">
        <v>1066</v>
      </c>
      <c r="B251" s="71">
        <v>802</v>
      </c>
      <c r="C251" s="63" t="s">
        <v>244</v>
      </c>
      <c r="D251" s="63" t="s">
        <v>372</v>
      </c>
      <c r="E251" s="62" t="s">
        <v>1165</v>
      </c>
      <c r="F251" s="62">
        <v>800</v>
      </c>
      <c r="G251" s="33">
        <v>579.4</v>
      </c>
      <c r="H251" s="14"/>
      <c r="I251" s="16"/>
      <c r="J251" s="14"/>
      <c r="K251" s="14"/>
    </row>
    <row r="252" spans="1:11" ht="31.5">
      <c r="A252" s="61" t="s">
        <v>445</v>
      </c>
      <c r="B252" s="62">
        <v>802</v>
      </c>
      <c r="C252" s="63" t="s">
        <v>244</v>
      </c>
      <c r="D252" s="63">
        <v>12</v>
      </c>
      <c r="E252" s="62" t="s">
        <v>446</v>
      </c>
      <c r="F252" s="62"/>
      <c r="G252" s="33">
        <f>SUM(G253)</f>
        <v>600</v>
      </c>
      <c r="H252" s="14"/>
      <c r="I252" s="16"/>
      <c r="J252" s="14"/>
      <c r="K252" s="14"/>
    </row>
    <row r="253" spans="1:11" ht="31.5">
      <c r="A253" s="61" t="s">
        <v>447</v>
      </c>
      <c r="B253" s="71">
        <v>802</v>
      </c>
      <c r="C253" s="63" t="s">
        <v>244</v>
      </c>
      <c r="D253" s="63">
        <v>12</v>
      </c>
      <c r="E253" s="62" t="s">
        <v>448</v>
      </c>
      <c r="F253" s="62">
        <v>800</v>
      </c>
      <c r="G253" s="33">
        <v>600</v>
      </c>
      <c r="H253" s="14"/>
      <c r="I253" s="16"/>
      <c r="J253" s="14"/>
      <c r="K253" s="14"/>
    </row>
    <row r="254" spans="1:11" ht="47.25">
      <c r="A254" s="61" t="s">
        <v>984</v>
      </c>
      <c r="B254" s="71">
        <v>802</v>
      </c>
      <c r="C254" s="63" t="s">
        <v>244</v>
      </c>
      <c r="D254" s="63" t="s">
        <v>372</v>
      </c>
      <c r="E254" s="62" t="s">
        <v>986</v>
      </c>
      <c r="F254" s="62"/>
      <c r="G254" s="33">
        <f>G255</f>
        <v>10418.6</v>
      </c>
      <c r="H254" s="14"/>
      <c r="I254" s="16"/>
      <c r="J254" s="14"/>
      <c r="K254" s="14"/>
    </row>
    <row r="255" spans="1:11" ht="63">
      <c r="A255" s="61" t="s">
        <v>985</v>
      </c>
      <c r="B255" s="71">
        <v>802</v>
      </c>
      <c r="C255" s="63" t="s">
        <v>244</v>
      </c>
      <c r="D255" s="63" t="s">
        <v>372</v>
      </c>
      <c r="E255" s="62" t="s">
        <v>987</v>
      </c>
      <c r="F255" s="62"/>
      <c r="G255" s="33">
        <f>G256</f>
        <v>10418.6</v>
      </c>
      <c r="H255" s="14"/>
      <c r="I255" s="16"/>
      <c r="J255" s="14"/>
      <c r="K255" s="14"/>
    </row>
    <row r="256" spans="1:11" ht="47.25">
      <c r="A256" s="61" t="s">
        <v>462</v>
      </c>
      <c r="B256" s="71">
        <v>802</v>
      </c>
      <c r="C256" s="63" t="s">
        <v>244</v>
      </c>
      <c r="D256" s="63" t="s">
        <v>372</v>
      </c>
      <c r="E256" s="62" t="s">
        <v>988</v>
      </c>
      <c r="F256" s="62">
        <v>800</v>
      </c>
      <c r="G256" s="33">
        <v>10418.6</v>
      </c>
      <c r="H256" s="14"/>
      <c r="I256" s="16"/>
      <c r="J256" s="14"/>
      <c r="K256" s="14"/>
    </row>
    <row r="257" spans="1:11" ht="31.5">
      <c r="A257" s="61" t="s">
        <v>955</v>
      </c>
      <c r="B257" s="71">
        <v>802</v>
      </c>
      <c r="C257" s="63" t="s">
        <v>244</v>
      </c>
      <c r="D257" s="63">
        <v>12</v>
      </c>
      <c r="E257" s="62" t="s">
        <v>449</v>
      </c>
      <c r="F257" s="62"/>
      <c r="G257" s="33">
        <f>SUM(G258,G261)</f>
        <v>58032.1</v>
      </c>
      <c r="H257" s="14"/>
      <c r="I257" s="16"/>
      <c r="J257" s="14"/>
      <c r="K257" s="14"/>
    </row>
    <row r="258" spans="1:11" ht="31.5">
      <c r="A258" s="85" t="s">
        <v>450</v>
      </c>
      <c r="B258" s="148">
        <v>802</v>
      </c>
      <c r="C258" s="86" t="s">
        <v>244</v>
      </c>
      <c r="D258" s="86">
        <v>12</v>
      </c>
      <c r="E258" s="87" t="s">
        <v>451</v>
      </c>
      <c r="F258" s="87"/>
      <c r="G258" s="88">
        <f>G259</f>
        <v>7982</v>
      </c>
      <c r="H258" s="14"/>
      <c r="I258" s="16"/>
      <c r="J258" s="14"/>
      <c r="K258" s="14"/>
    </row>
    <row r="259" spans="1:11" ht="31.5">
      <c r="A259" s="89" t="s">
        <v>452</v>
      </c>
      <c r="B259" s="87">
        <v>802</v>
      </c>
      <c r="C259" s="86" t="s">
        <v>244</v>
      </c>
      <c r="D259" s="86">
        <v>12</v>
      </c>
      <c r="E259" s="87" t="s">
        <v>453</v>
      </c>
      <c r="F259" s="87"/>
      <c r="G259" s="88">
        <f>SUM(G260:G260)</f>
        <v>7982</v>
      </c>
      <c r="H259" s="14"/>
      <c r="I259" s="16"/>
      <c r="J259" s="14"/>
      <c r="K259" s="14"/>
    </row>
    <row r="260" spans="1:11" ht="31.5">
      <c r="A260" s="89" t="s">
        <v>454</v>
      </c>
      <c r="B260" s="148">
        <v>802</v>
      </c>
      <c r="C260" s="86" t="s">
        <v>244</v>
      </c>
      <c r="D260" s="86">
        <v>12</v>
      </c>
      <c r="E260" s="87" t="s">
        <v>455</v>
      </c>
      <c r="F260" s="87">
        <v>800</v>
      </c>
      <c r="G260" s="88">
        <v>7982</v>
      </c>
      <c r="H260" s="14"/>
      <c r="I260" s="16"/>
      <c r="J260" s="14"/>
      <c r="K260" s="14"/>
    </row>
    <row r="261" spans="1:11" ht="47.25">
      <c r="A261" s="61" t="s">
        <v>456</v>
      </c>
      <c r="B261" s="71">
        <v>802</v>
      </c>
      <c r="C261" s="63" t="s">
        <v>244</v>
      </c>
      <c r="D261" s="63">
        <v>12</v>
      </c>
      <c r="E261" s="62" t="s">
        <v>457</v>
      </c>
      <c r="F261" s="62"/>
      <c r="G261" s="33">
        <f>SUM(G262)</f>
        <v>50050.1</v>
      </c>
      <c r="H261" s="14"/>
      <c r="I261" s="16"/>
      <c r="J261" s="14"/>
      <c r="K261" s="14"/>
    </row>
    <row r="262" spans="1:11" ht="47.25">
      <c r="A262" s="61" t="s">
        <v>458</v>
      </c>
      <c r="B262" s="62">
        <v>802</v>
      </c>
      <c r="C262" s="63" t="s">
        <v>244</v>
      </c>
      <c r="D262" s="63">
        <v>12</v>
      </c>
      <c r="E262" s="62" t="s">
        <v>459</v>
      </c>
      <c r="F262" s="62"/>
      <c r="G262" s="33">
        <f>SUM(G263:G263)</f>
        <v>50050.1</v>
      </c>
      <c r="H262" s="14"/>
      <c r="I262" s="16"/>
      <c r="J262" s="14"/>
      <c r="K262" s="14"/>
    </row>
    <row r="263" spans="1:11" s="17" customFormat="1" ht="47.25">
      <c r="A263" s="61" t="s">
        <v>460</v>
      </c>
      <c r="B263" s="71">
        <v>802</v>
      </c>
      <c r="C263" s="63" t="s">
        <v>244</v>
      </c>
      <c r="D263" s="63">
        <v>12</v>
      </c>
      <c r="E263" s="62" t="s">
        <v>461</v>
      </c>
      <c r="F263" s="62">
        <v>800</v>
      </c>
      <c r="G263" s="33">
        <v>50050.1</v>
      </c>
      <c r="H263" s="14"/>
      <c r="I263" s="16"/>
      <c r="J263" s="14"/>
      <c r="K263" s="14"/>
    </row>
    <row r="264" spans="1:11">
      <c r="A264" s="61" t="s">
        <v>262</v>
      </c>
      <c r="B264" s="62">
        <v>802</v>
      </c>
      <c r="C264" s="63" t="s">
        <v>244</v>
      </c>
      <c r="D264" s="63">
        <v>12</v>
      </c>
      <c r="E264" s="62" t="s">
        <v>263</v>
      </c>
      <c r="F264" s="62"/>
      <c r="G264" s="33">
        <f>SUM(G265)</f>
        <v>200</v>
      </c>
      <c r="H264" s="14"/>
      <c r="I264" s="16"/>
      <c r="J264" s="14"/>
      <c r="K264" s="14"/>
    </row>
    <row r="265" spans="1:11">
      <c r="A265" s="61" t="s">
        <v>264</v>
      </c>
      <c r="B265" s="62">
        <v>802</v>
      </c>
      <c r="C265" s="63" t="s">
        <v>244</v>
      </c>
      <c r="D265" s="63">
        <v>12</v>
      </c>
      <c r="E265" s="62" t="s">
        <v>265</v>
      </c>
      <c r="F265" s="62"/>
      <c r="G265" s="33">
        <f>SUM(G266:G266)</f>
        <v>200</v>
      </c>
      <c r="H265" s="14"/>
      <c r="I265" s="16"/>
      <c r="J265" s="14"/>
      <c r="K265" s="14"/>
    </row>
    <row r="266" spans="1:11">
      <c r="A266" s="61" t="s">
        <v>440</v>
      </c>
      <c r="B266" s="62">
        <v>802</v>
      </c>
      <c r="C266" s="63" t="s">
        <v>244</v>
      </c>
      <c r="D266" s="63">
        <v>12</v>
      </c>
      <c r="E266" s="62" t="s">
        <v>441</v>
      </c>
      <c r="F266" s="62">
        <v>800</v>
      </c>
      <c r="G266" s="33">
        <v>200</v>
      </c>
      <c r="H266" s="14"/>
      <c r="I266" s="16"/>
      <c r="J266" s="14"/>
      <c r="K266" s="14"/>
    </row>
    <row r="267" spans="1:11">
      <c r="A267" s="56" t="s">
        <v>416</v>
      </c>
      <c r="B267" s="68">
        <v>802</v>
      </c>
      <c r="C267" s="58">
        <v>10</v>
      </c>
      <c r="D267" s="58" t="s">
        <v>232</v>
      </c>
      <c r="E267" s="57"/>
      <c r="F267" s="57"/>
      <c r="G267" s="60">
        <f>SUM(G268)</f>
        <v>12855.6</v>
      </c>
      <c r="H267" s="14"/>
      <c r="I267" s="16"/>
      <c r="J267" s="14"/>
      <c r="K267" s="14"/>
    </row>
    <row r="268" spans="1:11">
      <c r="A268" s="56" t="s">
        <v>463</v>
      </c>
      <c r="B268" s="68">
        <v>802</v>
      </c>
      <c r="C268" s="58">
        <v>10</v>
      </c>
      <c r="D268" s="58" t="s">
        <v>231</v>
      </c>
      <c r="E268" s="57"/>
      <c r="F268" s="57"/>
      <c r="G268" s="60">
        <f>SUM(G269)</f>
        <v>12855.6</v>
      </c>
      <c r="H268" s="14"/>
      <c r="I268" s="16"/>
      <c r="J268" s="14"/>
      <c r="K268" s="14"/>
    </row>
    <row r="269" spans="1:11">
      <c r="A269" s="61" t="s">
        <v>262</v>
      </c>
      <c r="B269" s="62">
        <v>802</v>
      </c>
      <c r="C269" s="63">
        <v>10</v>
      </c>
      <c r="D269" s="63" t="s">
        <v>231</v>
      </c>
      <c r="E269" s="62" t="s">
        <v>263</v>
      </c>
      <c r="F269" s="62"/>
      <c r="G269" s="33">
        <f>SUM(G270)</f>
        <v>12855.6</v>
      </c>
      <c r="H269" s="14"/>
      <c r="I269" s="16"/>
      <c r="J269" s="14"/>
      <c r="K269" s="14"/>
    </row>
    <row r="270" spans="1:11">
      <c r="A270" s="61" t="s">
        <v>464</v>
      </c>
      <c r="B270" s="62">
        <v>802</v>
      </c>
      <c r="C270" s="63" t="s">
        <v>316</v>
      </c>
      <c r="D270" s="63" t="s">
        <v>231</v>
      </c>
      <c r="E270" s="62" t="s">
        <v>465</v>
      </c>
      <c r="F270" s="62"/>
      <c r="G270" s="33">
        <f>SUM(G271)</f>
        <v>12855.6</v>
      </c>
      <c r="H270" s="14"/>
      <c r="I270" s="16"/>
      <c r="J270" s="14"/>
      <c r="K270" s="14"/>
    </row>
    <row r="271" spans="1:11" ht="47.25">
      <c r="A271" s="65" t="s">
        <v>466</v>
      </c>
      <c r="B271" s="71">
        <v>802</v>
      </c>
      <c r="C271" s="63">
        <v>10</v>
      </c>
      <c r="D271" s="63" t="s">
        <v>231</v>
      </c>
      <c r="E271" s="62" t="s">
        <v>467</v>
      </c>
      <c r="F271" s="62">
        <v>300</v>
      </c>
      <c r="G271" s="33">
        <v>12855.6</v>
      </c>
      <c r="H271" s="14"/>
      <c r="I271" s="16"/>
      <c r="J271" s="14"/>
      <c r="K271" s="14"/>
    </row>
    <row r="272" spans="1:11">
      <c r="A272" s="55" t="s">
        <v>828</v>
      </c>
      <c r="B272" s="68">
        <v>802</v>
      </c>
      <c r="C272" s="58" t="s">
        <v>269</v>
      </c>
      <c r="D272" s="58" t="s">
        <v>232</v>
      </c>
      <c r="E272" s="57"/>
      <c r="F272" s="57"/>
      <c r="G272" s="60">
        <f>G273</f>
        <v>24.1</v>
      </c>
      <c r="H272" s="14"/>
      <c r="I272" s="16"/>
      <c r="J272" s="14"/>
      <c r="K272" s="14"/>
    </row>
    <row r="273" spans="1:11" ht="31.5">
      <c r="A273" s="55" t="s">
        <v>829</v>
      </c>
      <c r="B273" s="68">
        <v>802</v>
      </c>
      <c r="C273" s="58" t="s">
        <v>269</v>
      </c>
      <c r="D273" s="58" t="s">
        <v>231</v>
      </c>
      <c r="E273" s="57"/>
      <c r="F273" s="57"/>
      <c r="G273" s="60">
        <f>G274</f>
        <v>24.1</v>
      </c>
      <c r="H273" s="14"/>
      <c r="I273" s="16"/>
      <c r="J273" s="14"/>
      <c r="K273" s="14"/>
    </row>
    <row r="274" spans="1:11">
      <c r="A274" s="61" t="s">
        <v>262</v>
      </c>
      <c r="B274" s="71">
        <v>802</v>
      </c>
      <c r="C274" s="63" t="s">
        <v>269</v>
      </c>
      <c r="D274" s="63" t="s">
        <v>231</v>
      </c>
      <c r="E274" s="62" t="s">
        <v>263</v>
      </c>
      <c r="F274" s="62"/>
      <c r="G274" s="33">
        <f>G275</f>
        <v>24.1</v>
      </c>
      <c r="H274" s="14"/>
      <c r="I274" s="16"/>
      <c r="J274" s="14"/>
      <c r="K274" s="14"/>
    </row>
    <row r="275" spans="1:11">
      <c r="A275" s="65" t="s">
        <v>264</v>
      </c>
      <c r="B275" s="71">
        <v>802</v>
      </c>
      <c r="C275" s="63" t="s">
        <v>269</v>
      </c>
      <c r="D275" s="63" t="s">
        <v>231</v>
      </c>
      <c r="E275" s="62" t="s">
        <v>265</v>
      </c>
      <c r="F275" s="62"/>
      <c r="G275" s="33">
        <f>G276</f>
        <v>24.1</v>
      </c>
      <c r="H275" s="14"/>
      <c r="I275" s="16"/>
      <c r="J275" s="14"/>
      <c r="K275" s="14"/>
    </row>
    <row r="276" spans="1:11" ht="47.25">
      <c r="A276" s="65" t="s">
        <v>831</v>
      </c>
      <c r="B276" s="71">
        <v>802</v>
      </c>
      <c r="C276" s="63" t="s">
        <v>269</v>
      </c>
      <c r="D276" s="63" t="s">
        <v>231</v>
      </c>
      <c r="E276" s="62" t="s">
        <v>830</v>
      </c>
      <c r="F276" s="62">
        <v>700</v>
      </c>
      <c r="G276" s="33">
        <v>24.1</v>
      </c>
      <c r="H276" s="14"/>
      <c r="I276" s="16"/>
      <c r="J276" s="14"/>
      <c r="K276" s="14"/>
    </row>
    <row r="277" spans="1:11" ht="31.5">
      <c r="A277" s="56" t="s">
        <v>1246</v>
      </c>
      <c r="B277" s="68">
        <v>803</v>
      </c>
      <c r="C277" s="63"/>
      <c r="D277" s="63"/>
      <c r="E277" s="62"/>
      <c r="F277" s="62"/>
      <c r="G277" s="60">
        <f>SUM(G278,G292,G402,G447,G464)</f>
        <v>1507873.8</v>
      </c>
      <c r="H277" s="14"/>
      <c r="I277" s="16"/>
      <c r="J277" s="14"/>
      <c r="K277" s="14"/>
    </row>
    <row r="278" spans="1:11">
      <c r="A278" s="113" t="s">
        <v>230</v>
      </c>
      <c r="B278" s="68">
        <v>803</v>
      </c>
      <c r="C278" s="58" t="s">
        <v>231</v>
      </c>
      <c r="D278" s="58" t="s">
        <v>232</v>
      </c>
      <c r="E278" s="57"/>
      <c r="F278" s="62"/>
      <c r="G278" s="114">
        <f>SUM(G279,G285)</f>
        <v>56154.7</v>
      </c>
      <c r="H278" s="14"/>
      <c r="I278" s="16"/>
      <c r="J278" s="14"/>
      <c r="K278" s="14"/>
    </row>
    <row r="279" spans="1:11" ht="47.25">
      <c r="A279" s="113" t="s">
        <v>1245</v>
      </c>
      <c r="B279" s="68">
        <v>803</v>
      </c>
      <c r="C279" s="58" t="s">
        <v>231</v>
      </c>
      <c r="D279" s="58" t="s">
        <v>244</v>
      </c>
      <c r="E279" s="57"/>
      <c r="F279" s="57"/>
      <c r="G279" s="60">
        <f>SUM(G280)</f>
        <v>2038.7</v>
      </c>
      <c r="H279" s="14"/>
      <c r="I279" s="16"/>
      <c r="J279" s="14"/>
      <c r="K279" s="14"/>
    </row>
    <row r="280" spans="1:11" ht="31.5">
      <c r="A280" s="61" t="s">
        <v>273</v>
      </c>
      <c r="B280" s="62">
        <v>803</v>
      </c>
      <c r="C280" s="63" t="s">
        <v>231</v>
      </c>
      <c r="D280" s="63" t="s">
        <v>244</v>
      </c>
      <c r="E280" s="62" t="s">
        <v>274</v>
      </c>
      <c r="F280" s="64"/>
      <c r="G280" s="33">
        <f>SUM(G281)</f>
        <v>2038.7</v>
      </c>
      <c r="H280" s="14"/>
      <c r="I280" s="16"/>
      <c r="J280" s="14"/>
      <c r="K280" s="14"/>
    </row>
    <row r="281" spans="1:11" ht="31.5">
      <c r="A281" s="61" t="s">
        <v>275</v>
      </c>
      <c r="B281" s="62">
        <v>803</v>
      </c>
      <c r="C281" s="63" t="s">
        <v>231</v>
      </c>
      <c r="D281" s="63" t="s">
        <v>244</v>
      </c>
      <c r="E281" s="62" t="s">
        <v>276</v>
      </c>
      <c r="F281" s="64"/>
      <c r="G281" s="33">
        <f>SUM(G282:G284)</f>
        <v>2038.7</v>
      </c>
      <c r="H281" s="14"/>
      <c r="I281" s="16"/>
      <c r="J281" s="14"/>
      <c r="K281" s="14"/>
    </row>
    <row r="282" spans="1:11" ht="94.5" hidden="1">
      <c r="A282" s="65" t="s">
        <v>1019</v>
      </c>
      <c r="B282" s="62">
        <v>802</v>
      </c>
      <c r="C282" s="63" t="s">
        <v>231</v>
      </c>
      <c r="D282" s="63" t="s">
        <v>244</v>
      </c>
      <c r="E282" s="62" t="s">
        <v>1032</v>
      </c>
      <c r="F282" s="62">
        <v>100</v>
      </c>
      <c r="G282" s="33">
        <v>0</v>
      </c>
      <c r="H282" s="14"/>
      <c r="I282" s="16"/>
      <c r="J282" s="14"/>
      <c r="K282" s="14"/>
    </row>
    <row r="283" spans="1:11" ht="94.5">
      <c r="A283" s="65" t="s">
        <v>468</v>
      </c>
      <c r="B283" s="62">
        <v>803</v>
      </c>
      <c r="C283" s="63" t="s">
        <v>231</v>
      </c>
      <c r="D283" s="63" t="s">
        <v>244</v>
      </c>
      <c r="E283" s="62" t="s">
        <v>469</v>
      </c>
      <c r="F283" s="62">
        <v>100</v>
      </c>
      <c r="G283" s="33">
        <v>2026.7</v>
      </c>
      <c r="H283" s="14"/>
      <c r="I283" s="16"/>
      <c r="J283" s="14"/>
      <c r="K283" s="14"/>
    </row>
    <row r="284" spans="1:11" ht="47.25">
      <c r="A284" s="61" t="s">
        <v>470</v>
      </c>
      <c r="B284" s="71">
        <v>803</v>
      </c>
      <c r="C284" s="63" t="s">
        <v>231</v>
      </c>
      <c r="D284" s="63" t="s">
        <v>244</v>
      </c>
      <c r="E284" s="62" t="s">
        <v>469</v>
      </c>
      <c r="F284" s="62">
        <v>200</v>
      </c>
      <c r="G284" s="33">
        <v>12</v>
      </c>
      <c r="H284" s="14"/>
      <c r="I284" s="16"/>
      <c r="J284" s="14"/>
      <c r="K284" s="14"/>
    </row>
    <row r="285" spans="1:11">
      <c r="A285" s="100" t="s">
        <v>268</v>
      </c>
      <c r="B285" s="57">
        <v>803</v>
      </c>
      <c r="C285" s="58" t="s">
        <v>231</v>
      </c>
      <c r="D285" s="58">
        <v>13</v>
      </c>
      <c r="E285" s="57"/>
      <c r="F285" s="57"/>
      <c r="G285" s="60">
        <f>SUM(G287)</f>
        <v>54116</v>
      </c>
      <c r="H285" s="14"/>
      <c r="I285" s="16"/>
      <c r="J285" s="14"/>
      <c r="K285" s="14"/>
    </row>
    <row r="286" spans="1:11" ht="31.5">
      <c r="A286" s="61" t="s">
        <v>273</v>
      </c>
      <c r="B286" s="62">
        <v>803</v>
      </c>
      <c r="C286" s="63" t="s">
        <v>231</v>
      </c>
      <c r="D286" s="63" t="s">
        <v>269</v>
      </c>
      <c r="E286" s="62" t="s">
        <v>274</v>
      </c>
      <c r="F286" s="62"/>
      <c r="G286" s="33">
        <f>SUM(G287)</f>
        <v>54116</v>
      </c>
      <c r="H286" s="14"/>
      <c r="I286" s="16"/>
      <c r="J286" s="14"/>
      <c r="K286" s="14"/>
    </row>
    <row r="287" spans="1:11" ht="31.5">
      <c r="A287" s="74" t="s">
        <v>280</v>
      </c>
      <c r="B287" s="62">
        <v>803</v>
      </c>
      <c r="C287" s="63" t="s">
        <v>231</v>
      </c>
      <c r="D287" s="63" t="s">
        <v>269</v>
      </c>
      <c r="E287" s="62" t="s">
        <v>281</v>
      </c>
      <c r="F287" s="62"/>
      <c r="G287" s="33">
        <f>SUM(G288:G291)</f>
        <v>54116</v>
      </c>
      <c r="H287" s="14"/>
      <c r="I287" s="16"/>
      <c r="J287" s="14"/>
      <c r="K287" s="14"/>
    </row>
    <row r="288" spans="1:11" ht="78.75">
      <c r="A288" s="61" t="s">
        <v>242</v>
      </c>
      <c r="B288" s="62">
        <v>803</v>
      </c>
      <c r="C288" s="63" t="s">
        <v>231</v>
      </c>
      <c r="D288" s="63" t="s">
        <v>269</v>
      </c>
      <c r="E288" s="62" t="s">
        <v>282</v>
      </c>
      <c r="F288" s="62">
        <v>100</v>
      </c>
      <c r="G288" s="33">
        <v>1600</v>
      </c>
      <c r="H288" s="14"/>
      <c r="I288" s="16"/>
      <c r="J288" s="14"/>
      <c r="K288" s="14"/>
    </row>
    <row r="289" spans="1:11" ht="110.25">
      <c r="A289" s="65" t="s">
        <v>471</v>
      </c>
      <c r="B289" s="62">
        <v>803</v>
      </c>
      <c r="C289" s="63" t="s">
        <v>231</v>
      </c>
      <c r="D289" s="63" t="s">
        <v>269</v>
      </c>
      <c r="E289" s="62" t="s">
        <v>472</v>
      </c>
      <c r="F289" s="62">
        <v>100</v>
      </c>
      <c r="G289" s="34">
        <v>42854.1</v>
      </c>
      <c r="H289" s="14"/>
      <c r="I289" s="16"/>
      <c r="J289" s="14"/>
      <c r="K289" s="14"/>
    </row>
    <row r="290" spans="1:11" ht="63">
      <c r="A290" s="65" t="s">
        <v>473</v>
      </c>
      <c r="B290" s="62">
        <v>803</v>
      </c>
      <c r="C290" s="63" t="s">
        <v>231</v>
      </c>
      <c r="D290" s="63" t="s">
        <v>269</v>
      </c>
      <c r="E290" s="62" t="s">
        <v>472</v>
      </c>
      <c r="F290" s="62">
        <v>200</v>
      </c>
      <c r="G290" s="34">
        <v>9500</v>
      </c>
      <c r="H290" s="14"/>
      <c r="I290" s="16"/>
      <c r="J290" s="14"/>
      <c r="K290" s="14"/>
    </row>
    <row r="291" spans="1:11" ht="47.25">
      <c r="A291" s="65" t="s">
        <v>474</v>
      </c>
      <c r="B291" s="62">
        <v>803</v>
      </c>
      <c r="C291" s="63" t="s">
        <v>231</v>
      </c>
      <c r="D291" s="63" t="s">
        <v>269</v>
      </c>
      <c r="E291" s="62" t="s">
        <v>472</v>
      </c>
      <c r="F291" s="62">
        <v>800</v>
      </c>
      <c r="G291" s="34">
        <v>161.9</v>
      </c>
      <c r="H291" s="14"/>
      <c r="I291" s="16"/>
      <c r="J291" s="14"/>
      <c r="K291" s="14"/>
    </row>
    <row r="292" spans="1:11">
      <c r="A292" s="56" t="s">
        <v>475</v>
      </c>
      <c r="B292" s="57">
        <v>803</v>
      </c>
      <c r="C292" s="58" t="s">
        <v>414</v>
      </c>
      <c r="D292" s="58" t="s">
        <v>232</v>
      </c>
      <c r="E292" s="57"/>
      <c r="F292" s="57"/>
      <c r="G292" s="60">
        <f>SUM(G293,G312,G343,G368,G380)</f>
        <v>1048546.4000000001</v>
      </c>
      <c r="H292" s="14"/>
      <c r="I292" s="16"/>
      <c r="J292" s="14"/>
      <c r="K292" s="14"/>
    </row>
    <row r="293" spans="1:11">
      <c r="A293" s="56" t="s">
        <v>476</v>
      </c>
      <c r="B293" s="57">
        <v>803</v>
      </c>
      <c r="C293" s="58" t="s">
        <v>414</v>
      </c>
      <c r="D293" s="58" t="s">
        <v>231</v>
      </c>
      <c r="E293" s="57"/>
      <c r="F293" s="57"/>
      <c r="G293" s="60">
        <f>SUM(G294,G308)</f>
        <v>117846.39999999999</v>
      </c>
      <c r="H293" s="14"/>
      <c r="I293" s="16"/>
      <c r="J293" s="14"/>
      <c r="K293" s="14"/>
    </row>
    <row r="294" spans="1:11" ht="31.5">
      <c r="A294" s="61" t="s">
        <v>957</v>
      </c>
      <c r="B294" s="62">
        <v>803</v>
      </c>
      <c r="C294" s="63" t="s">
        <v>414</v>
      </c>
      <c r="D294" s="63" t="s">
        <v>231</v>
      </c>
      <c r="E294" s="62" t="s">
        <v>425</v>
      </c>
      <c r="F294" s="62"/>
      <c r="G294" s="33">
        <f>SUM(G295,G306)</f>
        <v>117846.39999999999</v>
      </c>
      <c r="H294" s="14"/>
      <c r="I294" s="16"/>
      <c r="J294" s="14"/>
      <c r="K294" s="14"/>
    </row>
    <row r="295" spans="1:11" ht="47.25">
      <c r="A295" s="61" t="s">
        <v>426</v>
      </c>
      <c r="B295" s="62">
        <v>803</v>
      </c>
      <c r="C295" s="63" t="s">
        <v>414</v>
      </c>
      <c r="D295" s="63" t="s">
        <v>231</v>
      </c>
      <c r="E295" s="62" t="s">
        <v>477</v>
      </c>
      <c r="F295" s="62"/>
      <c r="G295" s="33">
        <f>SUM(G296,G298,G300, G303)</f>
        <v>97898.5</v>
      </c>
      <c r="H295" s="14"/>
      <c r="I295" s="16"/>
      <c r="J295" s="14"/>
      <c r="K295" s="14"/>
    </row>
    <row r="296" spans="1:11" ht="126.75" customHeight="1">
      <c r="A296" s="61" t="s">
        <v>478</v>
      </c>
      <c r="B296" s="62">
        <v>803</v>
      </c>
      <c r="C296" s="63" t="s">
        <v>414</v>
      </c>
      <c r="D296" s="63" t="s">
        <v>231</v>
      </c>
      <c r="E296" s="62" t="s">
        <v>479</v>
      </c>
      <c r="F296" s="62"/>
      <c r="G296" s="33">
        <f>SUM(G297)</f>
        <v>94898.5</v>
      </c>
      <c r="H296" s="14"/>
      <c r="I296" s="16"/>
      <c r="J296" s="14"/>
      <c r="K296" s="14"/>
    </row>
    <row r="297" spans="1:11" ht="63">
      <c r="A297" s="65" t="s">
        <v>480</v>
      </c>
      <c r="B297" s="62">
        <v>803</v>
      </c>
      <c r="C297" s="63" t="s">
        <v>414</v>
      </c>
      <c r="D297" s="63" t="s">
        <v>231</v>
      </c>
      <c r="E297" s="62" t="s">
        <v>481</v>
      </c>
      <c r="F297" s="62">
        <v>600</v>
      </c>
      <c r="G297" s="34">
        <v>94898.5</v>
      </c>
      <c r="H297" s="14"/>
      <c r="I297" s="16"/>
      <c r="J297" s="14"/>
      <c r="K297" s="14"/>
    </row>
    <row r="298" spans="1:11" ht="47.25">
      <c r="A298" s="61" t="s">
        <v>482</v>
      </c>
      <c r="B298" s="62">
        <v>803</v>
      </c>
      <c r="C298" s="63" t="s">
        <v>414</v>
      </c>
      <c r="D298" s="63" t="s">
        <v>231</v>
      </c>
      <c r="E298" s="62" t="s">
        <v>483</v>
      </c>
      <c r="F298" s="62"/>
      <c r="G298" s="33">
        <f>SUM(G299)</f>
        <v>3000</v>
      </c>
      <c r="H298" s="14"/>
      <c r="I298" s="16"/>
      <c r="J298" s="14"/>
      <c r="K298" s="14"/>
    </row>
    <row r="299" spans="1:11" ht="47.25">
      <c r="A299" s="65" t="s">
        <v>484</v>
      </c>
      <c r="B299" s="62">
        <v>803</v>
      </c>
      <c r="C299" s="63" t="s">
        <v>414</v>
      </c>
      <c r="D299" s="63" t="s">
        <v>231</v>
      </c>
      <c r="E299" s="62" t="s">
        <v>485</v>
      </c>
      <c r="F299" s="62">
        <v>600</v>
      </c>
      <c r="G299" s="33">
        <v>3000</v>
      </c>
      <c r="H299" s="14"/>
      <c r="I299" s="16"/>
      <c r="J299" s="14"/>
      <c r="K299" s="14"/>
    </row>
    <row r="300" spans="1:11" ht="31.5" hidden="1">
      <c r="A300" s="61" t="s">
        <v>486</v>
      </c>
      <c r="B300" s="62">
        <v>803</v>
      </c>
      <c r="C300" s="63" t="s">
        <v>414</v>
      </c>
      <c r="D300" s="63" t="s">
        <v>231</v>
      </c>
      <c r="E300" s="63" t="s">
        <v>487</v>
      </c>
      <c r="F300" s="93"/>
      <c r="G300" s="33">
        <f>G301</f>
        <v>0</v>
      </c>
      <c r="H300" s="14"/>
      <c r="I300" s="16"/>
      <c r="J300" s="14"/>
      <c r="K300" s="14"/>
    </row>
    <row r="301" spans="1:11" hidden="1">
      <c r="A301" s="61" t="s">
        <v>488</v>
      </c>
      <c r="B301" s="62">
        <v>803</v>
      </c>
      <c r="C301" s="63" t="s">
        <v>414</v>
      </c>
      <c r="D301" s="63" t="s">
        <v>231</v>
      </c>
      <c r="E301" s="63" t="s">
        <v>489</v>
      </c>
      <c r="F301" s="93"/>
      <c r="G301" s="33">
        <f>G302</f>
        <v>0</v>
      </c>
      <c r="H301" s="14"/>
      <c r="I301" s="16"/>
      <c r="J301" s="14"/>
      <c r="K301" s="14"/>
    </row>
    <row r="302" spans="1:11" ht="31.5" hidden="1">
      <c r="A302" s="61" t="s">
        <v>490</v>
      </c>
      <c r="B302" s="62">
        <v>803</v>
      </c>
      <c r="C302" s="63" t="s">
        <v>414</v>
      </c>
      <c r="D302" s="63" t="s">
        <v>231</v>
      </c>
      <c r="E302" s="63" t="s">
        <v>489</v>
      </c>
      <c r="F302" s="62">
        <v>600</v>
      </c>
      <c r="G302" s="33">
        <v>0</v>
      </c>
      <c r="H302" s="14"/>
      <c r="I302" s="16"/>
      <c r="J302" s="14"/>
      <c r="K302" s="14"/>
    </row>
    <row r="303" spans="1:11" ht="47.25" hidden="1">
      <c r="A303" s="61" t="s">
        <v>646</v>
      </c>
      <c r="B303" s="62">
        <v>803</v>
      </c>
      <c r="C303" s="63" t="s">
        <v>414</v>
      </c>
      <c r="D303" s="63" t="s">
        <v>231</v>
      </c>
      <c r="E303" s="63" t="s">
        <v>560</v>
      </c>
      <c r="F303" s="62"/>
      <c r="G303" s="33">
        <f>SUM(G304:G305)</f>
        <v>0</v>
      </c>
      <c r="H303" s="14"/>
      <c r="I303" s="16"/>
      <c r="J303" s="14"/>
      <c r="K303" s="14"/>
    </row>
    <row r="304" spans="1:11" ht="63" hidden="1">
      <c r="A304" s="61" t="s">
        <v>1179</v>
      </c>
      <c r="B304" s="62">
        <v>803</v>
      </c>
      <c r="C304" s="63" t="s">
        <v>414</v>
      </c>
      <c r="D304" s="63" t="s">
        <v>231</v>
      </c>
      <c r="E304" s="63" t="s">
        <v>827</v>
      </c>
      <c r="F304" s="62">
        <v>600</v>
      </c>
      <c r="G304" s="33">
        <v>0</v>
      </c>
      <c r="H304" s="14"/>
      <c r="I304" s="16"/>
      <c r="J304" s="14"/>
      <c r="K304" s="14"/>
    </row>
    <row r="305" spans="1:11" ht="63" hidden="1">
      <c r="A305" s="61" t="s">
        <v>1180</v>
      </c>
      <c r="B305" s="62">
        <v>803</v>
      </c>
      <c r="C305" s="63" t="s">
        <v>414</v>
      </c>
      <c r="D305" s="63" t="s">
        <v>231</v>
      </c>
      <c r="E305" s="63" t="s">
        <v>1119</v>
      </c>
      <c r="F305" s="62">
        <v>600</v>
      </c>
      <c r="G305" s="33">
        <v>0</v>
      </c>
      <c r="H305" s="14"/>
      <c r="I305" s="16"/>
      <c r="J305" s="14"/>
      <c r="K305" s="14"/>
    </row>
    <row r="306" spans="1:11" ht="34.5" customHeight="1">
      <c r="A306" s="61" t="s">
        <v>491</v>
      </c>
      <c r="B306" s="62">
        <v>803</v>
      </c>
      <c r="C306" s="63" t="s">
        <v>414</v>
      </c>
      <c r="D306" s="63" t="s">
        <v>231</v>
      </c>
      <c r="E306" s="62" t="s">
        <v>492</v>
      </c>
      <c r="F306" s="62"/>
      <c r="G306" s="33">
        <f>SUM(G307)</f>
        <v>19947.899999999998</v>
      </c>
      <c r="H306" s="14"/>
      <c r="I306" s="16"/>
      <c r="J306" s="14"/>
      <c r="K306" s="14"/>
    </row>
    <row r="307" spans="1:11" ht="63">
      <c r="A307" s="65" t="s">
        <v>493</v>
      </c>
      <c r="B307" s="62">
        <v>803</v>
      </c>
      <c r="C307" s="63" t="s">
        <v>414</v>
      </c>
      <c r="D307" s="63" t="s">
        <v>231</v>
      </c>
      <c r="E307" s="62" t="s">
        <v>494</v>
      </c>
      <c r="F307" s="62">
        <v>600</v>
      </c>
      <c r="G307" s="33">
        <v>19947.899999999998</v>
      </c>
      <c r="H307" s="16"/>
      <c r="I307" s="16"/>
      <c r="J307" s="14"/>
      <c r="K307" s="14"/>
    </row>
    <row r="308" spans="1:11" hidden="1">
      <c r="A308" s="61" t="s">
        <v>262</v>
      </c>
      <c r="B308" s="62">
        <v>803</v>
      </c>
      <c r="C308" s="72" t="s">
        <v>414</v>
      </c>
      <c r="D308" s="72" t="s">
        <v>231</v>
      </c>
      <c r="E308" s="72" t="s">
        <v>263</v>
      </c>
      <c r="F308" s="73"/>
      <c r="G308" s="33">
        <f>G309</f>
        <v>0</v>
      </c>
      <c r="H308" s="14"/>
      <c r="I308" s="16"/>
      <c r="J308" s="14"/>
      <c r="K308" s="14"/>
    </row>
    <row r="309" spans="1:11" hidden="1">
      <c r="A309" s="61" t="s">
        <v>264</v>
      </c>
      <c r="B309" s="62">
        <v>803</v>
      </c>
      <c r="C309" s="72" t="s">
        <v>414</v>
      </c>
      <c r="D309" s="72" t="s">
        <v>231</v>
      </c>
      <c r="E309" s="72" t="s">
        <v>265</v>
      </c>
      <c r="F309" s="73"/>
      <c r="G309" s="33">
        <f>G310</f>
        <v>0</v>
      </c>
      <c r="H309" s="14"/>
      <c r="I309" s="16"/>
      <c r="J309" s="14"/>
      <c r="K309" s="14"/>
    </row>
    <row r="310" spans="1:11" hidden="1">
      <c r="A310" s="61" t="s">
        <v>418</v>
      </c>
      <c r="B310" s="62">
        <v>803</v>
      </c>
      <c r="C310" s="72" t="s">
        <v>414</v>
      </c>
      <c r="D310" s="72" t="s">
        <v>231</v>
      </c>
      <c r="E310" s="72" t="s">
        <v>292</v>
      </c>
      <c r="F310" s="73"/>
      <c r="G310" s="33">
        <f>SUM(G311)</f>
        <v>0</v>
      </c>
      <c r="H310" s="14"/>
      <c r="I310" s="16"/>
      <c r="J310" s="14"/>
      <c r="K310" s="14"/>
    </row>
    <row r="311" spans="1:11" ht="31.5" hidden="1">
      <c r="A311" s="65" t="s">
        <v>490</v>
      </c>
      <c r="B311" s="62">
        <v>803</v>
      </c>
      <c r="C311" s="72" t="s">
        <v>414</v>
      </c>
      <c r="D311" s="72" t="s">
        <v>231</v>
      </c>
      <c r="E311" s="72" t="s">
        <v>292</v>
      </c>
      <c r="F311" s="62">
        <v>600</v>
      </c>
      <c r="G311" s="33"/>
      <c r="H311" s="14"/>
      <c r="I311" s="16"/>
      <c r="J311" s="14"/>
      <c r="K311" s="14"/>
    </row>
    <row r="312" spans="1:11">
      <c r="A312" s="56" t="s">
        <v>495</v>
      </c>
      <c r="B312" s="57">
        <v>803</v>
      </c>
      <c r="C312" s="58" t="s">
        <v>414</v>
      </c>
      <c r="D312" s="58" t="s">
        <v>234</v>
      </c>
      <c r="E312" s="57"/>
      <c r="F312" s="57"/>
      <c r="G312" s="60">
        <f>SUM(G313,G339,G335)</f>
        <v>744079.60000000009</v>
      </c>
      <c r="H312" s="14"/>
      <c r="I312" s="16"/>
      <c r="J312" s="14"/>
      <c r="K312" s="14"/>
    </row>
    <row r="313" spans="1:11" ht="31.5">
      <c r="A313" s="61" t="s">
        <v>957</v>
      </c>
      <c r="B313" s="62">
        <v>803</v>
      </c>
      <c r="C313" s="63" t="s">
        <v>414</v>
      </c>
      <c r="D313" s="63" t="s">
        <v>234</v>
      </c>
      <c r="E313" s="62" t="s">
        <v>425</v>
      </c>
      <c r="F313" s="62"/>
      <c r="G313" s="33">
        <f>SUM(G314,G332)</f>
        <v>744079.60000000009</v>
      </c>
      <c r="H313" s="14"/>
      <c r="I313" s="16"/>
      <c r="J313" s="14"/>
      <c r="K313" s="14"/>
    </row>
    <row r="314" spans="1:11" ht="47.25">
      <c r="A314" s="61" t="s">
        <v>426</v>
      </c>
      <c r="B314" s="62">
        <v>803</v>
      </c>
      <c r="C314" s="63" t="s">
        <v>414</v>
      </c>
      <c r="D314" s="63" t="s">
        <v>234</v>
      </c>
      <c r="E314" s="62" t="s">
        <v>477</v>
      </c>
      <c r="F314" s="62"/>
      <c r="G314" s="33">
        <f>SUM(G315,G318,G320,G322,G330,G326,G328,G324)</f>
        <v>593625.80000000005</v>
      </c>
      <c r="H314" s="14"/>
      <c r="I314" s="16"/>
      <c r="J314" s="14"/>
      <c r="K314" s="14"/>
    </row>
    <row r="315" spans="1:11" ht="127.5" customHeight="1">
      <c r="A315" s="61" t="s">
        <v>478</v>
      </c>
      <c r="B315" s="62">
        <v>803</v>
      </c>
      <c r="C315" s="63" t="s">
        <v>414</v>
      </c>
      <c r="D315" s="63" t="s">
        <v>234</v>
      </c>
      <c r="E315" s="62" t="s">
        <v>479</v>
      </c>
      <c r="F315" s="62"/>
      <c r="G315" s="33">
        <f>SUM(G316:G317)</f>
        <v>546571.69999999995</v>
      </c>
      <c r="H315" s="14"/>
      <c r="I315" s="16"/>
      <c r="J315" s="14"/>
      <c r="K315" s="14"/>
    </row>
    <row r="316" spans="1:11" ht="78.75">
      <c r="A316" s="65" t="s">
        <v>496</v>
      </c>
      <c r="B316" s="62">
        <v>803</v>
      </c>
      <c r="C316" s="63" t="s">
        <v>414</v>
      </c>
      <c r="D316" s="63" t="s">
        <v>234</v>
      </c>
      <c r="E316" s="62" t="s">
        <v>497</v>
      </c>
      <c r="F316" s="62">
        <v>600</v>
      </c>
      <c r="G316" s="33">
        <v>474404.2</v>
      </c>
      <c r="H316" s="14"/>
      <c r="I316" s="16"/>
      <c r="J316" s="14"/>
      <c r="K316" s="14"/>
    </row>
    <row r="317" spans="1:11" ht="78.75">
      <c r="A317" s="65" t="s">
        <v>498</v>
      </c>
      <c r="B317" s="62">
        <v>803</v>
      </c>
      <c r="C317" s="63" t="s">
        <v>414</v>
      </c>
      <c r="D317" s="63" t="s">
        <v>234</v>
      </c>
      <c r="E317" s="62" t="s">
        <v>499</v>
      </c>
      <c r="F317" s="62">
        <v>600</v>
      </c>
      <c r="G317" s="34">
        <v>72167.5</v>
      </c>
      <c r="H317" s="14"/>
      <c r="I317" s="16"/>
      <c r="J317" s="14"/>
      <c r="K317" s="14"/>
    </row>
    <row r="318" spans="1:11" ht="47.25">
      <c r="A318" s="61" t="s">
        <v>482</v>
      </c>
      <c r="B318" s="62">
        <v>803</v>
      </c>
      <c r="C318" s="63" t="s">
        <v>414</v>
      </c>
      <c r="D318" s="63" t="s">
        <v>234</v>
      </c>
      <c r="E318" s="62" t="s">
        <v>483</v>
      </c>
      <c r="F318" s="62"/>
      <c r="G318" s="33">
        <f>SUM(G319)</f>
        <v>15000</v>
      </c>
      <c r="H318" s="14"/>
      <c r="I318" s="16"/>
      <c r="J318" s="14"/>
      <c r="K318" s="14"/>
    </row>
    <row r="319" spans="1:11" ht="47.25">
      <c r="A319" s="65" t="s">
        <v>484</v>
      </c>
      <c r="B319" s="62">
        <v>803</v>
      </c>
      <c r="C319" s="63" t="s">
        <v>414</v>
      </c>
      <c r="D319" s="63" t="s">
        <v>234</v>
      </c>
      <c r="E319" s="62" t="s">
        <v>485</v>
      </c>
      <c r="F319" s="62">
        <v>600</v>
      </c>
      <c r="G319" s="33">
        <v>15000</v>
      </c>
      <c r="H319" s="14"/>
      <c r="I319" s="16"/>
      <c r="J319" s="14"/>
      <c r="K319" s="14"/>
    </row>
    <row r="320" spans="1:11" ht="31.5" hidden="1">
      <c r="A320" s="65" t="s">
        <v>486</v>
      </c>
      <c r="B320" s="62">
        <v>803</v>
      </c>
      <c r="C320" s="63" t="s">
        <v>414</v>
      </c>
      <c r="D320" s="63" t="s">
        <v>234</v>
      </c>
      <c r="E320" s="62" t="s">
        <v>487</v>
      </c>
      <c r="F320" s="62"/>
      <c r="G320" s="33">
        <f>SUM(G321)</f>
        <v>0</v>
      </c>
      <c r="H320" s="14"/>
      <c r="I320" s="16"/>
      <c r="J320" s="14"/>
      <c r="K320" s="14"/>
    </row>
    <row r="321" spans="1:11" ht="47.25" hidden="1">
      <c r="A321" s="65" t="s">
        <v>500</v>
      </c>
      <c r="B321" s="62">
        <v>803</v>
      </c>
      <c r="C321" s="63" t="s">
        <v>414</v>
      </c>
      <c r="D321" s="63" t="s">
        <v>234</v>
      </c>
      <c r="E321" s="62" t="s">
        <v>489</v>
      </c>
      <c r="F321" s="62">
        <v>600</v>
      </c>
      <c r="G321" s="33">
        <v>0</v>
      </c>
      <c r="H321" s="14"/>
      <c r="I321" s="16"/>
      <c r="J321" s="14"/>
      <c r="K321" s="14"/>
    </row>
    <row r="322" spans="1:11" ht="47.25">
      <c r="A322" s="94" t="s">
        <v>501</v>
      </c>
      <c r="B322" s="62">
        <v>803</v>
      </c>
      <c r="C322" s="63" t="s">
        <v>414</v>
      </c>
      <c r="D322" s="63" t="s">
        <v>234</v>
      </c>
      <c r="E322" s="62" t="s">
        <v>502</v>
      </c>
      <c r="F322" s="62"/>
      <c r="G322" s="33">
        <f>SUM(G323:G323)</f>
        <v>7232.3</v>
      </c>
      <c r="H322" s="14"/>
      <c r="I322" s="16"/>
      <c r="J322" s="14"/>
      <c r="K322" s="14"/>
    </row>
    <row r="323" spans="1:11" ht="78.75">
      <c r="A323" s="61" t="s">
        <v>503</v>
      </c>
      <c r="B323" s="62">
        <v>803</v>
      </c>
      <c r="C323" s="63" t="s">
        <v>414</v>
      </c>
      <c r="D323" s="63" t="s">
        <v>234</v>
      </c>
      <c r="E323" s="62" t="s">
        <v>504</v>
      </c>
      <c r="F323" s="62">
        <v>600</v>
      </c>
      <c r="G323" s="33">
        <v>7232.3</v>
      </c>
      <c r="H323" s="14"/>
      <c r="I323" s="16"/>
      <c r="J323" s="14"/>
      <c r="K323" s="14"/>
    </row>
    <row r="324" spans="1:11" ht="47.25" hidden="1">
      <c r="A324" s="65" t="s">
        <v>512</v>
      </c>
      <c r="B324" s="62">
        <v>803</v>
      </c>
      <c r="C324" s="63" t="s">
        <v>414</v>
      </c>
      <c r="D324" s="63" t="s">
        <v>234</v>
      </c>
      <c r="E324" s="62" t="s">
        <v>513</v>
      </c>
      <c r="F324" s="62"/>
      <c r="G324" s="33">
        <f>SUM(G325:G325)</f>
        <v>0</v>
      </c>
      <c r="H324" s="14"/>
      <c r="I324" s="16"/>
      <c r="J324" s="14"/>
      <c r="K324" s="14"/>
    </row>
    <row r="325" spans="1:11" ht="78.75" hidden="1">
      <c r="A325" s="65" t="s">
        <v>514</v>
      </c>
      <c r="B325" s="62">
        <v>803</v>
      </c>
      <c r="C325" s="63" t="s">
        <v>414</v>
      </c>
      <c r="D325" s="63" t="s">
        <v>234</v>
      </c>
      <c r="E325" s="62" t="s">
        <v>515</v>
      </c>
      <c r="F325" s="62">
        <v>600</v>
      </c>
      <c r="G325" s="33">
        <v>0</v>
      </c>
      <c r="H325" s="14"/>
      <c r="I325" s="16"/>
      <c r="J325" s="14"/>
      <c r="K325" s="14"/>
    </row>
    <row r="326" spans="1:11" ht="47.25">
      <c r="A326" s="61" t="s">
        <v>505</v>
      </c>
      <c r="B326" s="151">
        <v>803</v>
      </c>
      <c r="C326" s="63" t="s">
        <v>414</v>
      </c>
      <c r="D326" s="63" t="s">
        <v>234</v>
      </c>
      <c r="E326" s="63" t="s">
        <v>506</v>
      </c>
      <c r="F326" s="63"/>
      <c r="G326" s="33">
        <f>G327</f>
        <v>10730.3</v>
      </c>
      <c r="H326" s="14"/>
      <c r="I326" s="16"/>
      <c r="J326" s="14"/>
      <c r="K326" s="14"/>
    </row>
    <row r="327" spans="1:11" ht="78.75">
      <c r="A327" s="61" t="s">
        <v>507</v>
      </c>
      <c r="B327" s="151">
        <v>803</v>
      </c>
      <c r="C327" s="63" t="s">
        <v>414</v>
      </c>
      <c r="D327" s="63" t="s">
        <v>234</v>
      </c>
      <c r="E327" s="63" t="s">
        <v>1000</v>
      </c>
      <c r="F327" s="62">
        <v>600</v>
      </c>
      <c r="G327" s="33">
        <v>10730.3</v>
      </c>
      <c r="H327" s="14"/>
      <c r="I327" s="16"/>
      <c r="J327" s="14"/>
      <c r="K327" s="14"/>
    </row>
    <row r="328" spans="1:11" ht="56.25" customHeight="1">
      <c r="A328" s="61" t="s">
        <v>508</v>
      </c>
      <c r="B328" s="151">
        <v>803</v>
      </c>
      <c r="C328" s="63" t="s">
        <v>414</v>
      </c>
      <c r="D328" s="63" t="s">
        <v>234</v>
      </c>
      <c r="E328" s="63" t="s">
        <v>509</v>
      </c>
      <c r="F328" s="168"/>
      <c r="G328" s="33">
        <f>G329</f>
        <v>13280.4</v>
      </c>
      <c r="H328" s="14"/>
      <c r="I328" s="16"/>
      <c r="J328" s="14"/>
      <c r="K328" s="14"/>
    </row>
    <row r="329" spans="1:11" ht="78.75">
      <c r="A329" s="61" t="s">
        <v>510</v>
      </c>
      <c r="B329" s="151">
        <v>803</v>
      </c>
      <c r="C329" s="63" t="s">
        <v>414</v>
      </c>
      <c r="D329" s="63" t="s">
        <v>234</v>
      </c>
      <c r="E329" s="63" t="s">
        <v>511</v>
      </c>
      <c r="F329" s="62">
        <v>600</v>
      </c>
      <c r="G329" s="33">
        <v>13280.4</v>
      </c>
      <c r="H329" s="14"/>
      <c r="I329" s="16"/>
      <c r="J329" s="14"/>
      <c r="K329" s="14"/>
    </row>
    <row r="330" spans="1:11" ht="31.5">
      <c r="A330" s="65" t="s">
        <v>642</v>
      </c>
      <c r="B330" s="62">
        <v>803</v>
      </c>
      <c r="C330" s="63" t="s">
        <v>414</v>
      </c>
      <c r="D330" s="63" t="s">
        <v>234</v>
      </c>
      <c r="E330" s="62" t="s">
        <v>643</v>
      </c>
      <c r="F330" s="62"/>
      <c r="G330" s="33">
        <f>SUM(G331:G331)</f>
        <v>811.1</v>
      </c>
      <c r="H330" s="14"/>
      <c r="I330" s="16"/>
      <c r="J330" s="14"/>
      <c r="K330" s="14"/>
    </row>
    <row r="331" spans="1:11" ht="94.5">
      <c r="A331" s="65" t="s">
        <v>1279</v>
      </c>
      <c r="B331" s="62">
        <v>803</v>
      </c>
      <c r="C331" s="63" t="s">
        <v>414</v>
      </c>
      <c r="D331" s="63" t="s">
        <v>234</v>
      </c>
      <c r="E331" s="62" t="s">
        <v>886</v>
      </c>
      <c r="F331" s="62">
        <v>600</v>
      </c>
      <c r="G331" s="33">
        <v>811.1</v>
      </c>
      <c r="H331" s="14"/>
      <c r="I331" s="16"/>
      <c r="J331" s="14"/>
      <c r="K331" s="14"/>
    </row>
    <row r="332" spans="1:11" ht="30.75" customHeight="1">
      <c r="A332" s="61" t="s">
        <v>491</v>
      </c>
      <c r="B332" s="62">
        <v>803</v>
      </c>
      <c r="C332" s="63" t="s">
        <v>414</v>
      </c>
      <c r="D332" s="63" t="s">
        <v>234</v>
      </c>
      <c r="E332" s="62" t="s">
        <v>492</v>
      </c>
      <c r="F332" s="62"/>
      <c r="G332" s="33">
        <f>SUM(G333:G334)</f>
        <v>150453.80000000002</v>
      </c>
      <c r="H332" s="14"/>
      <c r="I332" s="16"/>
      <c r="J332" s="14"/>
      <c r="K332" s="14"/>
    </row>
    <row r="333" spans="1:11" ht="63">
      <c r="A333" s="65" t="s">
        <v>518</v>
      </c>
      <c r="B333" s="62">
        <v>803</v>
      </c>
      <c r="C333" s="63" t="s">
        <v>414</v>
      </c>
      <c r="D333" s="63" t="s">
        <v>234</v>
      </c>
      <c r="E333" s="62" t="s">
        <v>519</v>
      </c>
      <c r="F333" s="62">
        <v>600</v>
      </c>
      <c r="G333" s="33">
        <v>127721.1</v>
      </c>
      <c r="H333" s="16"/>
      <c r="I333" s="16"/>
      <c r="J333" s="14"/>
      <c r="K333" s="14"/>
    </row>
    <row r="334" spans="1:11" ht="78.75">
      <c r="A334" s="65" t="s">
        <v>520</v>
      </c>
      <c r="B334" s="62">
        <v>803</v>
      </c>
      <c r="C334" s="63" t="s">
        <v>414</v>
      </c>
      <c r="D334" s="63" t="s">
        <v>234</v>
      </c>
      <c r="E334" s="62" t="s">
        <v>521</v>
      </c>
      <c r="F334" s="62">
        <v>600</v>
      </c>
      <c r="G334" s="33">
        <v>22732.7</v>
      </c>
      <c r="H334" s="16"/>
      <c r="I334" s="16"/>
      <c r="J334" s="14"/>
      <c r="K334" s="14"/>
    </row>
    <row r="335" spans="1:11" ht="31.5" hidden="1">
      <c r="A335" s="61" t="s">
        <v>949</v>
      </c>
      <c r="B335" s="62">
        <v>803</v>
      </c>
      <c r="C335" s="63" t="s">
        <v>414</v>
      </c>
      <c r="D335" s="63" t="s">
        <v>234</v>
      </c>
      <c r="E335" s="62" t="s">
        <v>366</v>
      </c>
      <c r="F335" s="62"/>
      <c r="G335" s="33">
        <f>G336</f>
        <v>0</v>
      </c>
      <c r="H335" s="14"/>
      <c r="I335" s="16"/>
      <c r="J335" s="14"/>
      <c r="K335" s="14"/>
    </row>
    <row r="336" spans="1:11" ht="31.5" hidden="1">
      <c r="A336" s="61" t="s">
        <v>412</v>
      </c>
      <c r="B336" s="62">
        <v>803</v>
      </c>
      <c r="C336" s="63" t="s">
        <v>414</v>
      </c>
      <c r="D336" s="63" t="s">
        <v>234</v>
      </c>
      <c r="E336" s="62" t="s">
        <v>393</v>
      </c>
      <c r="F336" s="62"/>
      <c r="G336" s="33">
        <f>SUM(G337:G338)</f>
        <v>0</v>
      </c>
      <c r="H336" s="14"/>
      <c r="I336" s="16"/>
      <c r="J336" s="14"/>
      <c r="K336" s="14"/>
    </row>
    <row r="337" spans="1:11" ht="63" hidden="1">
      <c r="A337" s="61" t="s">
        <v>1001</v>
      </c>
      <c r="B337" s="62">
        <v>803</v>
      </c>
      <c r="C337" s="63" t="s">
        <v>414</v>
      </c>
      <c r="D337" s="63" t="s">
        <v>234</v>
      </c>
      <c r="E337" s="62" t="s">
        <v>977</v>
      </c>
      <c r="F337" s="62">
        <v>600</v>
      </c>
      <c r="G337" s="33">
        <v>0</v>
      </c>
      <c r="H337" s="14"/>
      <c r="I337" s="16"/>
      <c r="J337" s="14"/>
      <c r="K337" s="14"/>
    </row>
    <row r="338" spans="1:11" ht="63" hidden="1">
      <c r="A338" s="61" t="s">
        <v>1002</v>
      </c>
      <c r="B338" s="62">
        <v>803</v>
      </c>
      <c r="C338" s="63" t="s">
        <v>414</v>
      </c>
      <c r="D338" s="63" t="s">
        <v>234</v>
      </c>
      <c r="E338" s="62" t="s">
        <v>975</v>
      </c>
      <c r="F338" s="62">
        <v>600</v>
      </c>
      <c r="G338" s="33">
        <v>0</v>
      </c>
      <c r="H338" s="14"/>
      <c r="I338" s="16"/>
      <c r="J338" s="14"/>
      <c r="K338" s="14"/>
    </row>
    <row r="339" spans="1:11" hidden="1">
      <c r="A339" s="91" t="s">
        <v>262</v>
      </c>
      <c r="B339" s="95">
        <v>803</v>
      </c>
      <c r="C339" s="96" t="s">
        <v>414</v>
      </c>
      <c r="D339" s="96" t="s">
        <v>234</v>
      </c>
      <c r="E339" s="96" t="s">
        <v>263</v>
      </c>
      <c r="F339" s="97"/>
      <c r="G339" s="98">
        <f>G340</f>
        <v>0</v>
      </c>
      <c r="H339" s="14"/>
      <c r="I339" s="16"/>
      <c r="J339" s="14"/>
      <c r="K339" s="14"/>
    </row>
    <row r="340" spans="1:11" hidden="1">
      <c r="A340" s="91" t="s">
        <v>264</v>
      </c>
      <c r="B340" s="95">
        <v>803</v>
      </c>
      <c r="C340" s="96" t="s">
        <v>414</v>
      </c>
      <c r="D340" s="96" t="s">
        <v>234</v>
      </c>
      <c r="E340" s="96" t="s">
        <v>265</v>
      </c>
      <c r="F340" s="97"/>
      <c r="G340" s="98">
        <f>G341</f>
        <v>0</v>
      </c>
      <c r="H340" s="14"/>
      <c r="I340" s="16"/>
      <c r="J340" s="14"/>
      <c r="K340" s="14"/>
    </row>
    <row r="341" spans="1:11" hidden="1">
      <c r="A341" s="61" t="s">
        <v>418</v>
      </c>
      <c r="B341" s="62">
        <v>803</v>
      </c>
      <c r="C341" s="72" t="s">
        <v>414</v>
      </c>
      <c r="D341" s="72" t="s">
        <v>234</v>
      </c>
      <c r="E341" s="72" t="s">
        <v>292</v>
      </c>
      <c r="F341" s="73"/>
      <c r="G341" s="33">
        <f>SUM(G342)</f>
        <v>0</v>
      </c>
      <c r="H341" s="14"/>
      <c r="I341" s="16"/>
      <c r="J341" s="14"/>
      <c r="K341" s="14"/>
    </row>
    <row r="342" spans="1:11" ht="31.5" hidden="1">
      <c r="A342" s="65" t="s">
        <v>490</v>
      </c>
      <c r="B342" s="62">
        <v>803</v>
      </c>
      <c r="C342" s="72" t="s">
        <v>414</v>
      </c>
      <c r="D342" s="72" t="s">
        <v>234</v>
      </c>
      <c r="E342" s="72" t="s">
        <v>292</v>
      </c>
      <c r="F342" s="62">
        <v>600</v>
      </c>
      <c r="G342" s="33">
        <v>0</v>
      </c>
      <c r="H342" s="14"/>
      <c r="I342" s="16"/>
      <c r="J342" s="14"/>
      <c r="K342" s="14"/>
    </row>
    <row r="343" spans="1:11">
      <c r="A343" s="56" t="s">
        <v>522</v>
      </c>
      <c r="B343" s="57">
        <v>803</v>
      </c>
      <c r="C343" s="58" t="s">
        <v>414</v>
      </c>
      <c r="D343" s="58" t="s">
        <v>296</v>
      </c>
      <c r="E343" s="57"/>
      <c r="F343" s="57"/>
      <c r="G343" s="60">
        <f>SUM(G344,G364,G360)</f>
        <v>139115.4</v>
      </c>
      <c r="H343" s="14"/>
      <c r="I343" s="16"/>
      <c r="J343" s="14"/>
      <c r="K343" s="14"/>
    </row>
    <row r="344" spans="1:11" ht="31.5">
      <c r="A344" s="61" t="s">
        <v>957</v>
      </c>
      <c r="B344" s="62">
        <v>803</v>
      </c>
      <c r="C344" s="63" t="s">
        <v>414</v>
      </c>
      <c r="D344" s="63" t="s">
        <v>296</v>
      </c>
      <c r="E344" s="62" t="s">
        <v>425</v>
      </c>
      <c r="F344" s="62"/>
      <c r="G344" s="33">
        <f>SUM(G345,G358)</f>
        <v>139115.4</v>
      </c>
      <c r="H344" s="14"/>
      <c r="I344" s="16"/>
      <c r="J344" s="14"/>
      <c r="K344" s="14"/>
    </row>
    <row r="345" spans="1:11" ht="47.25">
      <c r="A345" s="61" t="s">
        <v>426</v>
      </c>
      <c r="B345" s="62">
        <v>803</v>
      </c>
      <c r="C345" s="63" t="s">
        <v>414</v>
      </c>
      <c r="D345" s="63" t="s">
        <v>296</v>
      </c>
      <c r="E345" s="62" t="s">
        <v>477</v>
      </c>
      <c r="F345" s="62"/>
      <c r="G345" s="33">
        <f>SUM(G346,G348,G350,G352,G354,G356)</f>
        <v>121689.60000000001</v>
      </c>
      <c r="H345" s="14"/>
      <c r="I345" s="16"/>
      <c r="J345" s="14"/>
      <c r="K345" s="14"/>
    </row>
    <row r="346" spans="1:11" ht="132" customHeight="1">
      <c r="A346" s="61" t="s">
        <v>478</v>
      </c>
      <c r="B346" s="62">
        <v>803</v>
      </c>
      <c r="C346" s="63" t="s">
        <v>414</v>
      </c>
      <c r="D346" s="63" t="s">
        <v>296</v>
      </c>
      <c r="E346" s="62" t="s">
        <v>479</v>
      </c>
      <c r="F346" s="62"/>
      <c r="G346" s="33">
        <f>SUM(G347)</f>
        <v>119189.6</v>
      </c>
      <c r="H346" s="14"/>
      <c r="I346" s="16"/>
      <c r="J346" s="14"/>
      <c r="K346" s="14"/>
    </row>
    <row r="347" spans="1:11" ht="78.75">
      <c r="A347" s="65" t="s">
        <v>523</v>
      </c>
      <c r="B347" s="62">
        <v>803</v>
      </c>
      <c r="C347" s="63" t="s">
        <v>414</v>
      </c>
      <c r="D347" s="63" t="s">
        <v>296</v>
      </c>
      <c r="E347" s="62" t="s">
        <v>524</v>
      </c>
      <c r="F347" s="62">
        <v>600</v>
      </c>
      <c r="G347" s="34">
        <v>119189.6</v>
      </c>
      <c r="H347" s="14"/>
      <c r="I347" s="16"/>
      <c r="J347" s="14"/>
      <c r="K347" s="14"/>
    </row>
    <row r="348" spans="1:11" ht="47.25">
      <c r="A348" s="61" t="s">
        <v>482</v>
      </c>
      <c r="B348" s="62">
        <v>803</v>
      </c>
      <c r="C348" s="63" t="s">
        <v>414</v>
      </c>
      <c r="D348" s="63" t="s">
        <v>296</v>
      </c>
      <c r="E348" s="62" t="s">
        <v>483</v>
      </c>
      <c r="F348" s="62"/>
      <c r="G348" s="33">
        <f>SUM(G349)</f>
        <v>2500</v>
      </c>
      <c r="H348" s="14"/>
      <c r="I348" s="16"/>
      <c r="J348" s="14"/>
      <c r="K348" s="14"/>
    </row>
    <row r="349" spans="1:11" ht="47.25">
      <c r="A349" s="65" t="s">
        <v>484</v>
      </c>
      <c r="B349" s="62">
        <v>803</v>
      </c>
      <c r="C349" s="63" t="s">
        <v>414</v>
      </c>
      <c r="D349" s="63" t="s">
        <v>296</v>
      </c>
      <c r="E349" s="62" t="s">
        <v>485</v>
      </c>
      <c r="F349" s="62">
        <v>600</v>
      </c>
      <c r="G349" s="33">
        <v>2500</v>
      </c>
      <c r="H349" s="14"/>
      <c r="I349" s="16"/>
      <c r="J349" s="14"/>
      <c r="K349" s="14"/>
    </row>
    <row r="350" spans="1:11" ht="31.5" hidden="1">
      <c r="A350" s="65" t="s">
        <v>486</v>
      </c>
      <c r="B350" s="62">
        <v>803</v>
      </c>
      <c r="C350" s="63" t="s">
        <v>414</v>
      </c>
      <c r="D350" s="63" t="s">
        <v>296</v>
      </c>
      <c r="E350" s="62" t="s">
        <v>487</v>
      </c>
      <c r="F350" s="62"/>
      <c r="G350" s="33">
        <f>SUM(G351)</f>
        <v>0</v>
      </c>
      <c r="H350" s="14"/>
      <c r="I350" s="16"/>
      <c r="J350" s="14"/>
      <c r="K350" s="14"/>
    </row>
    <row r="351" spans="1:11" ht="31.5" hidden="1">
      <c r="A351" s="65" t="s">
        <v>490</v>
      </c>
      <c r="B351" s="62">
        <v>803</v>
      </c>
      <c r="C351" s="63" t="s">
        <v>414</v>
      </c>
      <c r="D351" s="63" t="s">
        <v>296</v>
      </c>
      <c r="E351" s="62" t="s">
        <v>489</v>
      </c>
      <c r="F351" s="62">
        <v>600</v>
      </c>
      <c r="G351" s="33">
        <v>0</v>
      </c>
      <c r="H351" s="14"/>
      <c r="I351" s="16"/>
      <c r="J351" s="14"/>
      <c r="K351" s="14"/>
    </row>
    <row r="352" spans="1:11" ht="47.25" hidden="1">
      <c r="A352" s="65" t="s">
        <v>512</v>
      </c>
      <c r="B352" s="62">
        <v>803</v>
      </c>
      <c r="C352" s="63" t="s">
        <v>414</v>
      </c>
      <c r="D352" s="63" t="s">
        <v>296</v>
      </c>
      <c r="E352" s="62" t="s">
        <v>513</v>
      </c>
      <c r="F352" s="62"/>
      <c r="G352" s="33">
        <f>SUM(G353:G353)</f>
        <v>0</v>
      </c>
      <c r="H352" s="14"/>
      <c r="I352" s="16"/>
      <c r="J352" s="14"/>
      <c r="K352" s="14"/>
    </row>
    <row r="353" spans="1:11" ht="78.75" hidden="1">
      <c r="A353" s="65" t="s">
        <v>514</v>
      </c>
      <c r="B353" s="62">
        <v>803</v>
      </c>
      <c r="C353" s="63" t="s">
        <v>414</v>
      </c>
      <c r="D353" s="63" t="s">
        <v>296</v>
      </c>
      <c r="E353" s="62" t="s">
        <v>515</v>
      </c>
      <c r="F353" s="62">
        <v>600</v>
      </c>
      <c r="G353" s="33">
        <v>0</v>
      </c>
      <c r="H353" s="14"/>
      <c r="I353" s="16"/>
      <c r="J353" s="14"/>
      <c r="K353" s="14"/>
    </row>
    <row r="354" spans="1:11" ht="47.25" hidden="1">
      <c r="A354" s="65" t="s">
        <v>997</v>
      </c>
      <c r="B354" s="62">
        <v>803</v>
      </c>
      <c r="C354" s="63" t="s">
        <v>414</v>
      </c>
      <c r="D354" s="63" t="s">
        <v>296</v>
      </c>
      <c r="E354" s="62" t="s">
        <v>994</v>
      </c>
      <c r="F354" s="62"/>
      <c r="G354" s="33">
        <f>SUM(G355)</f>
        <v>0</v>
      </c>
      <c r="H354" s="14"/>
      <c r="I354" s="16"/>
      <c r="J354" s="14"/>
      <c r="K354" s="14"/>
    </row>
    <row r="355" spans="1:11" ht="66" hidden="1">
      <c r="A355" s="65" t="s">
        <v>1040</v>
      </c>
      <c r="B355" s="62">
        <v>803</v>
      </c>
      <c r="C355" s="63" t="s">
        <v>414</v>
      </c>
      <c r="D355" s="63" t="s">
        <v>296</v>
      </c>
      <c r="E355" s="62" t="s">
        <v>995</v>
      </c>
      <c r="F355" s="62">
        <v>600</v>
      </c>
      <c r="G355" s="33">
        <v>0</v>
      </c>
      <c r="H355" s="14"/>
      <c r="I355" s="16"/>
      <c r="J355" s="14"/>
      <c r="K355" s="14"/>
    </row>
    <row r="356" spans="1:11" hidden="1">
      <c r="A356" s="65" t="s">
        <v>892</v>
      </c>
      <c r="B356" s="62">
        <v>803</v>
      </c>
      <c r="C356" s="63" t="s">
        <v>414</v>
      </c>
      <c r="D356" s="63" t="s">
        <v>296</v>
      </c>
      <c r="E356" s="62" t="s">
        <v>992</v>
      </c>
      <c r="F356" s="62"/>
      <c r="G356" s="33">
        <f>SUM(G357:G357)</f>
        <v>0</v>
      </c>
      <c r="H356" s="14"/>
      <c r="I356" s="16"/>
      <c r="J356" s="14"/>
      <c r="K356" s="14"/>
    </row>
    <row r="357" spans="1:11" ht="47.25" hidden="1">
      <c r="A357" s="65" t="s">
        <v>894</v>
      </c>
      <c r="B357" s="62">
        <v>803</v>
      </c>
      <c r="C357" s="63" t="s">
        <v>414</v>
      </c>
      <c r="D357" s="63" t="s">
        <v>296</v>
      </c>
      <c r="E357" s="62" t="s">
        <v>993</v>
      </c>
      <c r="F357" s="62">
        <v>600</v>
      </c>
      <c r="G357" s="33">
        <v>0</v>
      </c>
      <c r="H357" s="14"/>
      <c r="I357" s="16"/>
      <c r="J357" s="14"/>
      <c r="K357" s="14"/>
    </row>
    <row r="358" spans="1:11" ht="31.5" customHeight="1">
      <c r="A358" s="61" t="s">
        <v>491</v>
      </c>
      <c r="B358" s="62">
        <v>803</v>
      </c>
      <c r="C358" s="63" t="s">
        <v>414</v>
      </c>
      <c r="D358" s="63" t="s">
        <v>296</v>
      </c>
      <c r="E358" s="62" t="s">
        <v>492</v>
      </c>
      <c r="F358" s="62"/>
      <c r="G358" s="33">
        <f>SUM(G359)</f>
        <v>17425.8</v>
      </c>
      <c r="H358" s="14"/>
      <c r="I358" s="16"/>
      <c r="J358" s="14"/>
      <c r="K358" s="14"/>
    </row>
    <row r="359" spans="1:11" ht="63">
      <c r="A359" s="65" t="s">
        <v>525</v>
      </c>
      <c r="B359" s="62">
        <v>803</v>
      </c>
      <c r="C359" s="63" t="s">
        <v>414</v>
      </c>
      <c r="D359" s="63" t="s">
        <v>296</v>
      </c>
      <c r="E359" s="62" t="s">
        <v>526</v>
      </c>
      <c r="F359" s="62">
        <v>600</v>
      </c>
      <c r="G359" s="33">
        <v>17425.8</v>
      </c>
      <c r="H359" s="16"/>
      <c r="I359" s="16"/>
      <c r="J359" s="14"/>
      <c r="K359" s="14"/>
    </row>
    <row r="360" spans="1:11" ht="31.5" hidden="1">
      <c r="A360" s="61" t="s">
        <v>949</v>
      </c>
      <c r="B360" s="62">
        <v>803</v>
      </c>
      <c r="C360" s="62" t="s">
        <v>414</v>
      </c>
      <c r="D360" s="62" t="s">
        <v>296</v>
      </c>
      <c r="E360" s="62" t="s">
        <v>366</v>
      </c>
      <c r="F360" s="127"/>
      <c r="G360" s="33">
        <f>G361</f>
        <v>0</v>
      </c>
      <c r="H360" s="14"/>
      <c r="I360" s="16"/>
      <c r="J360" s="14"/>
      <c r="K360" s="14"/>
    </row>
    <row r="361" spans="1:11" ht="31.5" hidden="1">
      <c r="A361" s="61" t="s">
        <v>412</v>
      </c>
      <c r="B361" s="62">
        <v>803</v>
      </c>
      <c r="C361" s="62" t="s">
        <v>414</v>
      </c>
      <c r="D361" s="62" t="s">
        <v>296</v>
      </c>
      <c r="E361" s="62" t="s">
        <v>393</v>
      </c>
      <c r="F361" s="127"/>
      <c r="G361" s="33">
        <f>SUM(G362:G363)</f>
        <v>0</v>
      </c>
      <c r="H361" s="14"/>
      <c r="I361" s="16"/>
      <c r="J361" s="14"/>
      <c r="K361" s="14"/>
    </row>
    <row r="362" spans="1:11" ht="63" hidden="1">
      <c r="A362" s="65" t="s">
        <v>1006</v>
      </c>
      <c r="B362" s="62">
        <v>803</v>
      </c>
      <c r="C362" s="62" t="s">
        <v>414</v>
      </c>
      <c r="D362" s="62" t="s">
        <v>296</v>
      </c>
      <c r="E362" s="62" t="s">
        <v>1005</v>
      </c>
      <c r="F362" s="127">
        <v>600</v>
      </c>
      <c r="G362" s="33">
        <v>0</v>
      </c>
      <c r="H362" s="14"/>
      <c r="I362" s="16"/>
      <c r="J362" s="14"/>
      <c r="K362" s="14"/>
    </row>
    <row r="363" spans="1:11" ht="63" hidden="1">
      <c r="A363" s="65" t="s">
        <v>862</v>
      </c>
      <c r="B363" s="62">
        <v>803</v>
      </c>
      <c r="C363" s="62" t="s">
        <v>414</v>
      </c>
      <c r="D363" s="62" t="s">
        <v>296</v>
      </c>
      <c r="E363" s="62" t="s">
        <v>860</v>
      </c>
      <c r="F363" s="127">
        <v>600</v>
      </c>
      <c r="G363" s="33"/>
      <c r="H363" s="14"/>
      <c r="I363" s="16"/>
      <c r="J363" s="14"/>
      <c r="K363" s="14"/>
    </row>
    <row r="364" spans="1:11" hidden="1">
      <c r="A364" s="61" t="s">
        <v>262</v>
      </c>
      <c r="B364" s="62">
        <v>803</v>
      </c>
      <c r="C364" s="72" t="s">
        <v>414</v>
      </c>
      <c r="D364" s="72" t="s">
        <v>296</v>
      </c>
      <c r="E364" s="72" t="s">
        <v>263</v>
      </c>
      <c r="F364" s="73"/>
      <c r="G364" s="33">
        <f>G365</f>
        <v>0</v>
      </c>
      <c r="H364" s="14"/>
      <c r="I364" s="16"/>
      <c r="J364" s="14"/>
      <c r="K364" s="14"/>
    </row>
    <row r="365" spans="1:11" hidden="1">
      <c r="A365" s="61" t="s">
        <v>264</v>
      </c>
      <c r="B365" s="62">
        <v>803</v>
      </c>
      <c r="C365" s="72" t="s">
        <v>414</v>
      </c>
      <c r="D365" s="72" t="s">
        <v>296</v>
      </c>
      <c r="E365" s="72" t="s">
        <v>265</v>
      </c>
      <c r="F365" s="73"/>
      <c r="G365" s="33">
        <f>G366</f>
        <v>0</v>
      </c>
      <c r="H365" s="14"/>
      <c r="I365" s="16"/>
      <c r="J365" s="14"/>
      <c r="K365" s="14"/>
    </row>
    <row r="366" spans="1:11" hidden="1">
      <c r="A366" s="61" t="s">
        <v>418</v>
      </c>
      <c r="B366" s="62">
        <v>803</v>
      </c>
      <c r="C366" s="72" t="s">
        <v>414</v>
      </c>
      <c r="D366" s="72" t="s">
        <v>296</v>
      </c>
      <c r="E366" s="72" t="s">
        <v>292</v>
      </c>
      <c r="F366" s="73"/>
      <c r="G366" s="33">
        <f>SUM(G367)</f>
        <v>0</v>
      </c>
      <c r="H366" s="14"/>
      <c r="I366" s="16"/>
      <c r="J366" s="14"/>
      <c r="K366" s="14"/>
    </row>
    <row r="367" spans="1:11" ht="31.5" hidden="1">
      <c r="A367" s="65" t="s">
        <v>490</v>
      </c>
      <c r="B367" s="62">
        <v>803</v>
      </c>
      <c r="C367" s="72" t="s">
        <v>414</v>
      </c>
      <c r="D367" s="72" t="s">
        <v>296</v>
      </c>
      <c r="E367" s="72" t="s">
        <v>292</v>
      </c>
      <c r="F367" s="62">
        <v>600</v>
      </c>
      <c r="G367" s="33">
        <v>0</v>
      </c>
      <c r="H367" s="14"/>
      <c r="I367" s="16"/>
      <c r="J367" s="14"/>
      <c r="K367" s="14"/>
    </row>
    <row r="368" spans="1:11">
      <c r="A368" s="56" t="s">
        <v>527</v>
      </c>
      <c r="B368" s="57">
        <v>803</v>
      </c>
      <c r="C368" s="58" t="s">
        <v>414</v>
      </c>
      <c r="D368" s="58" t="s">
        <v>414</v>
      </c>
      <c r="E368" s="57"/>
      <c r="F368" s="57"/>
      <c r="G368" s="60">
        <f>SUM(G369)</f>
        <v>18227.400000000001</v>
      </c>
      <c r="H368" s="14"/>
      <c r="I368" s="16"/>
      <c r="J368" s="14"/>
      <c r="K368" s="14"/>
    </row>
    <row r="369" spans="1:11" ht="31.5">
      <c r="A369" s="61" t="s">
        <v>957</v>
      </c>
      <c r="B369" s="62">
        <v>803</v>
      </c>
      <c r="C369" s="63" t="s">
        <v>414</v>
      </c>
      <c r="D369" s="63" t="s">
        <v>414</v>
      </c>
      <c r="E369" s="62" t="s">
        <v>425</v>
      </c>
      <c r="F369" s="62"/>
      <c r="G369" s="33">
        <f>SUM(G370)</f>
        <v>18227.400000000001</v>
      </c>
      <c r="H369" s="14"/>
      <c r="I369" s="16"/>
      <c r="J369" s="14"/>
      <c r="K369" s="14"/>
    </row>
    <row r="370" spans="1:11" ht="47.25">
      <c r="A370" s="61" t="s">
        <v>426</v>
      </c>
      <c r="B370" s="62">
        <v>803</v>
      </c>
      <c r="C370" s="63" t="s">
        <v>414</v>
      </c>
      <c r="D370" s="63" t="s">
        <v>414</v>
      </c>
      <c r="E370" s="62" t="s">
        <v>477</v>
      </c>
      <c r="F370" s="62"/>
      <c r="G370" s="33">
        <f>SUM(G371,G375,G377)</f>
        <v>18227.400000000001</v>
      </c>
      <c r="H370" s="14"/>
      <c r="I370" s="16"/>
      <c r="J370" s="14"/>
      <c r="K370" s="14"/>
    </row>
    <row r="371" spans="1:11" ht="31.5">
      <c r="A371" s="61" t="s">
        <v>528</v>
      </c>
      <c r="B371" s="62">
        <v>803</v>
      </c>
      <c r="C371" s="63" t="s">
        <v>414</v>
      </c>
      <c r="D371" s="63" t="s">
        <v>414</v>
      </c>
      <c r="E371" s="62" t="s">
        <v>529</v>
      </c>
      <c r="F371" s="62"/>
      <c r="G371" s="33">
        <f>SUM(G372:G374)</f>
        <v>11293.8</v>
      </c>
      <c r="H371" s="233"/>
      <c r="I371" s="16"/>
      <c r="J371" s="14"/>
      <c r="K371" s="14"/>
    </row>
    <row r="372" spans="1:11" ht="47.25" hidden="1">
      <c r="A372" s="65" t="s">
        <v>530</v>
      </c>
      <c r="B372" s="62">
        <v>803</v>
      </c>
      <c r="C372" s="63" t="s">
        <v>414</v>
      </c>
      <c r="D372" s="63" t="s">
        <v>414</v>
      </c>
      <c r="E372" s="62" t="s">
        <v>531</v>
      </c>
      <c r="F372" s="62">
        <v>200</v>
      </c>
      <c r="G372" s="33">
        <v>0</v>
      </c>
      <c r="H372" s="233"/>
      <c r="I372" s="16"/>
      <c r="J372" s="14"/>
      <c r="K372" s="14"/>
    </row>
    <row r="373" spans="1:11" ht="47.25" hidden="1">
      <c r="A373" s="65" t="s">
        <v>532</v>
      </c>
      <c r="B373" s="62">
        <v>803</v>
      </c>
      <c r="C373" s="63" t="s">
        <v>414</v>
      </c>
      <c r="D373" s="63" t="s">
        <v>414</v>
      </c>
      <c r="E373" s="62" t="s">
        <v>531</v>
      </c>
      <c r="F373" s="62">
        <v>300</v>
      </c>
      <c r="G373" s="33">
        <v>0</v>
      </c>
      <c r="H373" s="233"/>
      <c r="I373" s="16"/>
      <c r="J373" s="14"/>
      <c r="K373" s="14"/>
    </row>
    <row r="374" spans="1:11" ht="63">
      <c r="A374" s="65" t="s">
        <v>533</v>
      </c>
      <c r="B374" s="62">
        <v>803</v>
      </c>
      <c r="C374" s="63" t="s">
        <v>414</v>
      </c>
      <c r="D374" s="63" t="s">
        <v>414</v>
      </c>
      <c r="E374" s="62" t="s">
        <v>531</v>
      </c>
      <c r="F374" s="62">
        <v>600</v>
      </c>
      <c r="G374" s="33">
        <v>11293.8</v>
      </c>
      <c r="H374" s="234"/>
      <c r="I374" s="16"/>
      <c r="J374" s="14"/>
      <c r="K374" s="14"/>
    </row>
    <row r="375" spans="1:11" ht="47.25">
      <c r="A375" s="61" t="s">
        <v>534</v>
      </c>
      <c r="B375" s="62">
        <v>803</v>
      </c>
      <c r="C375" s="63" t="s">
        <v>414</v>
      </c>
      <c r="D375" s="63" t="s">
        <v>414</v>
      </c>
      <c r="E375" s="62" t="s">
        <v>535</v>
      </c>
      <c r="F375" s="62"/>
      <c r="G375" s="33">
        <f>SUM(G376:G376)</f>
        <v>6763.6</v>
      </c>
      <c r="H375" s="233"/>
      <c r="I375" s="16"/>
      <c r="J375" s="14"/>
      <c r="K375" s="14"/>
    </row>
    <row r="376" spans="1:11" ht="63">
      <c r="A376" s="65" t="s">
        <v>536</v>
      </c>
      <c r="B376" s="62">
        <v>803</v>
      </c>
      <c r="C376" s="63" t="s">
        <v>414</v>
      </c>
      <c r="D376" s="63" t="s">
        <v>414</v>
      </c>
      <c r="E376" s="62" t="s">
        <v>537</v>
      </c>
      <c r="F376" s="62">
        <v>600</v>
      </c>
      <c r="G376" s="33">
        <v>6763.6</v>
      </c>
      <c r="H376" s="14"/>
      <c r="I376" s="16"/>
      <c r="J376" s="14"/>
      <c r="K376" s="14"/>
    </row>
    <row r="377" spans="1:11">
      <c r="A377" s="74" t="s">
        <v>538</v>
      </c>
      <c r="B377" s="62">
        <v>803</v>
      </c>
      <c r="C377" s="63" t="s">
        <v>414</v>
      </c>
      <c r="D377" s="63" t="s">
        <v>414</v>
      </c>
      <c r="E377" s="62" t="s">
        <v>539</v>
      </c>
      <c r="F377" s="62"/>
      <c r="G377" s="33">
        <f>SUM(G378:G379)</f>
        <v>170</v>
      </c>
      <c r="H377" s="14"/>
      <c r="I377" s="16"/>
      <c r="J377" s="14"/>
      <c r="K377" s="14"/>
    </row>
    <row r="378" spans="1:11" ht="31.5">
      <c r="A378" s="99" t="s">
        <v>540</v>
      </c>
      <c r="B378" s="62">
        <v>803</v>
      </c>
      <c r="C378" s="63" t="s">
        <v>414</v>
      </c>
      <c r="D378" s="63" t="s">
        <v>414</v>
      </c>
      <c r="E378" s="62" t="s">
        <v>541</v>
      </c>
      <c r="F378" s="62">
        <v>300</v>
      </c>
      <c r="G378" s="33">
        <v>170</v>
      </c>
      <c r="H378" s="14"/>
      <c r="I378" s="16"/>
      <c r="J378" s="14"/>
      <c r="K378" s="14"/>
    </row>
    <row r="379" spans="1:11" ht="47.25" hidden="1">
      <c r="A379" s="99" t="s">
        <v>542</v>
      </c>
      <c r="B379" s="62">
        <v>803</v>
      </c>
      <c r="C379" s="63" t="s">
        <v>414</v>
      </c>
      <c r="D379" s="63" t="s">
        <v>414</v>
      </c>
      <c r="E379" s="62" t="s">
        <v>541</v>
      </c>
      <c r="F379" s="62">
        <v>600</v>
      </c>
      <c r="G379" s="33"/>
      <c r="H379" s="14"/>
      <c r="I379" s="16"/>
      <c r="J379" s="14"/>
      <c r="K379" s="14"/>
    </row>
    <row r="380" spans="1:11">
      <c r="A380" s="56" t="s">
        <v>543</v>
      </c>
      <c r="B380" s="57">
        <v>803</v>
      </c>
      <c r="C380" s="58" t="s">
        <v>414</v>
      </c>
      <c r="D380" s="58" t="s">
        <v>301</v>
      </c>
      <c r="E380" s="57"/>
      <c r="F380" s="57"/>
      <c r="G380" s="60">
        <f>SUM(G381)</f>
        <v>29277.600000000002</v>
      </c>
      <c r="H380" s="14"/>
      <c r="I380" s="16"/>
      <c r="J380" s="14"/>
      <c r="K380" s="14"/>
    </row>
    <row r="381" spans="1:11" ht="31.5">
      <c r="A381" s="61" t="s">
        <v>957</v>
      </c>
      <c r="B381" s="62">
        <v>803</v>
      </c>
      <c r="C381" s="63" t="s">
        <v>414</v>
      </c>
      <c r="D381" s="63" t="s">
        <v>301</v>
      </c>
      <c r="E381" s="62" t="s">
        <v>425</v>
      </c>
      <c r="F381" s="62"/>
      <c r="G381" s="33">
        <f>SUM(G382,G399)</f>
        <v>29277.600000000002</v>
      </c>
      <c r="H381" s="14"/>
      <c r="I381" s="16"/>
      <c r="J381" s="14"/>
      <c r="K381" s="14"/>
    </row>
    <row r="382" spans="1:11" ht="47.25">
      <c r="A382" s="61" t="s">
        <v>426</v>
      </c>
      <c r="B382" s="62">
        <v>803</v>
      </c>
      <c r="C382" s="63" t="s">
        <v>414</v>
      </c>
      <c r="D382" s="63" t="s">
        <v>301</v>
      </c>
      <c r="E382" s="62" t="s">
        <v>477</v>
      </c>
      <c r="F382" s="62"/>
      <c r="G382" s="33">
        <f>SUM(G383,G385,G387,G389,G391,G393,G395,G397)</f>
        <v>28346.100000000002</v>
      </c>
      <c r="H382" s="14"/>
      <c r="I382" s="16"/>
      <c r="J382" s="14"/>
      <c r="K382" s="14"/>
    </row>
    <row r="383" spans="1:11" ht="51.75" customHeight="1">
      <c r="A383" s="61" t="s">
        <v>544</v>
      </c>
      <c r="B383" s="62">
        <v>803</v>
      </c>
      <c r="C383" s="63" t="s">
        <v>414</v>
      </c>
      <c r="D383" s="63" t="s">
        <v>301</v>
      </c>
      <c r="E383" s="62" t="s">
        <v>545</v>
      </c>
      <c r="F383" s="62"/>
      <c r="G383" s="33">
        <f>SUM(G384)</f>
        <v>50</v>
      </c>
      <c r="H383" s="14"/>
      <c r="I383" s="16"/>
      <c r="J383" s="14"/>
      <c r="K383" s="14"/>
    </row>
    <row r="384" spans="1:11" ht="63">
      <c r="A384" s="65" t="s">
        <v>546</v>
      </c>
      <c r="B384" s="62">
        <v>803</v>
      </c>
      <c r="C384" s="63" t="s">
        <v>414</v>
      </c>
      <c r="D384" s="63" t="s">
        <v>301</v>
      </c>
      <c r="E384" s="62" t="s">
        <v>547</v>
      </c>
      <c r="F384" s="62">
        <v>600</v>
      </c>
      <c r="G384" s="33">
        <v>50</v>
      </c>
      <c r="H384" s="14"/>
      <c r="I384" s="16"/>
      <c r="J384" s="14"/>
      <c r="K384" s="14"/>
    </row>
    <row r="385" spans="1:11" ht="31.5">
      <c r="A385" s="61" t="s">
        <v>548</v>
      </c>
      <c r="B385" s="62">
        <v>803</v>
      </c>
      <c r="C385" s="63" t="s">
        <v>414</v>
      </c>
      <c r="D385" s="63" t="s">
        <v>301</v>
      </c>
      <c r="E385" s="62" t="s">
        <v>549</v>
      </c>
      <c r="F385" s="62"/>
      <c r="G385" s="33">
        <f>SUM(G386)</f>
        <v>146</v>
      </c>
      <c r="H385" s="14"/>
      <c r="I385" s="16"/>
      <c r="J385" s="14"/>
      <c r="K385" s="14"/>
    </row>
    <row r="386" spans="1:11" ht="47.25">
      <c r="A386" s="65" t="s">
        <v>550</v>
      </c>
      <c r="B386" s="62">
        <v>803</v>
      </c>
      <c r="C386" s="63" t="s">
        <v>414</v>
      </c>
      <c r="D386" s="63" t="s">
        <v>301</v>
      </c>
      <c r="E386" s="62" t="s">
        <v>551</v>
      </c>
      <c r="F386" s="62">
        <v>600</v>
      </c>
      <c r="G386" s="33">
        <v>146</v>
      </c>
      <c r="H386" s="14"/>
      <c r="I386" s="16"/>
      <c r="J386" s="14"/>
      <c r="K386" s="14"/>
    </row>
    <row r="387" spans="1:11" ht="31.5">
      <c r="A387" s="61" t="s">
        <v>552</v>
      </c>
      <c r="B387" s="62">
        <v>803</v>
      </c>
      <c r="C387" s="63" t="s">
        <v>414</v>
      </c>
      <c r="D387" s="63" t="s">
        <v>301</v>
      </c>
      <c r="E387" s="62" t="s">
        <v>553</v>
      </c>
      <c r="F387" s="62"/>
      <c r="G387" s="33">
        <f>SUM(G388)</f>
        <v>317</v>
      </c>
      <c r="H387" s="14"/>
      <c r="I387" s="16"/>
      <c r="J387" s="14"/>
      <c r="K387" s="14"/>
    </row>
    <row r="388" spans="1:11" ht="63">
      <c r="A388" s="65" t="s">
        <v>554</v>
      </c>
      <c r="B388" s="62">
        <v>803</v>
      </c>
      <c r="C388" s="63" t="s">
        <v>414</v>
      </c>
      <c r="D388" s="63" t="s">
        <v>301</v>
      </c>
      <c r="E388" s="62" t="s">
        <v>555</v>
      </c>
      <c r="F388" s="62">
        <v>600</v>
      </c>
      <c r="G388" s="33">
        <v>317</v>
      </c>
      <c r="H388" s="14"/>
      <c r="I388" s="16"/>
      <c r="J388" s="14"/>
      <c r="K388" s="14"/>
    </row>
    <row r="389" spans="1:11" ht="95.25" customHeight="1">
      <c r="A389" s="61" t="s">
        <v>556</v>
      </c>
      <c r="B389" s="62">
        <v>803</v>
      </c>
      <c r="C389" s="63" t="s">
        <v>414</v>
      </c>
      <c r="D389" s="63" t="s">
        <v>301</v>
      </c>
      <c r="E389" s="62" t="s">
        <v>557</v>
      </c>
      <c r="F389" s="62"/>
      <c r="G389" s="33">
        <f>SUM(G390)</f>
        <v>5242.8</v>
      </c>
      <c r="H389" s="14"/>
      <c r="I389" s="16"/>
      <c r="J389" s="14"/>
      <c r="K389" s="14"/>
    </row>
    <row r="390" spans="1:11" ht="141.75">
      <c r="A390" s="65" t="s">
        <v>558</v>
      </c>
      <c r="B390" s="62">
        <v>803</v>
      </c>
      <c r="C390" s="63" t="s">
        <v>414</v>
      </c>
      <c r="D390" s="63" t="s">
        <v>301</v>
      </c>
      <c r="E390" s="62" t="s">
        <v>559</v>
      </c>
      <c r="F390" s="62">
        <v>600</v>
      </c>
      <c r="G390" s="33">
        <v>5242.8</v>
      </c>
      <c r="H390" s="14"/>
      <c r="I390" s="16"/>
      <c r="J390" s="14"/>
      <c r="K390" s="14"/>
    </row>
    <row r="391" spans="1:11" ht="47.25">
      <c r="A391" s="65" t="s">
        <v>777</v>
      </c>
      <c r="B391" s="62">
        <v>803</v>
      </c>
      <c r="C391" s="63" t="s">
        <v>414</v>
      </c>
      <c r="D391" s="63" t="s">
        <v>301</v>
      </c>
      <c r="E391" s="62" t="s">
        <v>560</v>
      </c>
      <c r="F391" s="62"/>
      <c r="G391" s="33">
        <f>SUM(G392:G392)</f>
        <v>12012.1</v>
      </c>
      <c r="H391" s="14"/>
      <c r="I391" s="16"/>
      <c r="J391" s="14"/>
      <c r="K391" s="14"/>
    </row>
    <row r="392" spans="1:11" ht="63">
      <c r="A392" s="65" t="s">
        <v>561</v>
      </c>
      <c r="B392" s="62">
        <v>803</v>
      </c>
      <c r="C392" s="63" t="s">
        <v>414</v>
      </c>
      <c r="D392" s="63" t="s">
        <v>301</v>
      </c>
      <c r="E392" s="62" t="s">
        <v>562</v>
      </c>
      <c r="F392" s="62">
        <v>600</v>
      </c>
      <c r="G392" s="33">
        <v>12012.1</v>
      </c>
      <c r="H392" s="16"/>
      <c r="I392" s="16"/>
      <c r="J392" s="16"/>
      <c r="K392" s="14"/>
    </row>
    <row r="393" spans="1:11" ht="47.25">
      <c r="A393" s="65" t="s">
        <v>563</v>
      </c>
      <c r="B393" s="62">
        <v>803</v>
      </c>
      <c r="C393" s="63" t="s">
        <v>414</v>
      </c>
      <c r="D393" s="63" t="s">
        <v>301</v>
      </c>
      <c r="E393" s="62" t="s">
        <v>564</v>
      </c>
      <c r="F393" s="62"/>
      <c r="G393" s="33">
        <f>SUM(G394:G394)</f>
        <v>250.3</v>
      </c>
      <c r="H393" s="14"/>
      <c r="I393" s="16"/>
      <c r="J393" s="14"/>
      <c r="K393" s="14"/>
    </row>
    <row r="394" spans="1:11" ht="63">
      <c r="A394" s="65" t="s">
        <v>565</v>
      </c>
      <c r="B394" s="62">
        <v>803</v>
      </c>
      <c r="C394" s="63" t="s">
        <v>414</v>
      </c>
      <c r="D394" s="63" t="s">
        <v>301</v>
      </c>
      <c r="E394" s="62" t="s">
        <v>566</v>
      </c>
      <c r="F394" s="62">
        <v>600</v>
      </c>
      <c r="G394" s="33">
        <v>250.3</v>
      </c>
      <c r="H394" s="14"/>
      <c r="I394" s="16"/>
      <c r="J394" s="14"/>
      <c r="K394" s="14"/>
    </row>
    <row r="395" spans="1:11" ht="31.5">
      <c r="A395" s="65" t="s">
        <v>642</v>
      </c>
      <c r="B395" s="62">
        <v>803</v>
      </c>
      <c r="C395" s="63" t="s">
        <v>414</v>
      </c>
      <c r="D395" s="63" t="s">
        <v>301</v>
      </c>
      <c r="E395" s="62" t="s">
        <v>643</v>
      </c>
      <c r="F395" s="62"/>
      <c r="G395" s="33">
        <f>SUM(G396:G396)</f>
        <v>6661.7</v>
      </c>
      <c r="H395" s="14"/>
      <c r="I395" s="16"/>
      <c r="J395" s="14"/>
      <c r="K395" s="14"/>
    </row>
    <row r="396" spans="1:11" ht="47.25">
      <c r="A396" s="65" t="s">
        <v>645</v>
      </c>
      <c r="B396" s="62">
        <v>803</v>
      </c>
      <c r="C396" s="63" t="s">
        <v>414</v>
      </c>
      <c r="D396" s="63" t="s">
        <v>301</v>
      </c>
      <c r="E396" s="62" t="s">
        <v>644</v>
      </c>
      <c r="F396" s="62">
        <v>600</v>
      </c>
      <c r="G396" s="33">
        <v>6661.7</v>
      </c>
      <c r="H396" s="16"/>
      <c r="I396" s="16"/>
      <c r="J396" s="14"/>
      <c r="K396" s="14"/>
    </row>
    <row r="397" spans="1:11">
      <c r="A397" s="65" t="s">
        <v>516</v>
      </c>
      <c r="B397" s="62">
        <v>803</v>
      </c>
      <c r="C397" s="63" t="s">
        <v>414</v>
      </c>
      <c r="D397" s="63" t="s">
        <v>301</v>
      </c>
      <c r="E397" s="62" t="s">
        <v>517</v>
      </c>
      <c r="F397" s="62"/>
      <c r="G397" s="33">
        <f>SUM(G398)</f>
        <v>3666.2</v>
      </c>
      <c r="H397" s="14"/>
      <c r="I397" s="16"/>
      <c r="J397" s="14"/>
      <c r="K397" s="14"/>
    </row>
    <row r="398" spans="1:11" ht="94.5">
      <c r="A398" s="65" t="s">
        <v>1071</v>
      </c>
      <c r="B398" s="62">
        <v>803</v>
      </c>
      <c r="C398" s="63" t="s">
        <v>414</v>
      </c>
      <c r="D398" s="63" t="s">
        <v>301</v>
      </c>
      <c r="E398" s="62" t="s">
        <v>1059</v>
      </c>
      <c r="F398" s="62">
        <v>600</v>
      </c>
      <c r="G398" s="33">
        <v>3666.2</v>
      </c>
      <c r="H398" s="14"/>
      <c r="I398" s="16"/>
      <c r="J398" s="14"/>
      <c r="K398" s="14"/>
    </row>
    <row r="399" spans="1:11" ht="31.5">
      <c r="A399" s="65" t="s">
        <v>1121</v>
      </c>
      <c r="B399" s="62">
        <v>803</v>
      </c>
      <c r="C399" s="63" t="s">
        <v>414</v>
      </c>
      <c r="D399" s="63" t="s">
        <v>301</v>
      </c>
      <c r="E399" s="62" t="s">
        <v>1122</v>
      </c>
      <c r="F399" s="62"/>
      <c r="G399" s="33">
        <f>SUM(G400)</f>
        <v>931.5</v>
      </c>
      <c r="H399" s="14"/>
      <c r="I399" s="16"/>
      <c r="J399" s="14"/>
      <c r="K399" s="14"/>
    </row>
    <row r="400" spans="1:11" ht="31.5">
      <c r="A400" s="65" t="s">
        <v>1114</v>
      </c>
      <c r="B400" s="62">
        <v>803</v>
      </c>
      <c r="C400" s="63" t="s">
        <v>414</v>
      </c>
      <c r="D400" s="63" t="s">
        <v>301</v>
      </c>
      <c r="E400" s="62" t="s">
        <v>1139</v>
      </c>
      <c r="F400" s="62"/>
      <c r="G400" s="33">
        <f>G401</f>
        <v>931.5</v>
      </c>
      <c r="H400" s="14"/>
      <c r="I400" s="16"/>
      <c r="J400" s="14"/>
      <c r="K400" s="14"/>
    </row>
    <row r="401" spans="1:11" ht="94.5">
      <c r="A401" s="65" t="s">
        <v>1115</v>
      </c>
      <c r="B401" s="62">
        <v>803</v>
      </c>
      <c r="C401" s="63" t="s">
        <v>414</v>
      </c>
      <c r="D401" s="63" t="s">
        <v>301</v>
      </c>
      <c r="E401" s="62" t="s">
        <v>1140</v>
      </c>
      <c r="F401" s="62">
        <v>600</v>
      </c>
      <c r="G401" s="33">
        <v>931.5</v>
      </c>
      <c r="H401" s="14"/>
      <c r="I401" s="16"/>
      <c r="J401" s="14"/>
      <c r="K401" s="14"/>
    </row>
    <row r="402" spans="1:11">
      <c r="A402" s="56" t="s">
        <v>567</v>
      </c>
      <c r="B402" s="57">
        <v>803</v>
      </c>
      <c r="C402" s="58" t="s">
        <v>343</v>
      </c>
      <c r="D402" s="58" t="s">
        <v>232</v>
      </c>
      <c r="E402" s="57"/>
      <c r="F402" s="57"/>
      <c r="G402" s="60">
        <f>SUM(G403)</f>
        <v>204823.7</v>
      </c>
      <c r="H402" s="14"/>
      <c r="I402" s="16"/>
      <c r="J402" s="14"/>
      <c r="K402" s="14"/>
    </row>
    <row r="403" spans="1:11">
      <c r="A403" s="56" t="s">
        <v>568</v>
      </c>
      <c r="B403" s="57">
        <v>803</v>
      </c>
      <c r="C403" s="58" t="s">
        <v>343</v>
      </c>
      <c r="D403" s="58" t="s">
        <v>231</v>
      </c>
      <c r="E403" s="57"/>
      <c r="F403" s="57"/>
      <c r="G403" s="60">
        <f>SUM(G404,G443)</f>
        <v>204823.7</v>
      </c>
      <c r="H403" s="14"/>
      <c r="I403" s="16"/>
      <c r="J403" s="14"/>
      <c r="K403" s="14"/>
    </row>
    <row r="404" spans="1:11" ht="31.5">
      <c r="A404" s="61" t="s">
        <v>957</v>
      </c>
      <c r="B404" s="62">
        <v>803</v>
      </c>
      <c r="C404" s="63" t="s">
        <v>343</v>
      </c>
      <c r="D404" s="63" t="s">
        <v>231</v>
      </c>
      <c r="E404" s="62" t="s">
        <v>425</v>
      </c>
      <c r="F404" s="62"/>
      <c r="G404" s="33">
        <f>SUM(G405,G436,G439)</f>
        <v>204823.7</v>
      </c>
      <c r="H404" s="14"/>
      <c r="I404" s="16"/>
      <c r="J404" s="14"/>
      <c r="K404" s="14"/>
    </row>
    <row r="405" spans="1:11" ht="47.25">
      <c r="A405" s="61" t="s">
        <v>426</v>
      </c>
      <c r="B405" s="62">
        <v>803</v>
      </c>
      <c r="C405" s="63" t="s">
        <v>343</v>
      </c>
      <c r="D405" s="63" t="s">
        <v>231</v>
      </c>
      <c r="E405" s="62" t="s">
        <v>477</v>
      </c>
      <c r="F405" s="62"/>
      <c r="G405" s="33">
        <f>SUM(G406,G409,G411,G413,G415,G417,G419,G422,G424,G430,G426,G428)</f>
        <v>51901.900000000009</v>
      </c>
      <c r="H405" s="14"/>
      <c r="I405" s="16"/>
      <c r="J405" s="14"/>
      <c r="K405" s="14"/>
    </row>
    <row r="406" spans="1:11" ht="31.5">
      <c r="A406" s="61" t="s">
        <v>569</v>
      </c>
      <c r="B406" s="62">
        <v>803</v>
      </c>
      <c r="C406" s="63" t="s">
        <v>343</v>
      </c>
      <c r="D406" s="63" t="s">
        <v>231</v>
      </c>
      <c r="E406" s="62" t="s">
        <v>570</v>
      </c>
      <c r="F406" s="62"/>
      <c r="G406" s="33">
        <f>SUM(G407:G408)</f>
        <v>2083.8000000000002</v>
      </c>
      <c r="H406" s="14"/>
      <c r="I406" s="16"/>
      <c r="J406" s="14"/>
      <c r="K406" s="14"/>
    </row>
    <row r="407" spans="1:11" ht="47.25" hidden="1">
      <c r="A407" s="65" t="s">
        <v>571</v>
      </c>
      <c r="B407" s="62">
        <v>803</v>
      </c>
      <c r="C407" s="63" t="s">
        <v>343</v>
      </c>
      <c r="D407" s="63" t="s">
        <v>231</v>
      </c>
      <c r="E407" s="62" t="s">
        <v>572</v>
      </c>
      <c r="F407" s="62">
        <v>300</v>
      </c>
      <c r="G407" s="33">
        <v>0</v>
      </c>
      <c r="H407" s="14"/>
      <c r="I407" s="16"/>
      <c r="J407" s="14"/>
      <c r="K407" s="14"/>
    </row>
    <row r="408" spans="1:11" ht="31.5">
      <c r="A408" s="65" t="s">
        <v>1035</v>
      </c>
      <c r="B408" s="62">
        <v>803</v>
      </c>
      <c r="C408" s="63" t="s">
        <v>343</v>
      </c>
      <c r="D408" s="63" t="s">
        <v>231</v>
      </c>
      <c r="E408" s="62" t="s">
        <v>572</v>
      </c>
      <c r="F408" s="62">
        <v>600</v>
      </c>
      <c r="G408" s="33">
        <v>2083.8000000000002</v>
      </c>
      <c r="H408" s="14"/>
      <c r="I408" s="16"/>
      <c r="J408" s="14"/>
      <c r="K408" s="14"/>
    </row>
    <row r="409" spans="1:11" ht="31.5">
      <c r="A409" s="61" t="s">
        <v>573</v>
      </c>
      <c r="B409" s="62">
        <v>803</v>
      </c>
      <c r="C409" s="63" t="s">
        <v>343</v>
      </c>
      <c r="D409" s="63" t="s">
        <v>231</v>
      </c>
      <c r="E409" s="62" t="s">
        <v>574</v>
      </c>
      <c r="F409" s="62"/>
      <c r="G409" s="33">
        <f>SUM(G410)</f>
        <v>151.69999999999999</v>
      </c>
      <c r="H409" s="14"/>
      <c r="I409" s="16"/>
      <c r="J409" s="14"/>
      <c r="K409" s="14"/>
    </row>
    <row r="410" spans="1:11" s="21" customFormat="1" ht="47.25">
      <c r="A410" s="65" t="s">
        <v>575</v>
      </c>
      <c r="B410" s="62">
        <v>803</v>
      </c>
      <c r="C410" s="63" t="s">
        <v>343</v>
      </c>
      <c r="D410" s="63" t="s">
        <v>231</v>
      </c>
      <c r="E410" s="62" t="s">
        <v>576</v>
      </c>
      <c r="F410" s="62">
        <v>600</v>
      </c>
      <c r="G410" s="33">
        <v>151.69999999999999</v>
      </c>
      <c r="H410" s="20"/>
      <c r="I410" s="16"/>
      <c r="J410" s="20"/>
      <c r="K410" s="20"/>
    </row>
    <row r="411" spans="1:11" s="21" customFormat="1" ht="96.75" customHeight="1">
      <c r="A411" s="65" t="s">
        <v>556</v>
      </c>
      <c r="B411" s="62">
        <v>803</v>
      </c>
      <c r="C411" s="63" t="s">
        <v>343</v>
      </c>
      <c r="D411" s="63" t="s">
        <v>231</v>
      </c>
      <c r="E411" s="62" t="s">
        <v>557</v>
      </c>
      <c r="F411" s="62"/>
      <c r="G411" s="33">
        <f>SUM(G412)</f>
        <v>1296</v>
      </c>
      <c r="H411" s="20"/>
      <c r="I411" s="16"/>
      <c r="J411" s="20"/>
      <c r="K411" s="20"/>
    </row>
    <row r="412" spans="1:11" s="21" customFormat="1" ht="141.75">
      <c r="A412" s="65" t="s">
        <v>558</v>
      </c>
      <c r="B412" s="62">
        <v>803</v>
      </c>
      <c r="C412" s="63" t="s">
        <v>343</v>
      </c>
      <c r="D412" s="63" t="s">
        <v>231</v>
      </c>
      <c r="E412" s="62" t="s">
        <v>559</v>
      </c>
      <c r="F412" s="62">
        <v>600</v>
      </c>
      <c r="G412" s="33">
        <v>1296</v>
      </c>
      <c r="H412" s="20"/>
      <c r="I412" s="16"/>
      <c r="J412" s="20"/>
      <c r="K412" s="20"/>
    </row>
    <row r="413" spans="1:11" s="21" customFormat="1" ht="47.25">
      <c r="A413" s="61" t="s">
        <v>482</v>
      </c>
      <c r="B413" s="62">
        <v>803</v>
      </c>
      <c r="C413" s="63" t="s">
        <v>343</v>
      </c>
      <c r="D413" s="63" t="s">
        <v>231</v>
      </c>
      <c r="E413" s="62" t="s">
        <v>483</v>
      </c>
      <c r="F413" s="62"/>
      <c r="G413" s="33">
        <f>SUM(G414)</f>
        <v>2500</v>
      </c>
      <c r="H413" s="20"/>
      <c r="I413" s="16"/>
      <c r="J413" s="20"/>
      <c r="K413" s="20"/>
    </row>
    <row r="414" spans="1:11" ht="47.25">
      <c r="A414" s="65" t="s">
        <v>484</v>
      </c>
      <c r="B414" s="62">
        <v>803</v>
      </c>
      <c r="C414" s="63" t="s">
        <v>343</v>
      </c>
      <c r="D414" s="63" t="s">
        <v>231</v>
      </c>
      <c r="E414" s="62" t="s">
        <v>485</v>
      </c>
      <c r="F414" s="62">
        <v>600</v>
      </c>
      <c r="G414" s="33">
        <v>2500</v>
      </c>
      <c r="H414" s="14"/>
      <c r="I414" s="16"/>
      <c r="J414" s="14"/>
      <c r="K414" s="14"/>
    </row>
    <row r="415" spans="1:11" s="21" customFormat="1" hidden="1">
      <c r="A415" s="65" t="s">
        <v>488</v>
      </c>
      <c r="B415" s="62">
        <v>803</v>
      </c>
      <c r="C415" s="63" t="s">
        <v>343</v>
      </c>
      <c r="D415" s="63" t="s">
        <v>231</v>
      </c>
      <c r="E415" s="62" t="s">
        <v>489</v>
      </c>
      <c r="F415" s="62"/>
      <c r="G415" s="33">
        <f>SUM(G416)</f>
        <v>0</v>
      </c>
      <c r="H415" s="20"/>
      <c r="I415" s="16"/>
      <c r="J415" s="20"/>
      <c r="K415" s="20"/>
    </row>
    <row r="416" spans="1:11" s="21" customFormat="1" ht="31.5" hidden="1">
      <c r="A416" s="65" t="s">
        <v>490</v>
      </c>
      <c r="B416" s="62">
        <v>803</v>
      </c>
      <c r="C416" s="63" t="s">
        <v>343</v>
      </c>
      <c r="D416" s="63" t="s">
        <v>231</v>
      </c>
      <c r="E416" s="62" t="s">
        <v>489</v>
      </c>
      <c r="F416" s="62">
        <v>600</v>
      </c>
      <c r="G416" s="33">
        <v>0</v>
      </c>
      <c r="H416" s="20"/>
      <c r="I416" s="16"/>
      <c r="J416" s="20"/>
      <c r="K416" s="20"/>
    </row>
    <row r="417" spans="1:11" s="21" customFormat="1" ht="47.25" hidden="1">
      <c r="A417" s="65" t="s">
        <v>1070</v>
      </c>
      <c r="B417" s="62">
        <v>803</v>
      </c>
      <c r="C417" s="63" t="s">
        <v>343</v>
      </c>
      <c r="D417" s="63" t="s">
        <v>231</v>
      </c>
      <c r="E417" s="62" t="s">
        <v>502</v>
      </c>
      <c r="F417" s="62"/>
      <c r="G417" s="33">
        <f>SUM(G418)</f>
        <v>0</v>
      </c>
      <c r="H417" s="20"/>
      <c r="I417" s="16"/>
      <c r="J417" s="20"/>
      <c r="K417" s="20"/>
    </row>
    <row r="418" spans="1:11" s="21" customFormat="1" ht="78.75" hidden="1">
      <c r="A418" s="65" t="s">
        <v>685</v>
      </c>
      <c r="B418" s="62">
        <v>803</v>
      </c>
      <c r="C418" s="63" t="s">
        <v>343</v>
      </c>
      <c r="D418" s="63" t="s">
        <v>231</v>
      </c>
      <c r="E418" s="62" t="s">
        <v>686</v>
      </c>
      <c r="F418" s="62">
        <v>600</v>
      </c>
      <c r="G418" s="33">
        <v>0</v>
      </c>
      <c r="H418" s="20"/>
      <c r="I418" s="16"/>
      <c r="J418" s="20"/>
      <c r="K418" s="20"/>
    </row>
    <row r="419" spans="1:11" s="21" customFormat="1" ht="47.25">
      <c r="A419" s="65" t="s">
        <v>646</v>
      </c>
      <c r="B419" s="62">
        <v>803</v>
      </c>
      <c r="C419" s="63" t="s">
        <v>343</v>
      </c>
      <c r="D419" s="63" t="s">
        <v>231</v>
      </c>
      <c r="E419" s="62" t="s">
        <v>560</v>
      </c>
      <c r="F419" s="62"/>
      <c r="G419" s="33">
        <f>SUM(G420:G421)</f>
        <v>17693.400000000001</v>
      </c>
      <c r="H419" s="20"/>
      <c r="I419" s="16"/>
      <c r="J419" s="20"/>
      <c r="K419" s="20"/>
    </row>
    <row r="420" spans="1:11" s="21" customFormat="1" ht="31.5" hidden="1">
      <c r="A420" s="65" t="s">
        <v>1166</v>
      </c>
      <c r="B420" s="62">
        <v>803</v>
      </c>
      <c r="C420" s="63" t="s">
        <v>343</v>
      </c>
      <c r="D420" s="63" t="s">
        <v>231</v>
      </c>
      <c r="E420" s="62" t="s">
        <v>827</v>
      </c>
      <c r="F420" s="62">
        <v>600</v>
      </c>
      <c r="G420" s="33"/>
      <c r="H420" s="20"/>
      <c r="I420" s="16"/>
      <c r="J420" s="20"/>
      <c r="K420" s="20"/>
    </row>
    <row r="421" spans="1:11" s="21" customFormat="1" ht="63">
      <c r="A421" s="65" t="s">
        <v>648</v>
      </c>
      <c r="B421" s="62">
        <v>803</v>
      </c>
      <c r="C421" s="63" t="s">
        <v>343</v>
      </c>
      <c r="D421" s="63" t="s">
        <v>231</v>
      </c>
      <c r="E421" s="62" t="s">
        <v>647</v>
      </c>
      <c r="F421" s="62">
        <v>600</v>
      </c>
      <c r="G421" s="33">
        <v>17693.400000000001</v>
      </c>
      <c r="H421" s="20"/>
      <c r="I421" s="16"/>
      <c r="J421" s="20"/>
      <c r="K421" s="20"/>
    </row>
    <row r="422" spans="1:11" ht="47.25" hidden="1">
      <c r="A422" s="61" t="s">
        <v>577</v>
      </c>
      <c r="B422" s="62">
        <v>803</v>
      </c>
      <c r="C422" s="63" t="s">
        <v>343</v>
      </c>
      <c r="D422" s="63" t="s">
        <v>231</v>
      </c>
      <c r="E422" s="62" t="s">
        <v>578</v>
      </c>
      <c r="F422" s="62"/>
      <c r="G422" s="33">
        <f>SUM(G423)</f>
        <v>0</v>
      </c>
      <c r="H422" s="14"/>
      <c r="I422" s="16"/>
      <c r="J422" s="14"/>
      <c r="K422" s="14"/>
    </row>
    <row r="423" spans="1:11" ht="78.75" hidden="1">
      <c r="A423" s="61" t="s">
        <v>579</v>
      </c>
      <c r="B423" s="62">
        <v>803</v>
      </c>
      <c r="C423" s="62" t="s">
        <v>343</v>
      </c>
      <c r="D423" s="62" t="s">
        <v>231</v>
      </c>
      <c r="E423" s="62" t="s">
        <v>580</v>
      </c>
      <c r="F423" s="62">
        <v>600</v>
      </c>
      <c r="G423" s="33">
        <v>0</v>
      </c>
      <c r="H423" s="14"/>
      <c r="I423" s="16"/>
      <c r="J423" s="14"/>
      <c r="K423" s="14"/>
    </row>
    <row r="424" spans="1:11" ht="47.25" hidden="1">
      <c r="A424" s="61" t="s">
        <v>887</v>
      </c>
      <c r="B424" s="62">
        <v>803</v>
      </c>
      <c r="C424" s="63" t="s">
        <v>343</v>
      </c>
      <c r="D424" s="63" t="s">
        <v>231</v>
      </c>
      <c r="E424" s="62" t="s">
        <v>889</v>
      </c>
      <c r="F424" s="62"/>
      <c r="G424" s="33">
        <f>SUM(G425)</f>
        <v>0</v>
      </c>
      <c r="H424" s="14"/>
      <c r="I424" s="16"/>
      <c r="J424" s="14"/>
      <c r="K424" s="14"/>
    </row>
    <row r="425" spans="1:11" ht="78.75" hidden="1">
      <c r="A425" s="61" t="s">
        <v>888</v>
      </c>
      <c r="B425" s="62">
        <v>803</v>
      </c>
      <c r="C425" s="63" t="s">
        <v>343</v>
      </c>
      <c r="D425" s="63" t="s">
        <v>231</v>
      </c>
      <c r="E425" s="62" t="s">
        <v>890</v>
      </c>
      <c r="F425" s="62">
        <v>600</v>
      </c>
      <c r="G425" s="33">
        <v>0</v>
      </c>
      <c r="H425" s="14"/>
      <c r="I425" s="16"/>
      <c r="J425" s="14"/>
      <c r="K425" s="14"/>
    </row>
    <row r="426" spans="1:11" ht="47.25" hidden="1">
      <c r="A426" s="61" t="s">
        <v>997</v>
      </c>
      <c r="B426" s="62">
        <v>803</v>
      </c>
      <c r="C426" s="63" t="s">
        <v>343</v>
      </c>
      <c r="D426" s="63" t="s">
        <v>231</v>
      </c>
      <c r="E426" s="62" t="s">
        <v>994</v>
      </c>
      <c r="F426" s="62"/>
      <c r="G426" s="33">
        <f>SUM(G427)</f>
        <v>0</v>
      </c>
      <c r="H426" s="14"/>
      <c r="I426" s="16"/>
      <c r="J426" s="14"/>
      <c r="K426" s="14"/>
    </row>
    <row r="427" spans="1:11" ht="63" hidden="1">
      <c r="A427" s="61" t="s">
        <v>996</v>
      </c>
      <c r="B427" s="62">
        <v>803</v>
      </c>
      <c r="C427" s="63" t="s">
        <v>343</v>
      </c>
      <c r="D427" s="63" t="s">
        <v>231</v>
      </c>
      <c r="E427" s="62" t="s">
        <v>995</v>
      </c>
      <c r="F427" s="62">
        <v>600</v>
      </c>
      <c r="G427" s="33">
        <v>0</v>
      </c>
      <c r="H427" s="14"/>
      <c r="I427" s="16"/>
      <c r="J427" s="14"/>
      <c r="K427" s="14"/>
    </row>
    <row r="428" spans="1:11">
      <c r="A428" s="61" t="s">
        <v>1254</v>
      </c>
      <c r="B428" s="62">
        <v>803</v>
      </c>
      <c r="C428" s="63" t="s">
        <v>343</v>
      </c>
      <c r="D428" s="63" t="s">
        <v>231</v>
      </c>
      <c r="E428" s="62" t="s">
        <v>1255</v>
      </c>
      <c r="F428" s="62"/>
      <c r="G428" s="33">
        <f>SUM(G429)</f>
        <v>200.3</v>
      </c>
      <c r="H428" s="14"/>
      <c r="I428" s="16"/>
      <c r="J428" s="14"/>
      <c r="K428" s="14"/>
    </row>
    <row r="429" spans="1:11" ht="47.25">
      <c r="A429" s="61" t="s">
        <v>1256</v>
      </c>
      <c r="B429" s="62">
        <v>803</v>
      </c>
      <c r="C429" s="63" t="s">
        <v>343</v>
      </c>
      <c r="D429" s="63" t="s">
        <v>231</v>
      </c>
      <c r="E429" s="62" t="s">
        <v>1280</v>
      </c>
      <c r="F429" s="62">
        <v>600</v>
      </c>
      <c r="G429" s="33">
        <v>200.3</v>
      </c>
      <c r="H429" s="226"/>
      <c r="I429" s="16"/>
      <c r="J429" s="14"/>
      <c r="K429" s="14"/>
    </row>
    <row r="430" spans="1:11">
      <c r="A430" s="61" t="s">
        <v>892</v>
      </c>
      <c r="B430" s="62">
        <v>803</v>
      </c>
      <c r="C430" s="63" t="s">
        <v>343</v>
      </c>
      <c r="D430" s="63" t="s">
        <v>231</v>
      </c>
      <c r="E430" s="62" t="s">
        <v>891</v>
      </c>
      <c r="F430" s="62"/>
      <c r="G430" s="33">
        <f>SUM(G431:G435)</f>
        <v>27976.7</v>
      </c>
      <c r="H430" s="14"/>
      <c r="I430" s="16"/>
      <c r="J430" s="14"/>
      <c r="K430" s="14"/>
    </row>
    <row r="431" spans="1:11" ht="47.25" hidden="1">
      <c r="A431" s="61" t="s">
        <v>896</v>
      </c>
      <c r="B431" s="62">
        <v>803</v>
      </c>
      <c r="C431" s="63" t="s">
        <v>343</v>
      </c>
      <c r="D431" s="63" t="s">
        <v>231</v>
      </c>
      <c r="E431" s="62" t="s">
        <v>895</v>
      </c>
      <c r="F431" s="62">
        <v>600</v>
      </c>
      <c r="G431" s="33">
        <v>0</v>
      </c>
      <c r="H431" s="14"/>
      <c r="I431" s="16"/>
      <c r="J431" s="14"/>
      <c r="K431" s="14"/>
    </row>
    <row r="432" spans="1:11" ht="47.25" hidden="1">
      <c r="A432" s="61" t="s">
        <v>894</v>
      </c>
      <c r="B432" s="62">
        <v>803</v>
      </c>
      <c r="C432" s="63" t="s">
        <v>343</v>
      </c>
      <c r="D432" s="63" t="s">
        <v>231</v>
      </c>
      <c r="E432" s="62" t="s">
        <v>893</v>
      </c>
      <c r="F432" s="62">
        <v>600</v>
      </c>
      <c r="G432" s="33">
        <v>0</v>
      </c>
      <c r="H432" s="14"/>
      <c r="I432" s="16"/>
      <c r="J432" s="14"/>
      <c r="K432" s="14"/>
    </row>
    <row r="433" spans="1:11" ht="47.25" hidden="1">
      <c r="A433" s="61" t="s">
        <v>1072</v>
      </c>
      <c r="B433" s="62">
        <v>803</v>
      </c>
      <c r="C433" s="63" t="s">
        <v>343</v>
      </c>
      <c r="D433" s="63" t="s">
        <v>231</v>
      </c>
      <c r="E433" s="62" t="s">
        <v>1060</v>
      </c>
      <c r="F433" s="62">
        <v>600</v>
      </c>
      <c r="G433" s="33">
        <v>0</v>
      </c>
      <c r="H433" s="14"/>
      <c r="I433" s="16"/>
      <c r="J433" s="14"/>
      <c r="K433" s="14"/>
    </row>
    <row r="434" spans="1:11" ht="47.25">
      <c r="A434" s="61" t="s">
        <v>1073</v>
      </c>
      <c r="B434" s="62">
        <v>803</v>
      </c>
      <c r="C434" s="63" t="s">
        <v>343</v>
      </c>
      <c r="D434" s="63" t="s">
        <v>231</v>
      </c>
      <c r="E434" s="62" t="s">
        <v>1061</v>
      </c>
      <c r="F434" s="62">
        <v>600</v>
      </c>
      <c r="G434" s="33">
        <v>26228.400000000001</v>
      </c>
      <c r="H434" s="14"/>
      <c r="I434" s="16"/>
      <c r="J434" s="14"/>
      <c r="K434" s="14"/>
    </row>
    <row r="435" spans="1:11" ht="63">
      <c r="A435" s="61" t="s">
        <v>1074</v>
      </c>
      <c r="B435" s="62">
        <v>803</v>
      </c>
      <c r="C435" s="63" t="s">
        <v>343</v>
      </c>
      <c r="D435" s="63" t="s">
        <v>231</v>
      </c>
      <c r="E435" s="62" t="s">
        <v>1281</v>
      </c>
      <c r="F435" s="62">
        <v>600</v>
      </c>
      <c r="G435" s="33">
        <v>1748.3</v>
      </c>
      <c r="H435" s="14"/>
      <c r="I435" s="16"/>
      <c r="J435" s="14"/>
      <c r="K435" s="14"/>
    </row>
    <row r="436" spans="1:11" ht="31.5" hidden="1">
      <c r="A436" s="61" t="s">
        <v>1121</v>
      </c>
      <c r="B436" s="62">
        <v>803</v>
      </c>
      <c r="C436" s="63" t="s">
        <v>343</v>
      </c>
      <c r="D436" s="63" t="s">
        <v>231</v>
      </c>
      <c r="E436" s="62" t="s">
        <v>1122</v>
      </c>
      <c r="F436" s="62"/>
      <c r="G436" s="33">
        <f>SUM(G437)</f>
        <v>0</v>
      </c>
      <c r="H436" s="14"/>
      <c r="I436" s="16"/>
      <c r="J436" s="14"/>
      <c r="K436" s="14"/>
    </row>
    <row r="437" spans="1:11" ht="31.5" hidden="1">
      <c r="A437" s="61" t="s">
        <v>1181</v>
      </c>
      <c r="B437" s="62">
        <v>803</v>
      </c>
      <c r="C437" s="63" t="s">
        <v>343</v>
      </c>
      <c r="D437" s="63" t="s">
        <v>231</v>
      </c>
      <c r="E437" s="62" t="s">
        <v>1173</v>
      </c>
      <c r="F437" s="62"/>
      <c r="G437" s="33">
        <f>SUM(G438)</f>
        <v>0</v>
      </c>
      <c r="H437" s="14"/>
      <c r="I437" s="16"/>
      <c r="J437" s="14"/>
      <c r="K437" s="14"/>
    </row>
    <row r="438" spans="1:11" ht="63" hidden="1">
      <c r="A438" s="61" t="s">
        <v>1182</v>
      </c>
      <c r="B438" s="62">
        <v>803</v>
      </c>
      <c r="C438" s="63" t="s">
        <v>343</v>
      </c>
      <c r="D438" s="63" t="s">
        <v>231</v>
      </c>
      <c r="E438" s="62" t="s">
        <v>1172</v>
      </c>
      <c r="F438" s="62">
        <v>600</v>
      </c>
      <c r="G438" s="33">
        <v>0</v>
      </c>
      <c r="H438" s="14"/>
      <c r="I438" s="16"/>
      <c r="J438" s="14"/>
      <c r="K438" s="14"/>
    </row>
    <row r="439" spans="1:11" ht="33" customHeight="1">
      <c r="A439" s="61" t="s">
        <v>491</v>
      </c>
      <c r="B439" s="62">
        <v>803</v>
      </c>
      <c r="C439" s="63" t="s">
        <v>343</v>
      </c>
      <c r="D439" s="63" t="s">
        <v>231</v>
      </c>
      <c r="E439" s="62" t="s">
        <v>492</v>
      </c>
      <c r="F439" s="62"/>
      <c r="G439" s="33">
        <f>SUM(G440:G442)</f>
        <v>152921.79999999999</v>
      </c>
      <c r="H439" s="14"/>
      <c r="I439" s="16"/>
      <c r="J439" s="14"/>
      <c r="K439" s="14"/>
    </row>
    <row r="440" spans="1:11" ht="63">
      <c r="A440" s="65" t="s">
        <v>581</v>
      </c>
      <c r="B440" s="62">
        <v>803</v>
      </c>
      <c r="C440" s="63" t="s">
        <v>343</v>
      </c>
      <c r="D440" s="63" t="s">
        <v>231</v>
      </c>
      <c r="E440" s="62" t="s">
        <v>582</v>
      </c>
      <c r="F440" s="62">
        <v>600</v>
      </c>
      <c r="G440" s="33">
        <v>85524.800000000003</v>
      </c>
      <c r="H440" s="16"/>
      <c r="I440" s="16"/>
      <c r="J440" s="14"/>
      <c r="K440" s="14"/>
    </row>
    <row r="441" spans="1:11" ht="63">
      <c r="A441" s="65" t="s">
        <v>583</v>
      </c>
      <c r="B441" s="62">
        <v>803</v>
      </c>
      <c r="C441" s="63" t="s">
        <v>343</v>
      </c>
      <c r="D441" s="63" t="s">
        <v>231</v>
      </c>
      <c r="E441" s="62" t="s">
        <v>584</v>
      </c>
      <c r="F441" s="62">
        <v>600</v>
      </c>
      <c r="G441" s="33">
        <v>23679.599999999999</v>
      </c>
      <c r="H441" s="16"/>
      <c r="I441" s="16"/>
      <c r="J441" s="14"/>
      <c r="K441" s="14"/>
    </row>
    <row r="442" spans="1:11" ht="63">
      <c r="A442" s="65" t="s">
        <v>585</v>
      </c>
      <c r="B442" s="62">
        <v>803</v>
      </c>
      <c r="C442" s="63" t="s">
        <v>343</v>
      </c>
      <c r="D442" s="63" t="s">
        <v>231</v>
      </c>
      <c r="E442" s="62" t="s">
        <v>586</v>
      </c>
      <c r="F442" s="62">
        <v>600</v>
      </c>
      <c r="G442" s="33">
        <v>43717.4</v>
      </c>
      <c r="H442" s="16"/>
      <c r="I442" s="16"/>
      <c r="J442" s="14"/>
      <c r="K442" s="14"/>
    </row>
    <row r="443" spans="1:11" hidden="1">
      <c r="A443" s="91" t="s">
        <v>262</v>
      </c>
      <c r="B443" s="95">
        <v>803</v>
      </c>
      <c r="C443" s="63" t="s">
        <v>343</v>
      </c>
      <c r="D443" s="63" t="s">
        <v>231</v>
      </c>
      <c r="E443" s="96" t="s">
        <v>263</v>
      </c>
      <c r="F443" s="97"/>
      <c r="G443" s="98">
        <f>G444</f>
        <v>0</v>
      </c>
      <c r="H443" s="14"/>
      <c r="I443" s="16"/>
      <c r="J443" s="14"/>
      <c r="K443" s="14"/>
    </row>
    <row r="444" spans="1:11" hidden="1">
      <c r="A444" s="91" t="s">
        <v>264</v>
      </c>
      <c r="B444" s="95">
        <v>803</v>
      </c>
      <c r="C444" s="63" t="s">
        <v>343</v>
      </c>
      <c r="D444" s="63" t="s">
        <v>231</v>
      </c>
      <c r="E444" s="96" t="s">
        <v>265</v>
      </c>
      <c r="F444" s="97"/>
      <c r="G444" s="98">
        <f>G445</f>
        <v>0</v>
      </c>
      <c r="H444" s="14"/>
      <c r="I444" s="16"/>
      <c r="J444" s="14"/>
      <c r="K444" s="14"/>
    </row>
    <row r="445" spans="1:11" hidden="1">
      <c r="A445" s="61" t="s">
        <v>418</v>
      </c>
      <c r="B445" s="62">
        <v>803</v>
      </c>
      <c r="C445" s="63" t="s">
        <v>343</v>
      </c>
      <c r="D445" s="63" t="s">
        <v>231</v>
      </c>
      <c r="E445" s="72" t="s">
        <v>292</v>
      </c>
      <c r="F445" s="73"/>
      <c r="G445" s="33">
        <f>SUM(G446)</f>
        <v>0</v>
      </c>
      <c r="H445" s="14"/>
      <c r="I445" s="16"/>
      <c r="J445" s="14"/>
      <c r="K445" s="14"/>
    </row>
    <row r="446" spans="1:11" ht="31.5" hidden="1">
      <c r="A446" s="65" t="s">
        <v>490</v>
      </c>
      <c r="B446" s="62">
        <v>803</v>
      </c>
      <c r="C446" s="63" t="s">
        <v>343</v>
      </c>
      <c r="D446" s="63" t="s">
        <v>231</v>
      </c>
      <c r="E446" s="72" t="s">
        <v>292</v>
      </c>
      <c r="F446" s="62">
        <v>600</v>
      </c>
      <c r="G446" s="33">
        <v>0</v>
      </c>
      <c r="H446" s="14"/>
      <c r="I446" s="16"/>
      <c r="J446" s="14"/>
      <c r="K446" s="14"/>
    </row>
    <row r="447" spans="1:11">
      <c r="A447" s="56" t="s">
        <v>416</v>
      </c>
      <c r="B447" s="57">
        <v>803</v>
      </c>
      <c r="C447" s="58">
        <v>10</v>
      </c>
      <c r="D447" s="58" t="s">
        <v>232</v>
      </c>
      <c r="E447" s="57"/>
      <c r="F447" s="57"/>
      <c r="G447" s="60">
        <f>SUM(G448,G453)</f>
        <v>27850.400000000005</v>
      </c>
      <c r="H447" s="14"/>
      <c r="I447" s="16"/>
      <c r="J447" s="14"/>
      <c r="K447" s="14"/>
    </row>
    <row r="448" spans="1:11">
      <c r="A448" s="56" t="s">
        <v>419</v>
      </c>
      <c r="B448" s="57">
        <v>803</v>
      </c>
      <c r="C448" s="58">
        <v>10</v>
      </c>
      <c r="D448" s="58" t="s">
        <v>244</v>
      </c>
      <c r="E448" s="57"/>
      <c r="F448" s="57"/>
      <c r="G448" s="60">
        <f>SUM(G449)</f>
        <v>210.2</v>
      </c>
      <c r="H448" s="14"/>
      <c r="I448" s="16"/>
      <c r="J448" s="14"/>
      <c r="K448" s="14"/>
    </row>
    <row r="449" spans="1:11" ht="31.5">
      <c r="A449" s="61" t="s">
        <v>957</v>
      </c>
      <c r="B449" s="62">
        <v>803</v>
      </c>
      <c r="C449" s="63">
        <v>10</v>
      </c>
      <c r="D449" s="63" t="s">
        <v>244</v>
      </c>
      <c r="E449" s="62" t="s">
        <v>425</v>
      </c>
      <c r="F449" s="62"/>
      <c r="G449" s="33">
        <f>SUM(G450)</f>
        <v>210.2</v>
      </c>
      <c r="H449" s="14"/>
      <c r="I449" s="16"/>
      <c r="J449" s="14"/>
      <c r="K449" s="14"/>
    </row>
    <row r="450" spans="1:11" ht="47.25">
      <c r="A450" s="61" t="s">
        <v>426</v>
      </c>
      <c r="B450" s="62">
        <v>803</v>
      </c>
      <c r="C450" s="63">
        <v>10</v>
      </c>
      <c r="D450" s="63" t="s">
        <v>244</v>
      </c>
      <c r="E450" s="62" t="s">
        <v>477</v>
      </c>
      <c r="F450" s="62"/>
      <c r="G450" s="33">
        <f>SUM(G451)</f>
        <v>210.2</v>
      </c>
      <c r="H450" s="14"/>
      <c r="I450" s="16"/>
      <c r="J450" s="14"/>
      <c r="K450" s="14"/>
    </row>
    <row r="451" spans="1:11" ht="98.25" customHeight="1">
      <c r="A451" s="61" t="s">
        <v>594</v>
      </c>
      <c r="B451" s="62">
        <v>803</v>
      </c>
      <c r="C451" s="63">
        <v>10</v>
      </c>
      <c r="D451" s="63" t="s">
        <v>244</v>
      </c>
      <c r="E451" s="62" t="s">
        <v>595</v>
      </c>
      <c r="F451" s="62"/>
      <c r="G451" s="33">
        <f>SUM(G452)</f>
        <v>210.2</v>
      </c>
      <c r="H451" s="14"/>
      <c r="I451" s="16"/>
      <c r="J451" s="14"/>
      <c r="K451" s="14"/>
    </row>
    <row r="452" spans="1:11" ht="110.25">
      <c r="A452" s="65" t="s">
        <v>596</v>
      </c>
      <c r="B452" s="62">
        <v>803</v>
      </c>
      <c r="C452" s="63">
        <v>10</v>
      </c>
      <c r="D452" s="63" t="s">
        <v>244</v>
      </c>
      <c r="E452" s="62" t="s">
        <v>597</v>
      </c>
      <c r="F452" s="62">
        <v>600</v>
      </c>
      <c r="G452" s="34">
        <v>210.2</v>
      </c>
      <c r="H452" s="14"/>
      <c r="I452" s="16"/>
      <c r="J452" s="14"/>
      <c r="K452" s="14"/>
    </row>
    <row r="453" spans="1:11">
      <c r="A453" s="56" t="s">
        <v>422</v>
      </c>
      <c r="B453" s="57">
        <v>803</v>
      </c>
      <c r="C453" s="58">
        <v>10</v>
      </c>
      <c r="D453" s="58" t="s">
        <v>423</v>
      </c>
      <c r="E453" s="57"/>
      <c r="F453" s="57"/>
      <c r="G453" s="60">
        <f>SUM(G454)</f>
        <v>27640.200000000004</v>
      </c>
      <c r="H453" s="14"/>
      <c r="I453" s="16"/>
      <c r="J453" s="14"/>
      <c r="K453" s="14"/>
    </row>
    <row r="454" spans="1:11" ht="31.5">
      <c r="A454" s="61" t="s">
        <v>273</v>
      </c>
      <c r="B454" s="62">
        <v>803</v>
      </c>
      <c r="C454" s="63">
        <v>10</v>
      </c>
      <c r="D454" s="63" t="s">
        <v>423</v>
      </c>
      <c r="E454" s="62" t="s">
        <v>274</v>
      </c>
      <c r="F454" s="64"/>
      <c r="G454" s="33">
        <f>SUM(G455)</f>
        <v>27640.200000000004</v>
      </c>
      <c r="H454" s="14"/>
      <c r="I454" s="16"/>
      <c r="J454" s="14"/>
      <c r="K454" s="14"/>
    </row>
    <row r="455" spans="1:11" ht="31.5">
      <c r="A455" s="61" t="s">
        <v>275</v>
      </c>
      <c r="B455" s="62">
        <v>803</v>
      </c>
      <c r="C455" s="63">
        <v>10</v>
      </c>
      <c r="D455" s="63" t="s">
        <v>423</v>
      </c>
      <c r="E455" s="62" t="s">
        <v>276</v>
      </c>
      <c r="F455" s="64"/>
      <c r="G455" s="33">
        <f>SUM(G456:G463)</f>
        <v>27640.200000000004</v>
      </c>
      <c r="H455" s="14"/>
      <c r="I455" s="16"/>
      <c r="J455" s="14"/>
      <c r="K455" s="14"/>
    </row>
    <row r="456" spans="1:11" ht="94.5">
      <c r="A456" s="65" t="s">
        <v>247</v>
      </c>
      <c r="B456" s="62">
        <v>803</v>
      </c>
      <c r="C456" s="63">
        <v>10</v>
      </c>
      <c r="D456" s="63" t="s">
        <v>423</v>
      </c>
      <c r="E456" s="62" t="s">
        <v>433</v>
      </c>
      <c r="F456" s="62">
        <v>100</v>
      </c>
      <c r="G456" s="33">
        <v>21734.300000000003</v>
      </c>
      <c r="H456" s="14"/>
      <c r="I456" s="16"/>
      <c r="J456" s="14"/>
      <c r="K456" s="14"/>
    </row>
    <row r="457" spans="1:11" ht="47.25">
      <c r="A457" s="66" t="s">
        <v>249</v>
      </c>
      <c r="B457" s="67">
        <v>803</v>
      </c>
      <c r="C457" s="63">
        <v>10</v>
      </c>
      <c r="D457" s="63" t="s">
        <v>423</v>
      </c>
      <c r="E457" s="62" t="s">
        <v>433</v>
      </c>
      <c r="F457" s="67">
        <v>200</v>
      </c>
      <c r="G457" s="33">
        <v>850</v>
      </c>
      <c r="H457" s="14"/>
      <c r="I457" s="16"/>
      <c r="J457" s="14"/>
      <c r="K457" s="14"/>
    </row>
    <row r="458" spans="1:11" ht="31.5" hidden="1">
      <c r="A458" s="66" t="s">
        <v>250</v>
      </c>
      <c r="B458" s="67">
        <v>803</v>
      </c>
      <c r="C458" s="63">
        <v>10</v>
      </c>
      <c r="D458" s="63" t="s">
        <v>423</v>
      </c>
      <c r="E458" s="62" t="s">
        <v>433</v>
      </c>
      <c r="F458" s="67">
        <v>800</v>
      </c>
      <c r="G458" s="33">
        <v>0</v>
      </c>
      <c r="H458" s="14"/>
      <c r="I458" s="16"/>
      <c r="J458" s="14"/>
      <c r="K458" s="14"/>
    </row>
    <row r="459" spans="1:11" ht="126">
      <c r="A459" s="65" t="s">
        <v>251</v>
      </c>
      <c r="B459" s="62">
        <v>803</v>
      </c>
      <c r="C459" s="63" t="s">
        <v>316</v>
      </c>
      <c r="D459" s="63" t="s">
        <v>423</v>
      </c>
      <c r="E459" s="62" t="s">
        <v>434</v>
      </c>
      <c r="F459" s="62">
        <v>100</v>
      </c>
      <c r="G459" s="33">
        <v>4555.8999999999996</v>
      </c>
      <c r="H459" s="14"/>
      <c r="I459" s="16"/>
      <c r="J459" s="14"/>
      <c r="K459" s="14"/>
    </row>
    <row r="460" spans="1:11" ht="94.5" hidden="1">
      <c r="A460" s="66" t="s">
        <v>253</v>
      </c>
      <c r="B460" s="67">
        <v>803</v>
      </c>
      <c r="C460" s="63" t="s">
        <v>316</v>
      </c>
      <c r="D460" s="63" t="s">
        <v>423</v>
      </c>
      <c r="E460" s="62" t="s">
        <v>434</v>
      </c>
      <c r="F460" s="67">
        <v>200</v>
      </c>
      <c r="G460" s="33">
        <v>0</v>
      </c>
      <c r="H460" s="14"/>
      <c r="I460" s="16"/>
      <c r="J460" s="14"/>
      <c r="K460" s="14"/>
    </row>
    <row r="461" spans="1:11" ht="78.75">
      <c r="A461" s="65" t="s">
        <v>242</v>
      </c>
      <c r="B461" s="62">
        <v>803</v>
      </c>
      <c r="C461" s="63">
        <v>10</v>
      </c>
      <c r="D461" s="63" t="s">
        <v>423</v>
      </c>
      <c r="E461" s="62" t="s">
        <v>435</v>
      </c>
      <c r="F461" s="62">
        <v>100</v>
      </c>
      <c r="G461" s="33">
        <v>500</v>
      </c>
      <c r="H461" s="14"/>
      <c r="I461" s="16"/>
      <c r="J461" s="14"/>
      <c r="K461" s="14"/>
    </row>
    <row r="462" spans="1:11" ht="94.5" hidden="1">
      <c r="A462" s="65" t="s">
        <v>1019</v>
      </c>
      <c r="B462" s="62">
        <v>803</v>
      </c>
      <c r="C462" s="63" t="s">
        <v>316</v>
      </c>
      <c r="D462" s="63" t="s">
        <v>423</v>
      </c>
      <c r="E462" s="62" t="s">
        <v>1032</v>
      </c>
      <c r="F462" s="62">
        <v>100</v>
      </c>
      <c r="G462" s="33">
        <v>0</v>
      </c>
      <c r="H462" s="14"/>
      <c r="I462" s="16"/>
      <c r="J462" s="14"/>
      <c r="K462" s="14"/>
    </row>
    <row r="463" spans="1:11" ht="141.75" hidden="1">
      <c r="A463" s="65" t="s">
        <v>1018</v>
      </c>
      <c r="B463" s="62">
        <v>803</v>
      </c>
      <c r="C463" s="63" t="s">
        <v>316</v>
      </c>
      <c r="D463" s="63" t="s">
        <v>423</v>
      </c>
      <c r="E463" s="62" t="s">
        <v>1033</v>
      </c>
      <c r="F463" s="62">
        <v>100</v>
      </c>
      <c r="G463" s="33">
        <v>0</v>
      </c>
      <c r="H463" s="14"/>
      <c r="I463" s="16"/>
      <c r="J463" s="14"/>
      <c r="K463" s="14"/>
    </row>
    <row r="464" spans="1:11">
      <c r="A464" s="56" t="s">
        <v>598</v>
      </c>
      <c r="B464" s="57">
        <v>803</v>
      </c>
      <c r="C464" s="58">
        <v>11</v>
      </c>
      <c r="D464" s="58" t="s">
        <v>232</v>
      </c>
      <c r="E464" s="57"/>
      <c r="F464" s="57"/>
      <c r="G464" s="60">
        <f>G465+G480</f>
        <v>170498.6</v>
      </c>
      <c r="H464" s="14"/>
      <c r="I464" s="16"/>
      <c r="J464" s="14"/>
      <c r="K464" s="14"/>
    </row>
    <row r="465" spans="1:11">
      <c r="A465" s="56" t="s">
        <v>599</v>
      </c>
      <c r="B465" s="57">
        <v>803</v>
      </c>
      <c r="C465" s="58">
        <v>11</v>
      </c>
      <c r="D465" s="58" t="s">
        <v>231</v>
      </c>
      <c r="E465" s="57"/>
      <c r="F465" s="57"/>
      <c r="G465" s="60">
        <f>SUM(G466)</f>
        <v>38482.6</v>
      </c>
      <c r="H465" s="14"/>
      <c r="I465" s="16"/>
      <c r="J465" s="14"/>
      <c r="K465" s="14"/>
    </row>
    <row r="466" spans="1:11" ht="31.5">
      <c r="A466" s="61" t="s">
        <v>958</v>
      </c>
      <c r="B466" s="62">
        <v>803</v>
      </c>
      <c r="C466" s="63">
        <v>11</v>
      </c>
      <c r="D466" s="63" t="s">
        <v>231</v>
      </c>
      <c r="E466" s="62" t="s">
        <v>587</v>
      </c>
      <c r="F466" s="62"/>
      <c r="G466" s="33">
        <f>SUM(G467,G478)</f>
        <v>38482.6</v>
      </c>
      <c r="H466" s="14"/>
      <c r="I466" s="16"/>
      <c r="J466" s="14"/>
      <c r="K466" s="14"/>
    </row>
    <row r="467" spans="1:11">
      <c r="A467" s="61" t="s">
        <v>588</v>
      </c>
      <c r="B467" s="62">
        <v>803</v>
      </c>
      <c r="C467" s="63">
        <v>11</v>
      </c>
      <c r="D467" s="63" t="s">
        <v>231</v>
      </c>
      <c r="E467" s="62" t="s">
        <v>589</v>
      </c>
      <c r="F467" s="62"/>
      <c r="G467" s="33">
        <f>SUM(G468,G470,G473,G475)</f>
        <v>600</v>
      </c>
      <c r="H467" s="14"/>
      <c r="I467" s="16"/>
      <c r="J467" s="14"/>
      <c r="K467" s="14"/>
    </row>
    <row r="468" spans="1:11" ht="47.25">
      <c r="A468" s="61" t="s">
        <v>482</v>
      </c>
      <c r="B468" s="62">
        <v>803</v>
      </c>
      <c r="C468" s="63">
        <v>11</v>
      </c>
      <c r="D468" s="63" t="s">
        <v>231</v>
      </c>
      <c r="E468" s="62" t="s">
        <v>600</v>
      </c>
      <c r="F468" s="62"/>
      <c r="G468" s="33">
        <f>SUM(G469)</f>
        <v>600</v>
      </c>
      <c r="H468" s="14"/>
      <c r="I468" s="16"/>
      <c r="J468" s="14"/>
      <c r="K468" s="14"/>
    </row>
    <row r="469" spans="1:11" ht="47.25">
      <c r="A469" s="65" t="s">
        <v>484</v>
      </c>
      <c r="B469" s="62">
        <v>803</v>
      </c>
      <c r="C469" s="63">
        <v>11</v>
      </c>
      <c r="D469" s="63" t="s">
        <v>231</v>
      </c>
      <c r="E469" s="62" t="s">
        <v>601</v>
      </c>
      <c r="F469" s="62">
        <v>600</v>
      </c>
      <c r="G469" s="33">
        <v>600</v>
      </c>
      <c r="H469" s="14"/>
      <c r="I469" s="16"/>
      <c r="J469" s="14"/>
      <c r="K469" s="14"/>
    </row>
    <row r="470" spans="1:11" ht="33" hidden="1" customHeight="1">
      <c r="A470" s="65" t="s">
        <v>1156</v>
      </c>
      <c r="B470" s="62">
        <v>803</v>
      </c>
      <c r="C470" s="63">
        <v>11</v>
      </c>
      <c r="D470" s="63" t="s">
        <v>231</v>
      </c>
      <c r="E470" s="62" t="s">
        <v>1143</v>
      </c>
      <c r="F470" s="62"/>
      <c r="G470" s="33">
        <f>SUM(G471:G472)</f>
        <v>0</v>
      </c>
      <c r="H470" s="14"/>
      <c r="I470" s="16"/>
      <c r="J470" s="14"/>
      <c r="K470" s="14"/>
    </row>
    <row r="471" spans="1:11" ht="47.25" hidden="1">
      <c r="A471" s="65" t="s">
        <v>1158</v>
      </c>
      <c r="B471" s="62">
        <v>803</v>
      </c>
      <c r="C471" s="63">
        <v>11</v>
      </c>
      <c r="D471" s="63" t="s">
        <v>231</v>
      </c>
      <c r="E471" s="62" t="s">
        <v>1144</v>
      </c>
      <c r="F471" s="62">
        <v>600</v>
      </c>
      <c r="G471" s="33">
        <v>0</v>
      </c>
      <c r="H471" s="14"/>
      <c r="I471" s="16"/>
      <c r="J471" s="14"/>
      <c r="K471" s="14"/>
    </row>
    <row r="472" spans="1:11" ht="47.25" hidden="1">
      <c r="A472" s="65" t="s">
        <v>1260</v>
      </c>
      <c r="B472" s="62">
        <v>803</v>
      </c>
      <c r="C472" s="63">
        <v>11</v>
      </c>
      <c r="D472" s="63" t="s">
        <v>231</v>
      </c>
      <c r="E472" s="62" t="s">
        <v>1259</v>
      </c>
      <c r="F472" s="62">
        <v>600</v>
      </c>
      <c r="G472" s="33"/>
      <c r="H472" s="14"/>
      <c r="I472" s="16"/>
      <c r="J472" s="14"/>
      <c r="K472" s="14"/>
    </row>
    <row r="473" spans="1:11" ht="47.25" hidden="1">
      <c r="A473" s="65" t="s">
        <v>997</v>
      </c>
      <c r="B473" s="62">
        <v>803</v>
      </c>
      <c r="C473" s="63" t="s">
        <v>437</v>
      </c>
      <c r="D473" s="63" t="s">
        <v>231</v>
      </c>
      <c r="E473" s="62" t="s">
        <v>1037</v>
      </c>
      <c r="F473" s="62"/>
      <c r="G473" s="33">
        <f>SUM(G474)</f>
        <v>0</v>
      </c>
      <c r="H473" s="14"/>
      <c r="I473" s="16"/>
      <c r="J473" s="14"/>
      <c r="K473" s="14"/>
    </row>
    <row r="474" spans="1:11" ht="63" hidden="1">
      <c r="A474" s="65" t="s">
        <v>996</v>
      </c>
      <c r="B474" s="62">
        <v>803</v>
      </c>
      <c r="C474" s="63" t="s">
        <v>437</v>
      </c>
      <c r="D474" s="63" t="s">
        <v>231</v>
      </c>
      <c r="E474" s="62" t="s">
        <v>1036</v>
      </c>
      <c r="F474" s="62">
        <v>600</v>
      </c>
      <c r="G474" s="33">
        <v>0</v>
      </c>
      <c r="H474" s="14"/>
      <c r="I474" s="16"/>
      <c r="J474" s="14"/>
      <c r="K474" s="14"/>
    </row>
    <row r="475" spans="1:11" hidden="1">
      <c r="A475" s="65" t="s">
        <v>590</v>
      </c>
      <c r="B475" s="62">
        <v>803</v>
      </c>
      <c r="C475" s="63">
        <v>11</v>
      </c>
      <c r="D475" s="63" t="s">
        <v>231</v>
      </c>
      <c r="E475" s="62" t="s">
        <v>591</v>
      </c>
      <c r="F475" s="62"/>
      <c r="G475" s="33">
        <f>SUM(G476:G477)</f>
        <v>0</v>
      </c>
      <c r="H475" s="14"/>
      <c r="I475" s="16"/>
      <c r="J475" s="14"/>
      <c r="K475" s="14"/>
    </row>
    <row r="476" spans="1:11" ht="63" hidden="1">
      <c r="A476" s="65" t="s">
        <v>602</v>
      </c>
      <c r="B476" s="62">
        <v>803</v>
      </c>
      <c r="C476" s="63">
        <v>11</v>
      </c>
      <c r="D476" s="63" t="s">
        <v>231</v>
      </c>
      <c r="E476" s="62" t="s">
        <v>603</v>
      </c>
      <c r="F476" s="62">
        <v>600</v>
      </c>
      <c r="G476" s="33">
        <v>0</v>
      </c>
      <c r="H476" s="14"/>
      <c r="I476" s="16"/>
      <c r="J476" s="14"/>
      <c r="K476" s="14"/>
    </row>
    <row r="477" spans="1:11" ht="63" hidden="1">
      <c r="A477" s="65" t="s">
        <v>1075</v>
      </c>
      <c r="B477" s="62">
        <v>803</v>
      </c>
      <c r="C477" s="63">
        <v>11</v>
      </c>
      <c r="D477" s="63" t="s">
        <v>231</v>
      </c>
      <c r="E477" s="62" t="s">
        <v>1063</v>
      </c>
      <c r="F477" s="62">
        <v>600</v>
      </c>
      <c r="G477" s="33">
        <v>0</v>
      </c>
      <c r="H477" s="14"/>
      <c r="I477" s="16"/>
      <c r="J477" s="14"/>
      <c r="K477" s="14"/>
    </row>
    <row r="478" spans="1:11" ht="31.5">
      <c r="A478" s="61" t="s">
        <v>604</v>
      </c>
      <c r="B478" s="62">
        <v>803</v>
      </c>
      <c r="C478" s="63">
        <v>11</v>
      </c>
      <c r="D478" s="63" t="s">
        <v>231</v>
      </c>
      <c r="E478" s="62" t="s">
        <v>605</v>
      </c>
      <c r="F478" s="62"/>
      <c r="G478" s="33">
        <f>SUM(G479)</f>
        <v>37882.6</v>
      </c>
      <c r="H478" s="14"/>
      <c r="I478" s="16"/>
      <c r="J478" s="14"/>
      <c r="K478" s="14"/>
    </row>
    <row r="479" spans="1:11" s="21" customFormat="1" ht="78.75">
      <c r="A479" s="65" t="s">
        <v>606</v>
      </c>
      <c r="B479" s="62">
        <v>803</v>
      </c>
      <c r="C479" s="63">
        <v>11</v>
      </c>
      <c r="D479" s="63" t="s">
        <v>231</v>
      </c>
      <c r="E479" s="62" t="s">
        <v>607</v>
      </c>
      <c r="F479" s="62">
        <v>600</v>
      </c>
      <c r="G479" s="33">
        <v>37882.6</v>
      </c>
      <c r="H479" s="235"/>
      <c r="I479" s="16"/>
      <c r="J479" s="20"/>
      <c r="K479" s="20"/>
    </row>
    <row r="480" spans="1:11" s="21" customFormat="1">
      <c r="A480" s="56" t="s">
        <v>608</v>
      </c>
      <c r="B480" s="57">
        <v>803</v>
      </c>
      <c r="C480" s="58">
        <v>11</v>
      </c>
      <c r="D480" s="58" t="s">
        <v>234</v>
      </c>
      <c r="E480" s="57"/>
      <c r="F480" s="57"/>
      <c r="G480" s="60">
        <f>SUM(G481,G495)</f>
        <v>132016</v>
      </c>
      <c r="H480" s="20"/>
      <c r="I480" s="16"/>
      <c r="J480" s="20"/>
      <c r="K480" s="20"/>
    </row>
    <row r="481" spans="1:11" s="21" customFormat="1" ht="31.5">
      <c r="A481" s="61" t="s">
        <v>958</v>
      </c>
      <c r="B481" s="62">
        <v>803</v>
      </c>
      <c r="C481" s="63">
        <v>11</v>
      </c>
      <c r="D481" s="63" t="s">
        <v>234</v>
      </c>
      <c r="E481" s="62" t="s">
        <v>587</v>
      </c>
      <c r="F481" s="62"/>
      <c r="G481" s="33">
        <f>SUM(G482)</f>
        <v>132016</v>
      </c>
      <c r="H481" s="20"/>
      <c r="I481" s="16"/>
      <c r="J481" s="20"/>
      <c r="K481" s="20"/>
    </row>
    <row r="482" spans="1:11" s="21" customFormat="1">
      <c r="A482" s="61" t="s">
        <v>588</v>
      </c>
      <c r="B482" s="62">
        <v>803</v>
      </c>
      <c r="C482" s="63">
        <v>11</v>
      </c>
      <c r="D482" s="63" t="s">
        <v>234</v>
      </c>
      <c r="E482" s="62" t="s">
        <v>589</v>
      </c>
      <c r="F482" s="62"/>
      <c r="G482" s="33">
        <f>SUM(G483,G487,G485,G489,G491,G493)</f>
        <v>132016</v>
      </c>
      <c r="H482" s="20"/>
      <c r="I482" s="16"/>
      <c r="J482" s="20"/>
      <c r="K482" s="20"/>
    </row>
    <row r="483" spans="1:11" ht="31.5">
      <c r="A483" s="61" t="s">
        <v>609</v>
      </c>
      <c r="B483" s="62">
        <v>803</v>
      </c>
      <c r="C483" s="63">
        <v>11</v>
      </c>
      <c r="D483" s="63" t="s">
        <v>234</v>
      </c>
      <c r="E483" s="62" t="s">
        <v>610</v>
      </c>
      <c r="F483" s="62"/>
      <c r="G483" s="33">
        <f>SUM(G484:G484)</f>
        <v>2310.1</v>
      </c>
      <c r="H483" s="14"/>
      <c r="I483" s="16"/>
      <c r="J483" s="14"/>
      <c r="K483" s="14"/>
    </row>
    <row r="484" spans="1:11" ht="47.25">
      <c r="A484" s="65" t="s">
        <v>611</v>
      </c>
      <c r="B484" s="67">
        <v>803</v>
      </c>
      <c r="C484" s="81">
        <v>11</v>
      </c>
      <c r="D484" s="81" t="s">
        <v>234</v>
      </c>
      <c r="E484" s="62" t="s">
        <v>612</v>
      </c>
      <c r="F484" s="67">
        <v>600</v>
      </c>
      <c r="G484" s="104">
        <v>2310.1</v>
      </c>
      <c r="H484" s="14"/>
      <c r="I484" s="16"/>
      <c r="J484" s="14"/>
      <c r="K484" s="14"/>
    </row>
    <row r="485" spans="1:11" ht="31.5">
      <c r="A485" s="65" t="s">
        <v>1156</v>
      </c>
      <c r="B485" s="62">
        <v>803</v>
      </c>
      <c r="C485" s="63">
        <v>11</v>
      </c>
      <c r="D485" s="81" t="s">
        <v>234</v>
      </c>
      <c r="E485" s="62" t="s">
        <v>1143</v>
      </c>
      <c r="F485" s="62"/>
      <c r="G485" s="33">
        <f>SUM(G486:G486)</f>
        <v>128628.7</v>
      </c>
      <c r="H485" s="14"/>
      <c r="I485" s="16"/>
      <c r="J485" s="14"/>
      <c r="K485" s="14"/>
    </row>
    <row r="486" spans="1:11" ht="63">
      <c r="A486" s="65" t="s">
        <v>1270</v>
      </c>
      <c r="B486" s="62">
        <v>803</v>
      </c>
      <c r="C486" s="63">
        <v>11</v>
      </c>
      <c r="D486" s="81" t="s">
        <v>234</v>
      </c>
      <c r="E486" s="62" t="s">
        <v>1282</v>
      </c>
      <c r="F486" s="62">
        <v>600</v>
      </c>
      <c r="G486" s="33">
        <v>128628.7</v>
      </c>
      <c r="H486" s="14"/>
      <c r="I486" s="16"/>
      <c r="J486" s="14"/>
      <c r="K486" s="14"/>
    </row>
    <row r="487" spans="1:11" ht="31.5" hidden="1">
      <c r="A487" s="65" t="s">
        <v>863</v>
      </c>
      <c r="B487" s="151">
        <v>803</v>
      </c>
      <c r="C487" s="62">
        <v>11</v>
      </c>
      <c r="D487" s="62" t="s">
        <v>234</v>
      </c>
      <c r="E487" s="62" t="s">
        <v>864</v>
      </c>
      <c r="F487" s="67"/>
      <c r="G487" s="104">
        <f>G488</f>
        <v>0</v>
      </c>
      <c r="H487" s="14"/>
      <c r="I487" s="16"/>
      <c r="J487" s="14"/>
      <c r="K487" s="14"/>
    </row>
    <row r="488" spans="1:11" ht="47.25" hidden="1">
      <c r="A488" s="65" t="s">
        <v>866</v>
      </c>
      <c r="B488" s="151">
        <v>803</v>
      </c>
      <c r="C488" s="62" t="s">
        <v>437</v>
      </c>
      <c r="D488" s="62" t="s">
        <v>234</v>
      </c>
      <c r="E488" s="62" t="s">
        <v>865</v>
      </c>
      <c r="F488" s="67">
        <v>600</v>
      </c>
      <c r="G488" s="104">
        <v>0</v>
      </c>
      <c r="H488" s="14"/>
      <c r="I488" s="16"/>
      <c r="J488" s="14"/>
      <c r="K488" s="14"/>
    </row>
    <row r="489" spans="1:11" ht="63" hidden="1">
      <c r="A489" s="65" t="s">
        <v>1038</v>
      </c>
      <c r="B489" s="151">
        <v>803</v>
      </c>
      <c r="C489" s="62" t="s">
        <v>437</v>
      </c>
      <c r="D489" s="62" t="s">
        <v>234</v>
      </c>
      <c r="E489" s="62" t="s">
        <v>1037</v>
      </c>
      <c r="F489" s="67"/>
      <c r="G489" s="104">
        <f>SUM(G490)</f>
        <v>0</v>
      </c>
      <c r="H489" s="14"/>
      <c r="I489" s="16"/>
      <c r="J489" s="14"/>
      <c r="K489" s="14"/>
    </row>
    <row r="490" spans="1:11" ht="31.5" hidden="1">
      <c r="A490" s="65" t="s">
        <v>1034</v>
      </c>
      <c r="B490" s="151">
        <v>803</v>
      </c>
      <c r="C490" s="62" t="s">
        <v>437</v>
      </c>
      <c r="D490" s="62" t="s">
        <v>234</v>
      </c>
      <c r="E490" s="62" t="s">
        <v>1036</v>
      </c>
      <c r="F490" s="67">
        <v>600</v>
      </c>
      <c r="G490" s="104">
        <v>0</v>
      </c>
      <c r="H490" s="14"/>
      <c r="I490" s="16"/>
      <c r="J490" s="14"/>
      <c r="K490" s="14"/>
    </row>
    <row r="491" spans="1:11" ht="31.5">
      <c r="A491" s="65" t="s">
        <v>1287</v>
      </c>
      <c r="B491" s="151">
        <v>803</v>
      </c>
      <c r="C491" s="62">
        <v>11</v>
      </c>
      <c r="D491" s="62" t="s">
        <v>234</v>
      </c>
      <c r="E491" s="62" t="s">
        <v>1285</v>
      </c>
      <c r="F491" s="67"/>
      <c r="G491" s="104">
        <f>SUM(G492)</f>
        <v>576.6</v>
      </c>
      <c r="H491" s="14"/>
      <c r="I491" s="16"/>
      <c r="J491" s="14"/>
      <c r="K491" s="14"/>
    </row>
    <row r="492" spans="1:11" ht="47.25">
      <c r="A492" s="65" t="s">
        <v>867</v>
      </c>
      <c r="B492" s="151">
        <v>803</v>
      </c>
      <c r="C492" s="62" t="s">
        <v>437</v>
      </c>
      <c r="D492" s="62" t="s">
        <v>234</v>
      </c>
      <c r="E492" s="62" t="s">
        <v>1284</v>
      </c>
      <c r="F492" s="67">
        <v>600</v>
      </c>
      <c r="G492" s="104">
        <v>576.6</v>
      </c>
      <c r="H492" s="14"/>
      <c r="I492" s="16"/>
      <c r="J492" s="14"/>
      <c r="K492" s="14"/>
    </row>
    <row r="493" spans="1:11" ht="31.5">
      <c r="A493" s="65" t="s">
        <v>1288</v>
      </c>
      <c r="B493" s="151">
        <v>803</v>
      </c>
      <c r="C493" s="62" t="s">
        <v>437</v>
      </c>
      <c r="D493" s="62" t="s">
        <v>234</v>
      </c>
      <c r="E493" s="62" t="s">
        <v>1286</v>
      </c>
      <c r="F493" s="67"/>
      <c r="G493" s="104">
        <f>SUM(G494)</f>
        <v>500.6</v>
      </c>
      <c r="H493" s="14"/>
      <c r="I493" s="16"/>
      <c r="J493" s="14"/>
      <c r="K493" s="14"/>
    </row>
    <row r="494" spans="1:11" ht="63">
      <c r="A494" s="90" t="s">
        <v>614</v>
      </c>
      <c r="B494" s="62">
        <v>803</v>
      </c>
      <c r="C494" s="63" t="s">
        <v>437</v>
      </c>
      <c r="D494" s="63" t="s">
        <v>234</v>
      </c>
      <c r="E494" s="62" t="s">
        <v>1283</v>
      </c>
      <c r="F494" s="62">
        <v>600</v>
      </c>
      <c r="G494" s="33">
        <v>500.6</v>
      </c>
      <c r="H494" s="14"/>
      <c r="I494" s="16"/>
      <c r="J494" s="14"/>
      <c r="K494" s="14"/>
    </row>
    <row r="495" spans="1:11" ht="31.5" hidden="1">
      <c r="A495" s="61" t="s">
        <v>949</v>
      </c>
      <c r="B495" s="62">
        <v>803</v>
      </c>
      <c r="C495" s="62" t="s">
        <v>437</v>
      </c>
      <c r="D495" s="62" t="s">
        <v>234</v>
      </c>
      <c r="E495" s="62" t="s">
        <v>366</v>
      </c>
      <c r="F495" s="62"/>
      <c r="G495" s="33">
        <f>G496</f>
        <v>0</v>
      </c>
      <c r="H495" s="14"/>
      <c r="I495" s="16"/>
      <c r="J495" s="14"/>
      <c r="K495" s="14"/>
    </row>
    <row r="496" spans="1:11" ht="31.5" hidden="1">
      <c r="A496" s="61" t="s">
        <v>412</v>
      </c>
      <c r="B496" s="62">
        <v>803</v>
      </c>
      <c r="C496" s="62" t="s">
        <v>437</v>
      </c>
      <c r="D496" s="62" t="s">
        <v>234</v>
      </c>
      <c r="E496" s="62" t="s">
        <v>393</v>
      </c>
      <c r="F496" s="62"/>
      <c r="G496" s="33">
        <f>SUM(G497:G498)</f>
        <v>0</v>
      </c>
      <c r="H496" s="14"/>
      <c r="I496" s="16"/>
      <c r="J496" s="14"/>
      <c r="K496" s="14"/>
    </row>
    <row r="497" spans="1:11" ht="63" hidden="1">
      <c r="A497" s="90" t="s">
        <v>862</v>
      </c>
      <c r="B497" s="62">
        <v>803</v>
      </c>
      <c r="C497" s="62" t="s">
        <v>437</v>
      </c>
      <c r="D497" s="62" t="s">
        <v>234</v>
      </c>
      <c r="E497" s="62" t="s">
        <v>979</v>
      </c>
      <c r="F497" s="62">
        <v>600</v>
      </c>
      <c r="G497" s="33">
        <v>0</v>
      </c>
      <c r="H497" s="14"/>
      <c r="I497" s="16"/>
      <c r="J497" s="14"/>
      <c r="K497" s="14"/>
    </row>
    <row r="498" spans="1:11" ht="63" hidden="1">
      <c r="A498" s="90" t="s">
        <v>868</v>
      </c>
      <c r="B498" s="62">
        <v>803</v>
      </c>
      <c r="C498" s="62" t="s">
        <v>437</v>
      </c>
      <c r="D498" s="62" t="s">
        <v>234</v>
      </c>
      <c r="E498" s="62" t="s">
        <v>980</v>
      </c>
      <c r="F498" s="62">
        <v>600</v>
      </c>
      <c r="G498" s="33">
        <v>0</v>
      </c>
      <c r="H498" s="14"/>
      <c r="I498" s="16"/>
      <c r="J498" s="14"/>
      <c r="K498" s="14"/>
    </row>
    <row r="499" spans="1:11" hidden="1">
      <c r="A499" s="74" t="s">
        <v>262</v>
      </c>
      <c r="B499" s="62">
        <v>803</v>
      </c>
      <c r="C499" s="63">
        <v>11</v>
      </c>
      <c r="D499" s="63" t="s">
        <v>234</v>
      </c>
      <c r="E499" s="62" t="s">
        <v>263</v>
      </c>
      <c r="F499" s="62"/>
      <c r="G499" s="33">
        <f>SUM(G500)</f>
        <v>0</v>
      </c>
      <c r="H499" s="14"/>
      <c r="I499" s="16"/>
      <c r="J499" s="14"/>
      <c r="K499" s="14"/>
    </row>
    <row r="500" spans="1:11" hidden="1">
      <c r="A500" s="74" t="s">
        <v>264</v>
      </c>
      <c r="B500" s="62">
        <v>803</v>
      </c>
      <c r="C500" s="63">
        <v>11</v>
      </c>
      <c r="D500" s="63" t="s">
        <v>234</v>
      </c>
      <c r="E500" s="62" t="s">
        <v>265</v>
      </c>
      <c r="F500" s="62"/>
      <c r="G500" s="33">
        <f>SUM(G501)</f>
        <v>0</v>
      </c>
      <c r="H500" s="14"/>
      <c r="I500" s="16"/>
      <c r="J500" s="14"/>
      <c r="K500" s="14"/>
    </row>
    <row r="501" spans="1:11" ht="47.25" hidden="1">
      <c r="A501" s="74" t="s">
        <v>593</v>
      </c>
      <c r="B501" s="62">
        <v>803</v>
      </c>
      <c r="C501" s="63">
        <v>11</v>
      </c>
      <c r="D501" s="63" t="s">
        <v>234</v>
      </c>
      <c r="E501" s="62" t="s">
        <v>373</v>
      </c>
      <c r="F501" s="62">
        <v>600</v>
      </c>
      <c r="G501" s="33"/>
      <c r="H501" s="14"/>
      <c r="I501" s="16"/>
      <c r="J501" s="14"/>
      <c r="K501" s="14"/>
    </row>
    <row r="502" spans="1:11" hidden="1">
      <c r="A502" s="56" t="s">
        <v>616</v>
      </c>
      <c r="B502" s="57">
        <v>804</v>
      </c>
      <c r="C502" s="71"/>
      <c r="D502" s="72"/>
      <c r="E502" s="72"/>
      <c r="F502" s="73"/>
      <c r="G502" s="60">
        <f>SUM(G504)</f>
        <v>0</v>
      </c>
      <c r="H502" s="14"/>
      <c r="I502" s="16"/>
      <c r="J502" s="14"/>
      <c r="K502" s="14"/>
    </row>
    <row r="503" spans="1:11" hidden="1">
      <c r="A503" s="56" t="s">
        <v>230</v>
      </c>
      <c r="B503" s="57">
        <v>804</v>
      </c>
      <c r="C503" s="68" t="s">
        <v>231</v>
      </c>
      <c r="D503" s="69" t="s">
        <v>232</v>
      </c>
      <c r="E503" s="69"/>
      <c r="F503" s="70"/>
      <c r="G503" s="60">
        <f>G504</f>
        <v>0</v>
      </c>
      <c r="H503" s="14"/>
      <c r="I503" s="16"/>
      <c r="J503" s="14"/>
      <c r="K503" s="14"/>
    </row>
    <row r="504" spans="1:11" ht="47.25" hidden="1">
      <c r="A504" s="56" t="s">
        <v>617</v>
      </c>
      <c r="B504" s="57">
        <v>804</v>
      </c>
      <c r="C504" s="68" t="s">
        <v>231</v>
      </c>
      <c r="D504" s="69" t="s">
        <v>296</v>
      </c>
      <c r="E504" s="69"/>
      <c r="F504" s="70"/>
      <c r="G504" s="60">
        <f>SUM(G506)</f>
        <v>0</v>
      </c>
      <c r="H504" s="14"/>
      <c r="I504" s="16"/>
      <c r="J504" s="14"/>
      <c r="K504" s="14"/>
    </row>
    <row r="505" spans="1:11" hidden="1">
      <c r="A505" s="61" t="s">
        <v>616</v>
      </c>
      <c r="B505" s="62">
        <v>804</v>
      </c>
      <c r="C505" s="71" t="s">
        <v>231</v>
      </c>
      <c r="D505" s="72" t="s">
        <v>296</v>
      </c>
      <c r="E505" s="72" t="s">
        <v>618</v>
      </c>
      <c r="F505" s="70"/>
      <c r="G505" s="33">
        <f>SUM(G506)</f>
        <v>0</v>
      </c>
      <c r="H505" s="14"/>
      <c r="I505" s="16"/>
      <c r="J505" s="14"/>
      <c r="K505" s="14"/>
    </row>
    <row r="506" spans="1:11" ht="31.5" hidden="1">
      <c r="A506" s="61" t="s">
        <v>619</v>
      </c>
      <c r="B506" s="62">
        <v>804</v>
      </c>
      <c r="C506" s="71" t="s">
        <v>231</v>
      </c>
      <c r="D506" s="72" t="s">
        <v>296</v>
      </c>
      <c r="E506" s="72" t="s">
        <v>620</v>
      </c>
      <c r="F506" s="70"/>
      <c r="G506" s="33">
        <f>SUM(G507)</f>
        <v>0</v>
      </c>
      <c r="H506" s="14"/>
      <c r="I506" s="16"/>
      <c r="J506" s="14"/>
      <c r="K506" s="14"/>
    </row>
    <row r="507" spans="1:11" ht="94.5" hidden="1">
      <c r="A507" s="65" t="s">
        <v>621</v>
      </c>
      <c r="B507" s="62">
        <v>804</v>
      </c>
      <c r="C507" s="71" t="s">
        <v>231</v>
      </c>
      <c r="D507" s="72" t="s">
        <v>296</v>
      </c>
      <c r="E507" s="72" t="s">
        <v>622</v>
      </c>
      <c r="F507" s="73">
        <v>100</v>
      </c>
      <c r="G507" s="33">
        <v>0</v>
      </c>
      <c r="H507" s="14"/>
      <c r="I507" s="16"/>
      <c r="J507" s="14"/>
      <c r="K507" s="14"/>
    </row>
    <row r="508" spans="1:11">
      <c r="A508" s="56" t="s">
        <v>625</v>
      </c>
      <c r="B508" s="68">
        <v>806</v>
      </c>
      <c r="C508" s="71"/>
      <c r="D508" s="71"/>
      <c r="E508" s="71"/>
      <c r="F508" s="71"/>
      <c r="G508" s="60">
        <f>SUM(G509)</f>
        <v>8427</v>
      </c>
      <c r="H508" s="14"/>
      <c r="I508" s="16"/>
      <c r="J508" s="14"/>
      <c r="K508" s="14"/>
    </row>
    <row r="509" spans="1:11">
      <c r="A509" s="56" t="s">
        <v>230</v>
      </c>
      <c r="B509" s="68">
        <v>806</v>
      </c>
      <c r="C509" s="58" t="s">
        <v>231</v>
      </c>
      <c r="D509" s="58" t="s">
        <v>232</v>
      </c>
      <c r="E509" s="71"/>
      <c r="F509" s="71"/>
      <c r="G509" s="60">
        <f>SUM(G510)</f>
        <v>8427</v>
      </c>
      <c r="H509" s="14"/>
      <c r="I509" s="16"/>
      <c r="J509" s="14"/>
      <c r="K509" s="14"/>
    </row>
    <row r="510" spans="1:11" ht="47.25">
      <c r="A510" s="56" t="s">
        <v>432</v>
      </c>
      <c r="B510" s="68">
        <v>806</v>
      </c>
      <c r="C510" s="58" t="s">
        <v>231</v>
      </c>
      <c r="D510" s="58" t="s">
        <v>423</v>
      </c>
      <c r="E510" s="57"/>
      <c r="F510" s="57"/>
      <c r="G510" s="60">
        <f>SUM(G511)</f>
        <v>8427</v>
      </c>
      <c r="H510" s="14"/>
      <c r="I510" s="16"/>
      <c r="J510" s="14"/>
      <c r="K510" s="14"/>
    </row>
    <row r="511" spans="1:11">
      <c r="A511" s="61" t="s">
        <v>625</v>
      </c>
      <c r="B511" s="71">
        <v>806</v>
      </c>
      <c r="C511" s="63" t="s">
        <v>231</v>
      </c>
      <c r="D511" s="63" t="s">
        <v>423</v>
      </c>
      <c r="E511" s="62" t="s">
        <v>626</v>
      </c>
      <c r="F511" s="62"/>
      <c r="G511" s="33">
        <f>SUM(G512)</f>
        <v>8427</v>
      </c>
      <c r="H511" s="14"/>
      <c r="I511" s="16"/>
      <c r="J511" s="14"/>
      <c r="K511" s="14"/>
    </row>
    <row r="512" spans="1:11" ht="31.5">
      <c r="A512" s="61" t="s">
        <v>627</v>
      </c>
      <c r="B512" s="71">
        <v>806</v>
      </c>
      <c r="C512" s="63" t="s">
        <v>231</v>
      </c>
      <c r="D512" s="63" t="s">
        <v>423</v>
      </c>
      <c r="E512" s="62" t="s">
        <v>628</v>
      </c>
      <c r="F512" s="62"/>
      <c r="G512" s="33">
        <f>SUM(G513:G516)</f>
        <v>8427</v>
      </c>
      <c r="H512" s="14"/>
      <c r="I512" s="16"/>
      <c r="J512" s="14"/>
      <c r="K512" s="14"/>
    </row>
    <row r="513" spans="1:11" ht="94.5">
      <c r="A513" s="65" t="s">
        <v>247</v>
      </c>
      <c r="B513" s="71">
        <v>806</v>
      </c>
      <c r="C513" s="63" t="s">
        <v>231</v>
      </c>
      <c r="D513" s="63" t="s">
        <v>423</v>
      </c>
      <c r="E513" s="62" t="s">
        <v>629</v>
      </c>
      <c r="F513" s="62">
        <v>100</v>
      </c>
      <c r="G513" s="33">
        <v>7843.8</v>
      </c>
      <c r="H513" s="14"/>
      <c r="I513" s="16"/>
      <c r="J513" s="14"/>
      <c r="K513" s="14"/>
    </row>
    <row r="514" spans="1:11" ht="126">
      <c r="A514" s="65" t="s">
        <v>251</v>
      </c>
      <c r="B514" s="71">
        <v>806</v>
      </c>
      <c r="C514" s="63" t="s">
        <v>231</v>
      </c>
      <c r="D514" s="63" t="s">
        <v>423</v>
      </c>
      <c r="E514" s="62" t="s">
        <v>897</v>
      </c>
      <c r="F514" s="62">
        <v>100</v>
      </c>
      <c r="G514" s="33">
        <v>448.2</v>
      </c>
      <c r="H514" s="14"/>
      <c r="I514" s="16"/>
      <c r="J514" s="14"/>
      <c r="K514" s="14"/>
    </row>
    <row r="515" spans="1:11" ht="78.75">
      <c r="A515" s="65" t="s">
        <v>242</v>
      </c>
      <c r="B515" s="62">
        <v>806</v>
      </c>
      <c r="C515" s="63" t="s">
        <v>231</v>
      </c>
      <c r="D515" s="63" t="s">
        <v>423</v>
      </c>
      <c r="E515" s="62" t="s">
        <v>630</v>
      </c>
      <c r="F515" s="62">
        <v>100</v>
      </c>
      <c r="G515" s="33">
        <v>135</v>
      </c>
      <c r="H515" s="14"/>
      <c r="I515" s="16"/>
      <c r="J515" s="14"/>
      <c r="K515" s="14"/>
    </row>
    <row r="516" spans="1:11" ht="94.5" hidden="1">
      <c r="A516" s="65" t="s">
        <v>1019</v>
      </c>
      <c r="B516" s="62">
        <v>805</v>
      </c>
      <c r="C516" s="63" t="s">
        <v>231</v>
      </c>
      <c r="D516" s="63" t="s">
        <v>423</v>
      </c>
      <c r="E516" s="62" t="s">
        <v>1039</v>
      </c>
      <c r="F516" s="62">
        <v>100</v>
      </c>
      <c r="G516" s="33">
        <v>0</v>
      </c>
      <c r="H516" s="16"/>
      <c r="I516" s="16"/>
      <c r="J516" s="14"/>
      <c r="K516" s="14"/>
    </row>
    <row r="517" spans="1:11">
      <c r="A517" s="115" t="s">
        <v>631</v>
      </c>
      <c r="B517" s="68"/>
      <c r="C517" s="68"/>
      <c r="D517" s="68"/>
      <c r="E517" s="68"/>
      <c r="F517" s="68"/>
      <c r="G517" s="60">
        <f>SUM(G16,G221,G277,G502,G508)</f>
        <v>2307016.4</v>
      </c>
      <c r="H517" s="16"/>
      <c r="I517" s="16"/>
      <c r="J517" s="14"/>
      <c r="K517" s="16"/>
    </row>
    <row r="518" spans="1:11">
      <c r="A518" s="22"/>
      <c r="B518" s="149"/>
      <c r="C518" s="23"/>
      <c r="D518" s="23"/>
      <c r="E518" s="23"/>
      <c r="F518" s="23"/>
      <c r="G518" s="236" t="s">
        <v>1294</v>
      </c>
      <c r="H518" s="14"/>
      <c r="I518" s="14"/>
      <c r="J518" s="14"/>
      <c r="K518" s="14"/>
    </row>
    <row r="519" spans="1:11">
      <c r="A519" s="22"/>
      <c r="B519" s="149"/>
      <c r="C519" s="23"/>
      <c r="D519" s="23"/>
      <c r="E519" s="23"/>
      <c r="F519" s="23"/>
      <c r="G519" s="24"/>
      <c r="H519" s="14"/>
      <c r="I519" s="14"/>
      <c r="J519" s="14"/>
      <c r="K519" s="14"/>
    </row>
    <row r="520" spans="1:11">
      <c r="A520" s="22"/>
      <c r="B520" s="149"/>
      <c r="C520" s="23"/>
      <c r="D520" s="23"/>
      <c r="E520" s="23"/>
      <c r="F520" s="23"/>
      <c r="G520" s="23"/>
      <c r="H520" s="14"/>
      <c r="I520" s="14"/>
      <c r="J520" s="14"/>
      <c r="K520" s="14"/>
    </row>
    <row r="521" spans="1:11">
      <c r="A521" s="22"/>
      <c r="B521" s="149"/>
      <c r="C521" s="23"/>
      <c r="D521" s="23"/>
      <c r="E521" s="23"/>
      <c r="F521" s="23"/>
      <c r="G521" s="24"/>
      <c r="H521" s="14"/>
      <c r="I521" s="14"/>
      <c r="J521" s="14"/>
      <c r="K521" s="14"/>
    </row>
    <row r="522" spans="1:11">
      <c r="A522" s="22"/>
      <c r="B522" s="149"/>
      <c r="C522" s="23"/>
      <c r="D522" s="23"/>
      <c r="E522" s="23"/>
      <c r="F522" s="23"/>
      <c r="G522" s="23"/>
      <c r="H522" s="14"/>
      <c r="I522" s="14"/>
      <c r="J522" s="14"/>
      <c r="K522" s="14"/>
    </row>
    <row r="523" spans="1:11">
      <c r="A523" s="22"/>
      <c r="B523" s="149"/>
      <c r="C523" s="23"/>
      <c r="D523" s="23"/>
      <c r="E523" s="23"/>
      <c r="F523" s="23"/>
      <c r="G523" s="23"/>
      <c r="H523" s="14"/>
      <c r="I523" s="14"/>
      <c r="J523" s="14"/>
      <c r="K523" s="14"/>
    </row>
    <row r="524" spans="1:11">
      <c r="A524" s="22"/>
      <c r="B524" s="149"/>
      <c r="C524" s="23"/>
      <c r="D524" s="23"/>
      <c r="E524" s="23"/>
      <c r="F524" s="23"/>
      <c r="G524" s="23"/>
      <c r="H524" s="14"/>
      <c r="I524" s="14"/>
      <c r="J524" s="14"/>
      <c r="K524" s="14"/>
    </row>
    <row r="525" spans="1:11">
      <c r="A525" s="22"/>
      <c r="B525" s="149"/>
      <c r="C525" s="23"/>
      <c r="D525" s="23"/>
      <c r="E525" s="23"/>
      <c r="F525" s="23"/>
      <c r="G525" s="23"/>
      <c r="H525" s="14"/>
      <c r="I525" s="14"/>
      <c r="J525" s="14"/>
      <c r="K525" s="14"/>
    </row>
    <row r="526" spans="1:11">
      <c r="A526" s="22"/>
      <c r="B526" s="149"/>
      <c r="C526" s="23"/>
      <c r="D526" s="23"/>
      <c r="E526" s="23"/>
      <c r="F526" s="23"/>
      <c r="G526" s="23"/>
      <c r="H526" s="14"/>
      <c r="I526" s="14"/>
      <c r="J526" s="14"/>
      <c r="K526" s="14"/>
    </row>
    <row r="527" spans="1:11">
      <c r="A527" s="22"/>
      <c r="B527" s="149"/>
      <c r="C527" s="23"/>
      <c r="D527" s="23"/>
      <c r="E527" s="23"/>
      <c r="F527" s="23"/>
      <c r="G527" s="23"/>
      <c r="H527" s="14"/>
      <c r="I527" s="14"/>
      <c r="J527" s="14"/>
      <c r="K527" s="14"/>
    </row>
    <row r="528" spans="1:11">
      <c r="A528" s="22"/>
      <c r="B528" s="149"/>
      <c r="C528" s="23"/>
      <c r="D528" s="23"/>
      <c r="E528" s="23"/>
      <c r="F528" s="23"/>
      <c r="G528" s="23"/>
      <c r="H528" s="14"/>
      <c r="I528" s="14"/>
      <c r="J528" s="14"/>
      <c r="K528" s="14"/>
    </row>
    <row r="529" spans="1:11">
      <c r="A529" s="22"/>
      <c r="B529" s="149"/>
      <c r="C529" s="23"/>
      <c r="D529" s="23"/>
      <c r="E529" s="23"/>
      <c r="F529" s="23"/>
      <c r="G529" s="23"/>
      <c r="H529" s="14"/>
      <c r="I529" s="14"/>
      <c r="J529" s="14"/>
      <c r="K529" s="14"/>
    </row>
    <row r="530" spans="1:11">
      <c r="A530" s="22"/>
      <c r="B530" s="149"/>
      <c r="C530" s="23"/>
      <c r="D530" s="23"/>
      <c r="E530" s="23"/>
      <c r="F530" s="23"/>
      <c r="G530" s="23"/>
      <c r="H530" s="14"/>
      <c r="I530" s="14"/>
      <c r="J530" s="14"/>
      <c r="K530" s="14"/>
    </row>
    <row r="531" spans="1:11">
      <c r="A531" s="22"/>
      <c r="B531" s="149"/>
      <c r="C531" s="23"/>
      <c r="D531" s="23"/>
      <c r="E531" s="23"/>
      <c r="F531" s="23"/>
      <c r="G531" s="23"/>
      <c r="H531" s="14"/>
      <c r="I531" s="14"/>
      <c r="J531" s="14"/>
      <c r="K531" s="14"/>
    </row>
    <row r="532" spans="1:11">
      <c r="A532" s="22"/>
      <c r="B532" s="149"/>
      <c r="C532" s="23"/>
      <c r="D532" s="23"/>
      <c r="E532" s="23"/>
      <c r="F532" s="23"/>
      <c r="G532" s="23"/>
      <c r="H532" s="14"/>
      <c r="I532" s="14"/>
      <c r="J532" s="14"/>
      <c r="K532" s="14"/>
    </row>
    <row r="533" spans="1:11">
      <c r="A533" s="22"/>
      <c r="B533" s="149"/>
      <c r="C533" s="23"/>
      <c r="D533" s="23"/>
      <c r="E533" s="23"/>
      <c r="F533" s="23"/>
      <c r="G533" s="23"/>
      <c r="H533" s="14"/>
      <c r="I533" s="14"/>
      <c r="J533" s="14"/>
      <c r="K533" s="14"/>
    </row>
    <row r="534" spans="1:11">
      <c r="A534" s="22"/>
      <c r="B534" s="149"/>
      <c r="C534" s="23"/>
      <c r="D534" s="23"/>
      <c r="E534" s="23"/>
      <c r="F534" s="23"/>
      <c r="G534" s="23"/>
      <c r="H534" s="14"/>
      <c r="I534" s="14"/>
      <c r="J534" s="14"/>
      <c r="K534" s="14"/>
    </row>
    <row r="535" spans="1:11">
      <c r="A535" s="22"/>
      <c r="B535" s="149"/>
      <c r="C535" s="23"/>
      <c r="D535" s="23"/>
      <c r="E535" s="23"/>
      <c r="F535" s="23"/>
      <c r="G535" s="23"/>
      <c r="H535" s="14"/>
      <c r="I535" s="14"/>
      <c r="J535" s="14"/>
      <c r="K535" s="14"/>
    </row>
    <row r="536" spans="1:11">
      <c r="A536" s="22"/>
      <c r="B536" s="149"/>
      <c r="C536" s="23"/>
      <c r="D536" s="23"/>
      <c r="E536" s="23"/>
      <c r="F536" s="23"/>
      <c r="G536" s="23"/>
      <c r="H536" s="14"/>
      <c r="I536" s="14"/>
      <c r="J536" s="14"/>
      <c r="K536" s="14"/>
    </row>
    <row r="537" spans="1:11">
      <c r="A537" s="22"/>
      <c r="B537" s="149"/>
      <c r="C537" s="23"/>
      <c r="D537" s="23"/>
      <c r="E537" s="23"/>
      <c r="F537" s="23"/>
      <c r="G537" s="23"/>
      <c r="H537" s="14"/>
      <c r="I537" s="14"/>
      <c r="J537" s="14"/>
      <c r="K537" s="14"/>
    </row>
    <row r="538" spans="1:11">
      <c r="A538" s="22"/>
      <c r="B538" s="149"/>
      <c r="C538" s="23"/>
      <c r="D538" s="23"/>
      <c r="E538" s="23"/>
      <c r="F538" s="23"/>
      <c r="G538" s="23"/>
      <c r="H538" s="14"/>
      <c r="I538" s="14"/>
      <c r="J538" s="14"/>
      <c r="K538" s="14"/>
    </row>
    <row r="539" spans="1:11">
      <c r="A539" s="25"/>
      <c r="B539" s="149"/>
      <c r="C539" s="26"/>
      <c r="D539" s="26"/>
      <c r="E539" s="26"/>
      <c r="F539" s="26"/>
      <c r="G539" s="26"/>
      <c r="H539" s="14"/>
      <c r="I539" s="14"/>
      <c r="J539" s="14"/>
      <c r="K539" s="14"/>
    </row>
    <row r="540" spans="1:11">
      <c r="A540" s="25"/>
      <c r="B540" s="149"/>
      <c r="C540" s="26"/>
      <c r="D540" s="26"/>
      <c r="E540" s="26"/>
      <c r="F540" s="26"/>
      <c r="G540" s="26"/>
      <c r="H540" s="14"/>
      <c r="I540" s="14"/>
      <c r="J540" s="14"/>
      <c r="K540" s="14"/>
    </row>
    <row r="541" spans="1:11">
      <c r="A541" s="25"/>
      <c r="B541" s="149"/>
      <c r="C541" s="26"/>
      <c r="D541" s="26"/>
      <c r="E541" s="26"/>
      <c r="F541" s="26"/>
      <c r="G541" s="26"/>
      <c r="H541" s="14"/>
      <c r="I541" s="14"/>
      <c r="J541" s="14"/>
      <c r="K541" s="14"/>
    </row>
    <row r="542" spans="1:11">
      <c r="A542" s="25"/>
      <c r="B542" s="149"/>
      <c r="C542" s="26"/>
      <c r="D542" s="26"/>
      <c r="E542" s="26"/>
      <c r="F542" s="26"/>
      <c r="G542" s="26"/>
      <c r="H542" s="14"/>
      <c r="I542" s="14"/>
      <c r="J542" s="14"/>
      <c r="K542" s="14"/>
    </row>
    <row r="543" spans="1:11">
      <c r="A543" s="25"/>
      <c r="B543" s="149"/>
      <c r="C543" s="26"/>
      <c r="D543" s="26"/>
      <c r="E543" s="26"/>
      <c r="F543" s="26"/>
      <c r="G543" s="26"/>
      <c r="H543" s="14"/>
      <c r="I543" s="14"/>
      <c r="J543" s="14"/>
      <c r="K543" s="14"/>
    </row>
    <row r="544" spans="1:11">
      <c r="A544" s="25"/>
      <c r="B544" s="149"/>
      <c r="C544" s="26"/>
      <c r="D544" s="26"/>
      <c r="E544" s="26"/>
      <c r="F544" s="26"/>
      <c r="G544" s="26"/>
      <c r="H544" s="14"/>
      <c r="I544" s="14"/>
      <c r="J544" s="14"/>
      <c r="K544" s="14"/>
    </row>
    <row r="545" spans="1:11">
      <c r="A545" s="25"/>
      <c r="B545" s="149"/>
      <c r="C545" s="26"/>
      <c r="D545" s="26"/>
      <c r="E545" s="26"/>
      <c r="F545" s="26"/>
      <c r="G545" s="26"/>
      <c r="H545" s="14"/>
      <c r="I545" s="14"/>
      <c r="J545" s="14"/>
      <c r="K545" s="14"/>
    </row>
    <row r="546" spans="1:11">
      <c r="A546" s="25"/>
      <c r="B546" s="149"/>
      <c r="C546" s="26"/>
      <c r="D546" s="26"/>
      <c r="E546" s="26"/>
      <c r="F546" s="26"/>
      <c r="G546" s="26"/>
      <c r="H546" s="14"/>
      <c r="I546" s="14"/>
      <c r="J546" s="14"/>
      <c r="K546" s="14"/>
    </row>
    <row r="547" spans="1:11">
      <c r="A547" s="25"/>
      <c r="B547" s="149"/>
      <c r="C547" s="26"/>
      <c r="D547" s="26"/>
      <c r="E547" s="26"/>
      <c r="F547" s="26"/>
      <c r="G547" s="26"/>
      <c r="H547" s="14"/>
      <c r="I547" s="14"/>
      <c r="J547" s="14"/>
      <c r="K547" s="14"/>
    </row>
    <row r="548" spans="1:11">
      <c r="A548" s="25"/>
      <c r="B548" s="149"/>
      <c r="C548" s="26"/>
      <c r="D548" s="26"/>
      <c r="E548" s="26"/>
      <c r="F548" s="26"/>
      <c r="G548" s="26"/>
      <c r="H548" s="14"/>
      <c r="I548" s="14"/>
      <c r="J548" s="14"/>
      <c r="K548" s="14"/>
    </row>
    <row r="549" spans="1:11">
      <c r="A549" s="25"/>
      <c r="B549" s="149"/>
      <c r="C549" s="26"/>
      <c r="D549" s="26"/>
      <c r="E549" s="26"/>
      <c r="F549" s="26"/>
      <c r="G549" s="26"/>
      <c r="H549" s="14"/>
      <c r="I549" s="14"/>
      <c r="J549" s="14"/>
      <c r="K549" s="14"/>
    </row>
    <row r="550" spans="1:11">
      <c r="A550" s="25"/>
      <c r="B550" s="149"/>
      <c r="C550" s="26"/>
      <c r="D550" s="26"/>
      <c r="E550" s="26"/>
      <c r="F550" s="26"/>
      <c r="G550" s="26"/>
      <c r="H550" s="14"/>
      <c r="I550" s="14"/>
      <c r="J550" s="14"/>
      <c r="K550" s="14"/>
    </row>
    <row r="551" spans="1:11">
      <c r="A551" s="25"/>
      <c r="B551" s="149"/>
      <c r="C551" s="26"/>
      <c r="D551" s="26"/>
      <c r="E551" s="26"/>
      <c r="F551" s="26"/>
      <c r="G551" s="26"/>
      <c r="H551" s="14"/>
      <c r="I551" s="14"/>
      <c r="J551" s="14"/>
      <c r="K551" s="14"/>
    </row>
    <row r="552" spans="1:11">
      <c r="A552" s="25"/>
      <c r="B552" s="149"/>
      <c r="C552" s="26"/>
      <c r="D552" s="26"/>
      <c r="E552" s="26"/>
      <c r="F552" s="26"/>
      <c r="G552" s="26"/>
      <c r="H552" s="14"/>
      <c r="I552" s="14"/>
      <c r="J552" s="14"/>
      <c r="K552" s="14"/>
    </row>
    <row r="553" spans="1:11">
      <c r="A553" s="25"/>
      <c r="B553" s="149"/>
      <c r="C553" s="26"/>
      <c r="D553" s="26"/>
      <c r="E553" s="26"/>
      <c r="F553" s="26"/>
      <c r="G553" s="26"/>
      <c r="H553" s="14"/>
      <c r="I553" s="14"/>
      <c r="J553" s="14"/>
      <c r="K553" s="14"/>
    </row>
    <row r="554" spans="1:11">
      <c r="A554" s="25"/>
      <c r="B554" s="149"/>
      <c r="C554" s="26"/>
      <c r="D554" s="26"/>
      <c r="E554" s="26"/>
      <c r="F554" s="26"/>
      <c r="G554" s="26"/>
      <c r="H554" s="14"/>
      <c r="I554" s="14"/>
      <c r="J554" s="14"/>
      <c r="K554" s="14"/>
    </row>
    <row r="555" spans="1:11">
      <c r="A555" s="25"/>
      <c r="B555" s="149"/>
      <c r="C555" s="26"/>
      <c r="D555" s="26"/>
      <c r="E555" s="26"/>
      <c r="F555" s="26"/>
      <c r="G555" s="26"/>
      <c r="H555" s="14"/>
      <c r="I555" s="14"/>
      <c r="J555" s="14"/>
      <c r="K555" s="14"/>
    </row>
    <row r="556" spans="1:11">
      <c r="A556" s="25"/>
      <c r="B556" s="149"/>
      <c r="C556" s="26"/>
      <c r="D556" s="26"/>
      <c r="E556" s="26"/>
      <c r="F556" s="26"/>
      <c r="G556" s="26"/>
      <c r="H556" s="14"/>
      <c r="I556" s="14"/>
      <c r="J556" s="14"/>
      <c r="K556" s="14"/>
    </row>
    <row r="557" spans="1:11">
      <c r="A557" s="25"/>
      <c r="B557" s="149"/>
      <c r="C557" s="26"/>
      <c r="D557" s="26"/>
      <c r="E557" s="26"/>
      <c r="F557" s="26"/>
      <c r="G557" s="26"/>
      <c r="H557" s="14"/>
      <c r="I557" s="14"/>
      <c r="J557" s="14"/>
      <c r="K557" s="14"/>
    </row>
    <row r="558" spans="1:11">
      <c r="A558" s="25"/>
      <c r="B558" s="149"/>
      <c r="C558" s="26"/>
      <c r="D558" s="26"/>
      <c r="E558" s="26"/>
      <c r="F558" s="26"/>
      <c r="G558" s="26"/>
      <c r="H558" s="14"/>
      <c r="I558" s="14"/>
      <c r="J558" s="14"/>
      <c r="K558" s="14"/>
    </row>
    <row r="559" spans="1:11">
      <c r="A559" s="25"/>
      <c r="B559" s="149"/>
      <c r="C559" s="26"/>
      <c r="D559" s="26"/>
      <c r="E559" s="26"/>
      <c r="F559" s="26"/>
      <c r="G559" s="26"/>
      <c r="H559" s="14"/>
      <c r="I559" s="14"/>
      <c r="J559" s="14"/>
      <c r="K559" s="14"/>
    </row>
    <row r="560" spans="1:11">
      <c r="A560" s="25"/>
      <c r="B560" s="149"/>
      <c r="C560" s="26"/>
      <c r="D560" s="26"/>
      <c r="E560" s="26"/>
      <c r="F560" s="26"/>
      <c r="G560" s="26"/>
      <c r="H560" s="14"/>
      <c r="I560" s="14"/>
      <c r="J560" s="14"/>
      <c r="K560" s="14"/>
    </row>
    <row r="561" spans="1:11">
      <c r="A561" s="25"/>
      <c r="B561" s="149"/>
      <c r="C561" s="26"/>
      <c r="D561" s="26"/>
      <c r="E561" s="26"/>
      <c r="F561" s="26"/>
      <c r="G561" s="26"/>
      <c r="H561" s="14"/>
      <c r="I561" s="14"/>
      <c r="J561" s="14"/>
      <c r="K561" s="14"/>
    </row>
    <row r="562" spans="1:11">
      <c r="A562" s="25"/>
      <c r="B562" s="149"/>
      <c r="C562" s="26"/>
      <c r="D562" s="26"/>
      <c r="E562" s="26"/>
      <c r="F562" s="26"/>
      <c r="G562" s="26"/>
      <c r="H562" s="14"/>
      <c r="I562" s="14"/>
      <c r="J562" s="14"/>
      <c r="K562" s="14"/>
    </row>
    <row r="563" spans="1:11">
      <c r="A563" s="25"/>
      <c r="B563" s="149"/>
      <c r="C563" s="26"/>
      <c r="D563" s="26"/>
      <c r="E563" s="26"/>
      <c r="F563" s="26"/>
      <c r="G563" s="26"/>
      <c r="H563" s="14"/>
      <c r="I563" s="14"/>
      <c r="J563" s="14"/>
      <c r="K563" s="14"/>
    </row>
    <row r="564" spans="1:11">
      <c r="A564" s="25"/>
      <c r="B564" s="149"/>
      <c r="C564" s="26"/>
      <c r="D564" s="26"/>
      <c r="E564" s="26"/>
      <c r="F564" s="26"/>
      <c r="G564" s="26"/>
      <c r="H564" s="14"/>
      <c r="I564" s="14"/>
      <c r="J564" s="14"/>
      <c r="K564" s="14"/>
    </row>
    <row r="565" spans="1:11">
      <c r="A565" s="25"/>
      <c r="B565" s="149"/>
      <c r="C565" s="26"/>
      <c r="D565" s="26"/>
      <c r="E565" s="26"/>
      <c r="F565" s="26"/>
      <c r="G565" s="26"/>
      <c r="H565" s="14"/>
      <c r="I565" s="14"/>
      <c r="J565" s="14"/>
      <c r="K565" s="14"/>
    </row>
    <row r="566" spans="1:11">
      <c r="A566" s="25"/>
      <c r="B566" s="149"/>
      <c r="C566" s="26"/>
      <c r="D566" s="26"/>
      <c r="E566" s="26"/>
      <c r="F566" s="26"/>
      <c r="G566" s="26"/>
      <c r="H566" s="14"/>
      <c r="I566" s="14"/>
      <c r="J566" s="14"/>
      <c r="K566" s="14"/>
    </row>
    <row r="567" spans="1:11">
      <c r="A567" s="25"/>
      <c r="B567" s="149"/>
      <c r="C567" s="26"/>
      <c r="D567" s="26"/>
      <c r="E567" s="26"/>
      <c r="F567" s="26"/>
      <c r="G567" s="26"/>
      <c r="H567" s="14"/>
      <c r="I567" s="14"/>
      <c r="J567" s="14"/>
      <c r="K567" s="14"/>
    </row>
    <row r="568" spans="1:11">
      <c r="A568" s="25"/>
      <c r="B568" s="149"/>
      <c r="C568" s="26"/>
      <c r="D568" s="26"/>
      <c r="E568" s="26"/>
      <c r="F568" s="26"/>
      <c r="G568" s="26"/>
      <c r="H568" s="14"/>
      <c r="I568" s="14"/>
      <c r="J568" s="14"/>
      <c r="K568" s="14"/>
    </row>
    <row r="569" spans="1:11">
      <c r="A569" s="25"/>
      <c r="B569" s="149"/>
      <c r="C569" s="26"/>
      <c r="D569" s="26"/>
      <c r="E569" s="26"/>
      <c r="F569" s="26"/>
      <c r="G569" s="26"/>
      <c r="H569" s="14"/>
      <c r="I569" s="14"/>
      <c r="J569" s="14"/>
      <c r="K569" s="14"/>
    </row>
    <row r="570" spans="1:11">
      <c r="A570" s="25"/>
      <c r="B570" s="149"/>
      <c r="C570" s="26"/>
      <c r="D570" s="26"/>
      <c r="E570" s="26"/>
      <c r="F570" s="26"/>
      <c r="G570" s="26"/>
      <c r="H570" s="14"/>
      <c r="I570" s="14"/>
      <c r="J570" s="14"/>
      <c r="K570" s="14"/>
    </row>
    <row r="571" spans="1:11">
      <c r="A571" s="25"/>
      <c r="B571" s="149"/>
      <c r="C571" s="26"/>
      <c r="D571" s="26"/>
      <c r="E571" s="26"/>
      <c r="F571" s="26"/>
      <c r="G571" s="26"/>
      <c r="H571" s="14"/>
      <c r="I571" s="14"/>
      <c r="J571" s="14"/>
      <c r="K571" s="14"/>
    </row>
    <row r="572" spans="1:11">
      <c r="A572" s="25"/>
      <c r="B572" s="149"/>
      <c r="C572" s="26"/>
      <c r="D572" s="26"/>
      <c r="E572" s="26"/>
      <c r="F572" s="26"/>
      <c r="G572" s="26"/>
    </row>
    <row r="573" spans="1:11">
      <c r="A573" s="25"/>
      <c r="B573" s="149"/>
      <c r="C573" s="26"/>
      <c r="D573" s="26"/>
      <c r="E573" s="26"/>
      <c r="F573" s="26"/>
      <c r="G573" s="26"/>
    </row>
  </sheetData>
  <mergeCells count="1">
    <mergeCell ref="A11:G11"/>
  </mergeCells>
  <pageMargins left="0.70866141732283472" right="0.43307086614173229" top="0.47244094488188981" bottom="0.43307086614173229" header="0.31496062992125984" footer="0.31496062992125984"/>
  <pageSetup paperSize="9" scale="81" fitToHeight="27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0"/>
  <sheetViews>
    <sheetView showZeros="0" zoomScale="85" zoomScaleNormal="85" workbookViewId="0">
      <selection activeCell="I5" sqref="I5"/>
    </sheetView>
  </sheetViews>
  <sheetFormatPr defaultRowHeight="15"/>
  <cols>
    <col min="1" max="1" width="90" style="14" customWidth="1"/>
    <col min="2" max="2" width="17.28515625" style="238" customWidth="1"/>
    <col min="3" max="3" width="5" style="238" bestFit="1" customWidth="1"/>
    <col min="4" max="4" width="3.42578125" style="238" bestFit="1" customWidth="1"/>
    <col min="5" max="5" width="3.85546875" style="238" bestFit="1" customWidth="1"/>
    <col min="6" max="6" width="14.7109375" style="106" customWidth="1"/>
    <col min="7" max="7" width="14.42578125" style="106" customWidth="1"/>
    <col min="8" max="8" width="15.85546875" style="106" customWidth="1"/>
    <col min="9" max="9" width="17.28515625" style="106" customWidth="1"/>
    <col min="254" max="254" width="90" customWidth="1"/>
    <col min="255" max="255" width="16.140625" customWidth="1"/>
    <col min="256" max="256" width="4.42578125" customWidth="1"/>
    <col min="257" max="257" width="3.42578125" bestFit="1" customWidth="1"/>
    <col min="258" max="258" width="3.85546875" bestFit="1" customWidth="1"/>
    <col min="259" max="259" width="14.7109375" customWidth="1"/>
    <col min="260" max="260" width="14.42578125" customWidth="1"/>
    <col min="261" max="261" width="15.85546875" customWidth="1"/>
    <col min="262" max="262" width="17.28515625" customWidth="1"/>
    <col min="264" max="264" width="9.42578125" bestFit="1" customWidth="1"/>
    <col min="510" max="510" width="90" customWidth="1"/>
    <col min="511" max="511" width="16.140625" customWidth="1"/>
    <col min="512" max="512" width="4.42578125" customWidth="1"/>
    <col min="513" max="513" width="3.42578125" bestFit="1" customWidth="1"/>
    <col min="514" max="514" width="3.85546875" bestFit="1" customWidth="1"/>
    <col min="515" max="515" width="14.7109375" customWidth="1"/>
    <col min="516" max="516" width="14.42578125" customWidth="1"/>
    <col min="517" max="517" width="15.85546875" customWidth="1"/>
    <col min="518" max="518" width="17.28515625" customWidth="1"/>
    <col min="520" max="520" width="9.42578125" bestFit="1" customWidth="1"/>
    <col min="766" max="766" width="90" customWidth="1"/>
    <col min="767" max="767" width="16.140625" customWidth="1"/>
    <col min="768" max="768" width="4.42578125" customWidth="1"/>
    <col min="769" max="769" width="3.42578125" bestFit="1" customWidth="1"/>
    <col min="770" max="770" width="3.85546875" bestFit="1" customWidth="1"/>
    <col min="771" max="771" width="14.7109375" customWidth="1"/>
    <col min="772" max="772" width="14.42578125" customWidth="1"/>
    <col min="773" max="773" width="15.85546875" customWidth="1"/>
    <col min="774" max="774" width="17.28515625" customWidth="1"/>
    <col min="776" max="776" width="9.42578125" bestFit="1" customWidth="1"/>
    <col min="1022" max="1022" width="90" customWidth="1"/>
    <col min="1023" max="1023" width="16.140625" customWidth="1"/>
    <col min="1024" max="1024" width="4.42578125" customWidth="1"/>
    <col min="1025" max="1025" width="3.42578125" bestFit="1" customWidth="1"/>
    <col min="1026" max="1026" width="3.85546875" bestFit="1" customWidth="1"/>
    <col min="1027" max="1027" width="14.7109375" customWidth="1"/>
    <col min="1028" max="1028" width="14.42578125" customWidth="1"/>
    <col min="1029" max="1029" width="15.85546875" customWidth="1"/>
    <col min="1030" max="1030" width="17.28515625" customWidth="1"/>
    <col min="1032" max="1032" width="9.42578125" bestFit="1" customWidth="1"/>
    <col min="1278" max="1278" width="90" customWidth="1"/>
    <col min="1279" max="1279" width="16.140625" customWidth="1"/>
    <col min="1280" max="1280" width="4.42578125" customWidth="1"/>
    <col min="1281" max="1281" width="3.42578125" bestFit="1" customWidth="1"/>
    <col min="1282" max="1282" width="3.85546875" bestFit="1" customWidth="1"/>
    <col min="1283" max="1283" width="14.7109375" customWidth="1"/>
    <col min="1284" max="1284" width="14.42578125" customWidth="1"/>
    <col min="1285" max="1285" width="15.85546875" customWidth="1"/>
    <col min="1286" max="1286" width="17.28515625" customWidth="1"/>
    <col min="1288" max="1288" width="9.42578125" bestFit="1" customWidth="1"/>
    <col min="1534" max="1534" width="90" customWidth="1"/>
    <col min="1535" max="1535" width="16.140625" customWidth="1"/>
    <col min="1536" max="1536" width="4.42578125" customWidth="1"/>
    <col min="1537" max="1537" width="3.42578125" bestFit="1" customWidth="1"/>
    <col min="1538" max="1538" width="3.85546875" bestFit="1" customWidth="1"/>
    <col min="1539" max="1539" width="14.7109375" customWidth="1"/>
    <col min="1540" max="1540" width="14.42578125" customWidth="1"/>
    <col min="1541" max="1541" width="15.85546875" customWidth="1"/>
    <col min="1542" max="1542" width="17.28515625" customWidth="1"/>
    <col min="1544" max="1544" width="9.42578125" bestFit="1" customWidth="1"/>
    <col min="1790" max="1790" width="90" customWidth="1"/>
    <col min="1791" max="1791" width="16.140625" customWidth="1"/>
    <col min="1792" max="1792" width="4.42578125" customWidth="1"/>
    <col min="1793" max="1793" width="3.42578125" bestFit="1" customWidth="1"/>
    <col min="1794" max="1794" width="3.85546875" bestFit="1" customWidth="1"/>
    <col min="1795" max="1795" width="14.7109375" customWidth="1"/>
    <col min="1796" max="1796" width="14.42578125" customWidth="1"/>
    <col min="1797" max="1797" width="15.85546875" customWidth="1"/>
    <col min="1798" max="1798" width="17.28515625" customWidth="1"/>
    <col min="1800" max="1800" width="9.42578125" bestFit="1" customWidth="1"/>
    <col min="2046" max="2046" width="90" customWidth="1"/>
    <col min="2047" max="2047" width="16.140625" customWidth="1"/>
    <col min="2048" max="2048" width="4.42578125" customWidth="1"/>
    <col min="2049" max="2049" width="3.42578125" bestFit="1" customWidth="1"/>
    <col min="2050" max="2050" width="3.85546875" bestFit="1" customWidth="1"/>
    <col min="2051" max="2051" width="14.7109375" customWidth="1"/>
    <col min="2052" max="2052" width="14.42578125" customWidth="1"/>
    <col min="2053" max="2053" width="15.85546875" customWidth="1"/>
    <col min="2054" max="2054" width="17.28515625" customWidth="1"/>
    <col min="2056" max="2056" width="9.42578125" bestFit="1" customWidth="1"/>
    <col min="2302" max="2302" width="90" customWidth="1"/>
    <col min="2303" max="2303" width="16.140625" customWidth="1"/>
    <col min="2304" max="2304" width="4.42578125" customWidth="1"/>
    <col min="2305" max="2305" width="3.42578125" bestFit="1" customWidth="1"/>
    <col min="2306" max="2306" width="3.85546875" bestFit="1" customWidth="1"/>
    <col min="2307" max="2307" width="14.7109375" customWidth="1"/>
    <col min="2308" max="2308" width="14.42578125" customWidth="1"/>
    <col min="2309" max="2309" width="15.85546875" customWidth="1"/>
    <col min="2310" max="2310" width="17.28515625" customWidth="1"/>
    <col min="2312" max="2312" width="9.42578125" bestFit="1" customWidth="1"/>
    <col min="2558" max="2558" width="90" customWidth="1"/>
    <col min="2559" max="2559" width="16.140625" customWidth="1"/>
    <col min="2560" max="2560" width="4.42578125" customWidth="1"/>
    <col min="2561" max="2561" width="3.42578125" bestFit="1" customWidth="1"/>
    <col min="2562" max="2562" width="3.85546875" bestFit="1" customWidth="1"/>
    <col min="2563" max="2563" width="14.7109375" customWidth="1"/>
    <col min="2564" max="2564" width="14.42578125" customWidth="1"/>
    <col min="2565" max="2565" width="15.85546875" customWidth="1"/>
    <col min="2566" max="2566" width="17.28515625" customWidth="1"/>
    <col min="2568" max="2568" width="9.42578125" bestFit="1" customWidth="1"/>
    <col min="2814" max="2814" width="90" customWidth="1"/>
    <col min="2815" max="2815" width="16.140625" customWidth="1"/>
    <col min="2816" max="2816" width="4.42578125" customWidth="1"/>
    <col min="2817" max="2817" width="3.42578125" bestFit="1" customWidth="1"/>
    <col min="2818" max="2818" width="3.85546875" bestFit="1" customWidth="1"/>
    <col min="2819" max="2819" width="14.7109375" customWidth="1"/>
    <col min="2820" max="2820" width="14.42578125" customWidth="1"/>
    <col min="2821" max="2821" width="15.85546875" customWidth="1"/>
    <col min="2822" max="2822" width="17.28515625" customWidth="1"/>
    <col min="2824" max="2824" width="9.42578125" bestFit="1" customWidth="1"/>
    <col min="3070" max="3070" width="90" customWidth="1"/>
    <col min="3071" max="3071" width="16.140625" customWidth="1"/>
    <col min="3072" max="3072" width="4.42578125" customWidth="1"/>
    <col min="3073" max="3073" width="3.42578125" bestFit="1" customWidth="1"/>
    <col min="3074" max="3074" width="3.85546875" bestFit="1" customWidth="1"/>
    <col min="3075" max="3075" width="14.7109375" customWidth="1"/>
    <col min="3076" max="3076" width="14.42578125" customWidth="1"/>
    <col min="3077" max="3077" width="15.85546875" customWidth="1"/>
    <col min="3078" max="3078" width="17.28515625" customWidth="1"/>
    <col min="3080" max="3080" width="9.42578125" bestFit="1" customWidth="1"/>
    <col min="3326" max="3326" width="90" customWidth="1"/>
    <col min="3327" max="3327" width="16.140625" customWidth="1"/>
    <col min="3328" max="3328" width="4.42578125" customWidth="1"/>
    <col min="3329" max="3329" width="3.42578125" bestFit="1" customWidth="1"/>
    <col min="3330" max="3330" width="3.85546875" bestFit="1" customWidth="1"/>
    <col min="3331" max="3331" width="14.7109375" customWidth="1"/>
    <col min="3332" max="3332" width="14.42578125" customWidth="1"/>
    <col min="3333" max="3333" width="15.85546875" customWidth="1"/>
    <col min="3334" max="3334" width="17.28515625" customWidth="1"/>
    <col min="3336" max="3336" width="9.42578125" bestFit="1" customWidth="1"/>
    <col min="3582" max="3582" width="90" customWidth="1"/>
    <col min="3583" max="3583" width="16.140625" customWidth="1"/>
    <col min="3584" max="3584" width="4.42578125" customWidth="1"/>
    <col min="3585" max="3585" width="3.42578125" bestFit="1" customWidth="1"/>
    <col min="3586" max="3586" width="3.85546875" bestFit="1" customWidth="1"/>
    <col min="3587" max="3587" width="14.7109375" customWidth="1"/>
    <col min="3588" max="3588" width="14.42578125" customWidth="1"/>
    <col min="3589" max="3589" width="15.85546875" customWidth="1"/>
    <col min="3590" max="3590" width="17.28515625" customWidth="1"/>
    <col min="3592" max="3592" width="9.42578125" bestFit="1" customWidth="1"/>
    <col min="3838" max="3838" width="90" customWidth="1"/>
    <col min="3839" max="3839" width="16.140625" customWidth="1"/>
    <col min="3840" max="3840" width="4.42578125" customWidth="1"/>
    <col min="3841" max="3841" width="3.42578125" bestFit="1" customWidth="1"/>
    <col min="3842" max="3842" width="3.85546875" bestFit="1" customWidth="1"/>
    <col min="3843" max="3843" width="14.7109375" customWidth="1"/>
    <col min="3844" max="3844" width="14.42578125" customWidth="1"/>
    <col min="3845" max="3845" width="15.85546875" customWidth="1"/>
    <col min="3846" max="3846" width="17.28515625" customWidth="1"/>
    <col min="3848" max="3848" width="9.42578125" bestFit="1" customWidth="1"/>
    <col min="4094" max="4094" width="90" customWidth="1"/>
    <col min="4095" max="4095" width="16.140625" customWidth="1"/>
    <col min="4096" max="4096" width="4.42578125" customWidth="1"/>
    <col min="4097" max="4097" width="3.42578125" bestFit="1" customWidth="1"/>
    <col min="4098" max="4098" width="3.85546875" bestFit="1" customWidth="1"/>
    <col min="4099" max="4099" width="14.7109375" customWidth="1"/>
    <col min="4100" max="4100" width="14.42578125" customWidth="1"/>
    <col min="4101" max="4101" width="15.85546875" customWidth="1"/>
    <col min="4102" max="4102" width="17.28515625" customWidth="1"/>
    <col min="4104" max="4104" width="9.42578125" bestFit="1" customWidth="1"/>
    <col min="4350" max="4350" width="90" customWidth="1"/>
    <col min="4351" max="4351" width="16.140625" customWidth="1"/>
    <col min="4352" max="4352" width="4.42578125" customWidth="1"/>
    <col min="4353" max="4353" width="3.42578125" bestFit="1" customWidth="1"/>
    <col min="4354" max="4354" width="3.85546875" bestFit="1" customWidth="1"/>
    <col min="4355" max="4355" width="14.7109375" customWidth="1"/>
    <col min="4356" max="4356" width="14.42578125" customWidth="1"/>
    <col min="4357" max="4357" width="15.85546875" customWidth="1"/>
    <col min="4358" max="4358" width="17.28515625" customWidth="1"/>
    <col min="4360" max="4360" width="9.42578125" bestFit="1" customWidth="1"/>
    <col min="4606" max="4606" width="90" customWidth="1"/>
    <col min="4607" max="4607" width="16.140625" customWidth="1"/>
    <col min="4608" max="4608" width="4.42578125" customWidth="1"/>
    <col min="4609" max="4609" width="3.42578125" bestFit="1" customWidth="1"/>
    <col min="4610" max="4610" width="3.85546875" bestFit="1" customWidth="1"/>
    <col min="4611" max="4611" width="14.7109375" customWidth="1"/>
    <col min="4612" max="4612" width="14.42578125" customWidth="1"/>
    <col min="4613" max="4613" width="15.85546875" customWidth="1"/>
    <col min="4614" max="4614" width="17.28515625" customWidth="1"/>
    <col min="4616" max="4616" width="9.42578125" bestFit="1" customWidth="1"/>
    <col min="4862" max="4862" width="90" customWidth="1"/>
    <col min="4863" max="4863" width="16.140625" customWidth="1"/>
    <col min="4864" max="4864" width="4.42578125" customWidth="1"/>
    <col min="4865" max="4865" width="3.42578125" bestFit="1" customWidth="1"/>
    <col min="4866" max="4866" width="3.85546875" bestFit="1" customWidth="1"/>
    <col min="4867" max="4867" width="14.7109375" customWidth="1"/>
    <col min="4868" max="4868" width="14.42578125" customWidth="1"/>
    <col min="4869" max="4869" width="15.85546875" customWidth="1"/>
    <col min="4870" max="4870" width="17.28515625" customWidth="1"/>
    <col min="4872" max="4872" width="9.42578125" bestFit="1" customWidth="1"/>
    <col min="5118" max="5118" width="90" customWidth="1"/>
    <col min="5119" max="5119" width="16.140625" customWidth="1"/>
    <col min="5120" max="5120" width="4.42578125" customWidth="1"/>
    <col min="5121" max="5121" width="3.42578125" bestFit="1" customWidth="1"/>
    <col min="5122" max="5122" width="3.85546875" bestFit="1" customWidth="1"/>
    <col min="5123" max="5123" width="14.7109375" customWidth="1"/>
    <col min="5124" max="5124" width="14.42578125" customWidth="1"/>
    <col min="5125" max="5125" width="15.85546875" customWidth="1"/>
    <col min="5126" max="5126" width="17.28515625" customWidth="1"/>
    <col min="5128" max="5128" width="9.42578125" bestFit="1" customWidth="1"/>
    <col min="5374" max="5374" width="90" customWidth="1"/>
    <col min="5375" max="5375" width="16.140625" customWidth="1"/>
    <col min="5376" max="5376" width="4.42578125" customWidth="1"/>
    <col min="5377" max="5377" width="3.42578125" bestFit="1" customWidth="1"/>
    <col min="5378" max="5378" width="3.85546875" bestFit="1" customWidth="1"/>
    <col min="5379" max="5379" width="14.7109375" customWidth="1"/>
    <col min="5380" max="5380" width="14.42578125" customWidth="1"/>
    <col min="5381" max="5381" width="15.85546875" customWidth="1"/>
    <col min="5382" max="5382" width="17.28515625" customWidth="1"/>
    <col min="5384" max="5384" width="9.42578125" bestFit="1" customWidth="1"/>
    <col min="5630" max="5630" width="90" customWidth="1"/>
    <col min="5631" max="5631" width="16.140625" customWidth="1"/>
    <col min="5632" max="5632" width="4.42578125" customWidth="1"/>
    <col min="5633" max="5633" width="3.42578125" bestFit="1" customWidth="1"/>
    <col min="5634" max="5634" width="3.85546875" bestFit="1" customWidth="1"/>
    <col min="5635" max="5635" width="14.7109375" customWidth="1"/>
    <col min="5636" max="5636" width="14.42578125" customWidth="1"/>
    <col min="5637" max="5637" width="15.85546875" customWidth="1"/>
    <col min="5638" max="5638" width="17.28515625" customWidth="1"/>
    <col min="5640" max="5640" width="9.42578125" bestFit="1" customWidth="1"/>
    <col min="5886" max="5886" width="90" customWidth="1"/>
    <col min="5887" max="5887" width="16.140625" customWidth="1"/>
    <col min="5888" max="5888" width="4.42578125" customWidth="1"/>
    <col min="5889" max="5889" width="3.42578125" bestFit="1" customWidth="1"/>
    <col min="5890" max="5890" width="3.85546875" bestFit="1" customWidth="1"/>
    <col min="5891" max="5891" width="14.7109375" customWidth="1"/>
    <col min="5892" max="5892" width="14.42578125" customWidth="1"/>
    <col min="5893" max="5893" width="15.85546875" customWidth="1"/>
    <col min="5894" max="5894" width="17.28515625" customWidth="1"/>
    <col min="5896" max="5896" width="9.42578125" bestFit="1" customWidth="1"/>
    <col min="6142" max="6142" width="90" customWidth="1"/>
    <col min="6143" max="6143" width="16.140625" customWidth="1"/>
    <col min="6144" max="6144" width="4.42578125" customWidth="1"/>
    <col min="6145" max="6145" width="3.42578125" bestFit="1" customWidth="1"/>
    <col min="6146" max="6146" width="3.85546875" bestFit="1" customWidth="1"/>
    <col min="6147" max="6147" width="14.7109375" customWidth="1"/>
    <col min="6148" max="6148" width="14.42578125" customWidth="1"/>
    <col min="6149" max="6149" width="15.85546875" customWidth="1"/>
    <col min="6150" max="6150" width="17.28515625" customWidth="1"/>
    <col min="6152" max="6152" width="9.42578125" bestFit="1" customWidth="1"/>
    <col min="6398" max="6398" width="90" customWidth="1"/>
    <col min="6399" max="6399" width="16.140625" customWidth="1"/>
    <col min="6400" max="6400" width="4.42578125" customWidth="1"/>
    <col min="6401" max="6401" width="3.42578125" bestFit="1" customWidth="1"/>
    <col min="6402" max="6402" width="3.85546875" bestFit="1" customWidth="1"/>
    <col min="6403" max="6403" width="14.7109375" customWidth="1"/>
    <col min="6404" max="6404" width="14.42578125" customWidth="1"/>
    <col min="6405" max="6405" width="15.85546875" customWidth="1"/>
    <col min="6406" max="6406" width="17.28515625" customWidth="1"/>
    <col min="6408" max="6408" width="9.42578125" bestFit="1" customWidth="1"/>
    <col min="6654" max="6654" width="90" customWidth="1"/>
    <col min="6655" max="6655" width="16.140625" customWidth="1"/>
    <col min="6656" max="6656" width="4.42578125" customWidth="1"/>
    <col min="6657" max="6657" width="3.42578125" bestFit="1" customWidth="1"/>
    <col min="6658" max="6658" width="3.85546875" bestFit="1" customWidth="1"/>
    <col min="6659" max="6659" width="14.7109375" customWidth="1"/>
    <col min="6660" max="6660" width="14.42578125" customWidth="1"/>
    <col min="6661" max="6661" width="15.85546875" customWidth="1"/>
    <col min="6662" max="6662" width="17.28515625" customWidth="1"/>
    <col min="6664" max="6664" width="9.42578125" bestFit="1" customWidth="1"/>
    <col min="6910" max="6910" width="90" customWidth="1"/>
    <col min="6911" max="6911" width="16.140625" customWidth="1"/>
    <col min="6912" max="6912" width="4.42578125" customWidth="1"/>
    <col min="6913" max="6913" width="3.42578125" bestFit="1" customWidth="1"/>
    <col min="6914" max="6914" width="3.85546875" bestFit="1" customWidth="1"/>
    <col min="6915" max="6915" width="14.7109375" customWidth="1"/>
    <col min="6916" max="6916" width="14.42578125" customWidth="1"/>
    <col min="6917" max="6917" width="15.85546875" customWidth="1"/>
    <col min="6918" max="6918" width="17.28515625" customWidth="1"/>
    <col min="6920" max="6920" width="9.42578125" bestFit="1" customWidth="1"/>
    <col min="7166" max="7166" width="90" customWidth="1"/>
    <col min="7167" max="7167" width="16.140625" customWidth="1"/>
    <col min="7168" max="7168" width="4.42578125" customWidth="1"/>
    <col min="7169" max="7169" width="3.42578125" bestFit="1" customWidth="1"/>
    <col min="7170" max="7170" width="3.85546875" bestFit="1" customWidth="1"/>
    <col min="7171" max="7171" width="14.7109375" customWidth="1"/>
    <col min="7172" max="7172" width="14.42578125" customWidth="1"/>
    <col min="7173" max="7173" width="15.85546875" customWidth="1"/>
    <col min="7174" max="7174" width="17.28515625" customWidth="1"/>
    <col min="7176" max="7176" width="9.42578125" bestFit="1" customWidth="1"/>
    <col min="7422" max="7422" width="90" customWidth="1"/>
    <col min="7423" max="7423" width="16.140625" customWidth="1"/>
    <col min="7424" max="7424" width="4.42578125" customWidth="1"/>
    <col min="7425" max="7425" width="3.42578125" bestFit="1" customWidth="1"/>
    <col min="7426" max="7426" width="3.85546875" bestFit="1" customWidth="1"/>
    <col min="7427" max="7427" width="14.7109375" customWidth="1"/>
    <col min="7428" max="7428" width="14.42578125" customWidth="1"/>
    <col min="7429" max="7429" width="15.85546875" customWidth="1"/>
    <col min="7430" max="7430" width="17.28515625" customWidth="1"/>
    <col min="7432" max="7432" width="9.42578125" bestFit="1" customWidth="1"/>
    <col min="7678" max="7678" width="90" customWidth="1"/>
    <col min="7679" max="7679" width="16.140625" customWidth="1"/>
    <col min="7680" max="7680" width="4.42578125" customWidth="1"/>
    <col min="7681" max="7681" width="3.42578125" bestFit="1" customWidth="1"/>
    <col min="7682" max="7682" width="3.85546875" bestFit="1" customWidth="1"/>
    <col min="7683" max="7683" width="14.7109375" customWidth="1"/>
    <col min="7684" max="7684" width="14.42578125" customWidth="1"/>
    <col min="7685" max="7685" width="15.85546875" customWidth="1"/>
    <col min="7686" max="7686" width="17.28515625" customWidth="1"/>
    <col min="7688" max="7688" width="9.42578125" bestFit="1" customWidth="1"/>
    <col min="7934" max="7934" width="90" customWidth="1"/>
    <col min="7935" max="7935" width="16.140625" customWidth="1"/>
    <col min="7936" max="7936" width="4.42578125" customWidth="1"/>
    <col min="7937" max="7937" width="3.42578125" bestFit="1" customWidth="1"/>
    <col min="7938" max="7938" width="3.85546875" bestFit="1" customWidth="1"/>
    <col min="7939" max="7939" width="14.7109375" customWidth="1"/>
    <col min="7940" max="7940" width="14.42578125" customWidth="1"/>
    <col min="7941" max="7941" width="15.85546875" customWidth="1"/>
    <col min="7942" max="7942" width="17.28515625" customWidth="1"/>
    <col min="7944" max="7944" width="9.42578125" bestFit="1" customWidth="1"/>
    <col min="8190" max="8190" width="90" customWidth="1"/>
    <col min="8191" max="8191" width="16.140625" customWidth="1"/>
    <col min="8192" max="8192" width="4.42578125" customWidth="1"/>
    <col min="8193" max="8193" width="3.42578125" bestFit="1" customWidth="1"/>
    <col min="8194" max="8194" width="3.85546875" bestFit="1" customWidth="1"/>
    <col min="8195" max="8195" width="14.7109375" customWidth="1"/>
    <col min="8196" max="8196" width="14.42578125" customWidth="1"/>
    <col min="8197" max="8197" width="15.85546875" customWidth="1"/>
    <col min="8198" max="8198" width="17.28515625" customWidth="1"/>
    <col min="8200" max="8200" width="9.42578125" bestFit="1" customWidth="1"/>
    <col min="8446" max="8446" width="90" customWidth="1"/>
    <col min="8447" max="8447" width="16.140625" customWidth="1"/>
    <col min="8448" max="8448" width="4.42578125" customWidth="1"/>
    <col min="8449" max="8449" width="3.42578125" bestFit="1" customWidth="1"/>
    <col min="8450" max="8450" width="3.85546875" bestFit="1" customWidth="1"/>
    <col min="8451" max="8451" width="14.7109375" customWidth="1"/>
    <col min="8452" max="8452" width="14.42578125" customWidth="1"/>
    <col min="8453" max="8453" width="15.85546875" customWidth="1"/>
    <col min="8454" max="8454" width="17.28515625" customWidth="1"/>
    <col min="8456" max="8456" width="9.42578125" bestFit="1" customWidth="1"/>
    <col min="8702" max="8702" width="90" customWidth="1"/>
    <col min="8703" max="8703" width="16.140625" customWidth="1"/>
    <col min="8704" max="8704" width="4.42578125" customWidth="1"/>
    <col min="8705" max="8705" width="3.42578125" bestFit="1" customWidth="1"/>
    <col min="8706" max="8706" width="3.85546875" bestFit="1" customWidth="1"/>
    <col min="8707" max="8707" width="14.7109375" customWidth="1"/>
    <col min="8708" max="8708" width="14.42578125" customWidth="1"/>
    <col min="8709" max="8709" width="15.85546875" customWidth="1"/>
    <col min="8710" max="8710" width="17.28515625" customWidth="1"/>
    <col min="8712" max="8712" width="9.42578125" bestFit="1" customWidth="1"/>
    <col min="8958" max="8958" width="90" customWidth="1"/>
    <col min="8959" max="8959" width="16.140625" customWidth="1"/>
    <col min="8960" max="8960" width="4.42578125" customWidth="1"/>
    <col min="8961" max="8961" width="3.42578125" bestFit="1" customWidth="1"/>
    <col min="8962" max="8962" width="3.85546875" bestFit="1" customWidth="1"/>
    <col min="8963" max="8963" width="14.7109375" customWidth="1"/>
    <col min="8964" max="8964" width="14.42578125" customWidth="1"/>
    <col min="8965" max="8965" width="15.85546875" customWidth="1"/>
    <col min="8966" max="8966" width="17.28515625" customWidth="1"/>
    <col min="8968" max="8968" width="9.42578125" bestFit="1" customWidth="1"/>
    <col min="9214" max="9214" width="90" customWidth="1"/>
    <col min="9215" max="9215" width="16.140625" customWidth="1"/>
    <col min="9216" max="9216" width="4.42578125" customWidth="1"/>
    <col min="9217" max="9217" width="3.42578125" bestFit="1" customWidth="1"/>
    <col min="9218" max="9218" width="3.85546875" bestFit="1" customWidth="1"/>
    <col min="9219" max="9219" width="14.7109375" customWidth="1"/>
    <col min="9220" max="9220" width="14.42578125" customWidth="1"/>
    <col min="9221" max="9221" width="15.85546875" customWidth="1"/>
    <col min="9222" max="9222" width="17.28515625" customWidth="1"/>
    <col min="9224" max="9224" width="9.42578125" bestFit="1" customWidth="1"/>
    <col min="9470" max="9470" width="90" customWidth="1"/>
    <col min="9471" max="9471" width="16.140625" customWidth="1"/>
    <col min="9472" max="9472" width="4.42578125" customWidth="1"/>
    <col min="9473" max="9473" width="3.42578125" bestFit="1" customWidth="1"/>
    <col min="9474" max="9474" width="3.85546875" bestFit="1" customWidth="1"/>
    <col min="9475" max="9475" width="14.7109375" customWidth="1"/>
    <col min="9476" max="9476" width="14.42578125" customWidth="1"/>
    <col min="9477" max="9477" width="15.85546875" customWidth="1"/>
    <col min="9478" max="9478" width="17.28515625" customWidth="1"/>
    <col min="9480" max="9480" width="9.42578125" bestFit="1" customWidth="1"/>
    <col min="9726" max="9726" width="90" customWidth="1"/>
    <col min="9727" max="9727" width="16.140625" customWidth="1"/>
    <col min="9728" max="9728" width="4.42578125" customWidth="1"/>
    <col min="9729" max="9729" width="3.42578125" bestFit="1" customWidth="1"/>
    <col min="9730" max="9730" width="3.85546875" bestFit="1" customWidth="1"/>
    <col min="9731" max="9731" width="14.7109375" customWidth="1"/>
    <col min="9732" max="9732" width="14.42578125" customWidth="1"/>
    <col min="9733" max="9733" width="15.85546875" customWidth="1"/>
    <col min="9734" max="9734" width="17.28515625" customWidth="1"/>
    <col min="9736" max="9736" width="9.42578125" bestFit="1" customWidth="1"/>
    <col min="9982" max="9982" width="90" customWidth="1"/>
    <col min="9983" max="9983" width="16.140625" customWidth="1"/>
    <col min="9984" max="9984" width="4.42578125" customWidth="1"/>
    <col min="9985" max="9985" width="3.42578125" bestFit="1" customWidth="1"/>
    <col min="9986" max="9986" width="3.85546875" bestFit="1" customWidth="1"/>
    <col min="9987" max="9987" width="14.7109375" customWidth="1"/>
    <col min="9988" max="9988" width="14.42578125" customWidth="1"/>
    <col min="9989" max="9989" width="15.85546875" customWidth="1"/>
    <col min="9990" max="9990" width="17.28515625" customWidth="1"/>
    <col min="9992" max="9992" width="9.42578125" bestFit="1" customWidth="1"/>
    <col min="10238" max="10238" width="90" customWidth="1"/>
    <col min="10239" max="10239" width="16.140625" customWidth="1"/>
    <col min="10240" max="10240" width="4.42578125" customWidth="1"/>
    <col min="10241" max="10241" width="3.42578125" bestFit="1" customWidth="1"/>
    <col min="10242" max="10242" width="3.85546875" bestFit="1" customWidth="1"/>
    <col min="10243" max="10243" width="14.7109375" customWidth="1"/>
    <col min="10244" max="10244" width="14.42578125" customWidth="1"/>
    <col min="10245" max="10245" width="15.85546875" customWidth="1"/>
    <col min="10246" max="10246" width="17.28515625" customWidth="1"/>
    <col min="10248" max="10248" width="9.42578125" bestFit="1" customWidth="1"/>
    <col min="10494" max="10494" width="90" customWidth="1"/>
    <col min="10495" max="10495" width="16.140625" customWidth="1"/>
    <col min="10496" max="10496" width="4.42578125" customWidth="1"/>
    <col min="10497" max="10497" width="3.42578125" bestFit="1" customWidth="1"/>
    <col min="10498" max="10498" width="3.85546875" bestFit="1" customWidth="1"/>
    <col min="10499" max="10499" width="14.7109375" customWidth="1"/>
    <col min="10500" max="10500" width="14.42578125" customWidth="1"/>
    <col min="10501" max="10501" width="15.85546875" customWidth="1"/>
    <col min="10502" max="10502" width="17.28515625" customWidth="1"/>
    <col min="10504" max="10504" width="9.42578125" bestFit="1" customWidth="1"/>
    <col min="10750" max="10750" width="90" customWidth="1"/>
    <col min="10751" max="10751" width="16.140625" customWidth="1"/>
    <col min="10752" max="10752" width="4.42578125" customWidth="1"/>
    <col min="10753" max="10753" width="3.42578125" bestFit="1" customWidth="1"/>
    <col min="10754" max="10754" width="3.85546875" bestFit="1" customWidth="1"/>
    <col min="10755" max="10755" width="14.7109375" customWidth="1"/>
    <col min="10756" max="10756" width="14.42578125" customWidth="1"/>
    <col min="10757" max="10757" width="15.85546875" customWidth="1"/>
    <col min="10758" max="10758" width="17.28515625" customWidth="1"/>
    <col min="10760" max="10760" width="9.42578125" bestFit="1" customWidth="1"/>
    <col min="11006" max="11006" width="90" customWidth="1"/>
    <col min="11007" max="11007" width="16.140625" customWidth="1"/>
    <col min="11008" max="11008" width="4.42578125" customWidth="1"/>
    <col min="11009" max="11009" width="3.42578125" bestFit="1" customWidth="1"/>
    <col min="11010" max="11010" width="3.85546875" bestFit="1" customWidth="1"/>
    <col min="11011" max="11011" width="14.7109375" customWidth="1"/>
    <col min="11012" max="11012" width="14.42578125" customWidth="1"/>
    <col min="11013" max="11013" width="15.85546875" customWidth="1"/>
    <col min="11014" max="11014" width="17.28515625" customWidth="1"/>
    <col min="11016" max="11016" width="9.42578125" bestFit="1" customWidth="1"/>
    <col min="11262" max="11262" width="90" customWidth="1"/>
    <col min="11263" max="11263" width="16.140625" customWidth="1"/>
    <col min="11264" max="11264" width="4.42578125" customWidth="1"/>
    <col min="11265" max="11265" width="3.42578125" bestFit="1" customWidth="1"/>
    <col min="11266" max="11266" width="3.85546875" bestFit="1" customWidth="1"/>
    <col min="11267" max="11267" width="14.7109375" customWidth="1"/>
    <col min="11268" max="11268" width="14.42578125" customWidth="1"/>
    <col min="11269" max="11269" width="15.85546875" customWidth="1"/>
    <col min="11270" max="11270" width="17.28515625" customWidth="1"/>
    <col min="11272" max="11272" width="9.42578125" bestFit="1" customWidth="1"/>
    <col min="11518" max="11518" width="90" customWidth="1"/>
    <col min="11519" max="11519" width="16.140625" customWidth="1"/>
    <col min="11520" max="11520" width="4.42578125" customWidth="1"/>
    <col min="11521" max="11521" width="3.42578125" bestFit="1" customWidth="1"/>
    <col min="11522" max="11522" width="3.85546875" bestFit="1" customWidth="1"/>
    <col min="11523" max="11523" width="14.7109375" customWidth="1"/>
    <col min="11524" max="11524" width="14.42578125" customWidth="1"/>
    <col min="11525" max="11525" width="15.85546875" customWidth="1"/>
    <col min="11526" max="11526" width="17.28515625" customWidth="1"/>
    <col min="11528" max="11528" width="9.42578125" bestFit="1" customWidth="1"/>
    <col min="11774" max="11774" width="90" customWidth="1"/>
    <col min="11775" max="11775" width="16.140625" customWidth="1"/>
    <col min="11776" max="11776" width="4.42578125" customWidth="1"/>
    <col min="11777" max="11777" width="3.42578125" bestFit="1" customWidth="1"/>
    <col min="11778" max="11778" width="3.85546875" bestFit="1" customWidth="1"/>
    <col min="11779" max="11779" width="14.7109375" customWidth="1"/>
    <col min="11780" max="11780" width="14.42578125" customWidth="1"/>
    <col min="11781" max="11781" width="15.85546875" customWidth="1"/>
    <col min="11782" max="11782" width="17.28515625" customWidth="1"/>
    <col min="11784" max="11784" width="9.42578125" bestFit="1" customWidth="1"/>
    <col min="12030" max="12030" width="90" customWidth="1"/>
    <col min="12031" max="12031" width="16.140625" customWidth="1"/>
    <col min="12032" max="12032" width="4.42578125" customWidth="1"/>
    <col min="12033" max="12033" width="3.42578125" bestFit="1" customWidth="1"/>
    <col min="12034" max="12034" width="3.85546875" bestFit="1" customWidth="1"/>
    <col min="12035" max="12035" width="14.7109375" customWidth="1"/>
    <col min="12036" max="12036" width="14.42578125" customWidth="1"/>
    <col min="12037" max="12037" width="15.85546875" customWidth="1"/>
    <col min="12038" max="12038" width="17.28515625" customWidth="1"/>
    <col min="12040" max="12040" width="9.42578125" bestFit="1" customWidth="1"/>
    <col min="12286" max="12286" width="90" customWidth="1"/>
    <col min="12287" max="12287" width="16.140625" customWidth="1"/>
    <col min="12288" max="12288" width="4.42578125" customWidth="1"/>
    <col min="12289" max="12289" width="3.42578125" bestFit="1" customWidth="1"/>
    <col min="12290" max="12290" width="3.85546875" bestFit="1" customWidth="1"/>
    <col min="12291" max="12291" width="14.7109375" customWidth="1"/>
    <col min="12292" max="12292" width="14.42578125" customWidth="1"/>
    <col min="12293" max="12293" width="15.85546875" customWidth="1"/>
    <col min="12294" max="12294" width="17.28515625" customWidth="1"/>
    <col min="12296" max="12296" width="9.42578125" bestFit="1" customWidth="1"/>
    <col min="12542" max="12542" width="90" customWidth="1"/>
    <col min="12543" max="12543" width="16.140625" customWidth="1"/>
    <col min="12544" max="12544" width="4.42578125" customWidth="1"/>
    <col min="12545" max="12545" width="3.42578125" bestFit="1" customWidth="1"/>
    <col min="12546" max="12546" width="3.85546875" bestFit="1" customWidth="1"/>
    <col min="12547" max="12547" width="14.7109375" customWidth="1"/>
    <col min="12548" max="12548" width="14.42578125" customWidth="1"/>
    <col min="12549" max="12549" width="15.85546875" customWidth="1"/>
    <col min="12550" max="12550" width="17.28515625" customWidth="1"/>
    <col min="12552" max="12552" width="9.42578125" bestFit="1" customWidth="1"/>
    <col min="12798" max="12798" width="90" customWidth="1"/>
    <col min="12799" max="12799" width="16.140625" customWidth="1"/>
    <col min="12800" max="12800" width="4.42578125" customWidth="1"/>
    <col min="12801" max="12801" width="3.42578125" bestFit="1" customWidth="1"/>
    <col min="12802" max="12802" width="3.85546875" bestFit="1" customWidth="1"/>
    <col min="12803" max="12803" width="14.7109375" customWidth="1"/>
    <col min="12804" max="12804" width="14.42578125" customWidth="1"/>
    <col min="12805" max="12805" width="15.85546875" customWidth="1"/>
    <col min="12806" max="12806" width="17.28515625" customWidth="1"/>
    <col min="12808" max="12808" width="9.42578125" bestFit="1" customWidth="1"/>
    <col min="13054" max="13054" width="90" customWidth="1"/>
    <col min="13055" max="13055" width="16.140625" customWidth="1"/>
    <col min="13056" max="13056" width="4.42578125" customWidth="1"/>
    <col min="13057" max="13057" width="3.42578125" bestFit="1" customWidth="1"/>
    <col min="13058" max="13058" width="3.85546875" bestFit="1" customWidth="1"/>
    <col min="13059" max="13059" width="14.7109375" customWidth="1"/>
    <col min="13060" max="13060" width="14.42578125" customWidth="1"/>
    <col min="13061" max="13061" width="15.85546875" customWidth="1"/>
    <col min="13062" max="13062" width="17.28515625" customWidth="1"/>
    <col min="13064" max="13064" width="9.42578125" bestFit="1" customWidth="1"/>
    <col min="13310" max="13310" width="90" customWidth="1"/>
    <col min="13311" max="13311" width="16.140625" customWidth="1"/>
    <col min="13312" max="13312" width="4.42578125" customWidth="1"/>
    <col min="13313" max="13313" width="3.42578125" bestFit="1" customWidth="1"/>
    <col min="13314" max="13314" width="3.85546875" bestFit="1" customWidth="1"/>
    <col min="13315" max="13315" width="14.7109375" customWidth="1"/>
    <col min="13316" max="13316" width="14.42578125" customWidth="1"/>
    <col min="13317" max="13317" width="15.85546875" customWidth="1"/>
    <col min="13318" max="13318" width="17.28515625" customWidth="1"/>
    <col min="13320" max="13320" width="9.42578125" bestFit="1" customWidth="1"/>
    <col min="13566" max="13566" width="90" customWidth="1"/>
    <col min="13567" max="13567" width="16.140625" customWidth="1"/>
    <col min="13568" max="13568" width="4.42578125" customWidth="1"/>
    <col min="13569" max="13569" width="3.42578125" bestFit="1" customWidth="1"/>
    <col min="13570" max="13570" width="3.85546875" bestFit="1" customWidth="1"/>
    <col min="13571" max="13571" width="14.7109375" customWidth="1"/>
    <col min="13572" max="13572" width="14.42578125" customWidth="1"/>
    <col min="13573" max="13573" width="15.85546875" customWidth="1"/>
    <col min="13574" max="13574" width="17.28515625" customWidth="1"/>
    <col min="13576" max="13576" width="9.42578125" bestFit="1" customWidth="1"/>
    <col min="13822" max="13822" width="90" customWidth="1"/>
    <col min="13823" max="13823" width="16.140625" customWidth="1"/>
    <col min="13824" max="13824" width="4.42578125" customWidth="1"/>
    <col min="13825" max="13825" width="3.42578125" bestFit="1" customWidth="1"/>
    <col min="13826" max="13826" width="3.85546875" bestFit="1" customWidth="1"/>
    <col min="13827" max="13827" width="14.7109375" customWidth="1"/>
    <col min="13828" max="13828" width="14.42578125" customWidth="1"/>
    <col min="13829" max="13829" width="15.85546875" customWidth="1"/>
    <col min="13830" max="13830" width="17.28515625" customWidth="1"/>
    <col min="13832" max="13832" width="9.42578125" bestFit="1" customWidth="1"/>
    <col min="14078" max="14078" width="90" customWidth="1"/>
    <col min="14079" max="14079" width="16.140625" customWidth="1"/>
    <col min="14080" max="14080" width="4.42578125" customWidth="1"/>
    <col min="14081" max="14081" width="3.42578125" bestFit="1" customWidth="1"/>
    <col min="14082" max="14082" width="3.85546875" bestFit="1" customWidth="1"/>
    <col min="14083" max="14083" width="14.7109375" customWidth="1"/>
    <col min="14084" max="14084" width="14.42578125" customWidth="1"/>
    <col min="14085" max="14085" width="15.85546875" customWidth="1"/>
    <col min="14086" max="14086" width="17.28515625" customWidth="1"/>
    <col min="14088" max="14088" width="9.42578125" bestFit="1" customWidth="1"/>
    <col min="14334" max="14334" width="90" customWidth="1"/>
    <col min="14335" max="14335" width="16.140625" customWidth="1"/>
    <col min="14336" max="14336" width="4.42578125" customWidth="1"/>
    <col min="14337" max="14337" width="3.42578125" bestFit="1" customWidth="1"/>
    <col min="14338" max="14338" width="3.85546875" bestFit="1" customWidth="1"/>
    <col min="14339" max="14339" width="14.7109375" customWidth="1"/>
    <col min="14340" max="14340" width="14.42578125" customWidth="1"/>
    <col min="14341" max="14341" width="15.85546875" customWidth="1"/>
    <col min="14342" max="14342" width="17.28515625" customWidth="1"/>
    <col min="14344" max="14344" width="9.42578125" bestFit="1" customWidth="1"/>
    <col min="14590" max="14590" width="90" customWidth="1"/>
    <col min="14591" max="14591" width="16.140625" customWidth="1"/>
    <col min="14592" max="14592" width="4.42578125" customWidth="1"/>
    <col min="14593" max="14593" width="3.42578125" bestFit="1" customWidth="1"/>
    <col min="14594" max="14594" width="3.85546875" bestFit="1" customWidth="1"/>
    <col min="14595" max="14595" width="14.7109375" customWidth="1"/>
    <col min="14596" max="14596" width="14.42578125" customWidth="1"/>
    <col min="14597" max="14597" width="15.85546875" customWidth="1"/>
    <col min="14598" max="14598" width="17.28515625" customWidth="1"/>
    <col min="14600" max="14600" width="9.42578125" bestFit="1" customWidth="1"/>
    <col min="14846" max="14846" width="90" customWidth="1"/>
    <col min="14847" max="14847" width="16.140625" customWidth="1"/>
    <col min="14848" max="14848" width="4.42578125" customWidth="1"/>
    <col min="14849" max="14849" width="3.42578125" bestFit="1" customWidth="1"/>
    <col min="14850" max="14850" width="3.85546875" bestFit="1" customWidth="1"/>
    <col min="14851" max="14851" width="14.7109375" customWidth="1"/>
    <col min="14852" max="14852" width="14.42578125" customWidth="1"/>
    <col min="14853" max="14853" width="15.85546875" customWidth="1"/>
    <col min="14854" max="14854" width="17.28515625" customWidth="1"/>
    <col min="14856" max="14856" width="9.42578125" bestFit="1" customWidth="1"/>
    <col min="15102" max="15102" width="90" customWidth="1"/>
    <col min="15103" max="15103" width="16.140625" customWidth="1"/>
    <col min="15104" max="15104" width="4.42578125" customWidth="1"/>
    <col min="15105" max="15105" width="3.42578125" bestFit="1" customWidth="1"/>
    <col min="15106" max="15106" width="3.85546875" bestFit="1" customWidth="1"/>
    <col min="15107" max="15107" width="14.7109375" customWidth="1"/>
    <col min="15108" max="15108" width="14.42578125" customWidth="1"/>
    <col min="15109" max="15109" width="15.85546875" customWidth="1"/>
    <col min="15110" max="15110" width="17.28515625" customWidth="1"/>
    <col min="15112" max="15112" width="9.42578125" bestFit="1" customWidth="1"/>
    <col min="15358" max="15358" width="90" customWidth="1"/>
    <col min="15359" max="15359" width="16.140625" customWidth="1"/>
    <col min="15360" max="15360" width="4.42578125" customWidth="1"/>
    <col min="15361" max="15361" width="3.42578125" bestFit="1" customWidth="1"/>
    <col min="15362" max="15362" width="3.85546875" bestFit="1" customWidth="1"/>
    <col min="15363" max="15363" width="14.7109375" customWidth="1"/>
    <col min="15364" max="15364" width="14.42578125" customWidth="1"/>
    <col min="15365" max="15365" width="15.85546875" customWidth="1"/>
    <col min="15366" max="15366" width="17.28515625" customWidth="1"/>
    <col min="15368" max="15368" width="9.42578125" bestFit="1" customWidth="1"/>
    <col min="15614" max="15614" width="90" customWidth="1"/>
    <col min="15615" max="15615" width="16.140625" customWidth="1"/>
    <col min="15616" max="15616" width="4.42578125" customWidth="1"/>
    <col min="15617" max="15617" width="3.42578125" bestFit="1" customWidth="1"/>
    <col min="15618" max="15618" width="3.85546875" bestFit="1" customWidth="1"/>
    <col min="15619" max="15619" width="14.7109375" customWidth="1"/>
    <col min="15620" max="15620" width="14.42578125" customWidth="1"/>
    <col min="15621" max="15621" width="15.85546875" customWidth="1"/>
    <col min="15622" max="15622" width="17.28515625" customWidth="1"/>
    <col min="15624" max="15624" width="9.42578125" bestFit="1" customWidth="1"/>
    <col min="15870" max="15870" width="90" customWidth="1"/>
    <col min="15871" max="15871" width="16.140625" customWidth="1"/>
    <col min="15872" max="15872" width="4.42578125" customWidth="1"/>
    <col min="15873" max="15873" width="3.42578125" bestFit="1" customWidth="1"/>
    <col min="15874" max="15874" width="3.85546875" bestFit="1" customWidth="1"/>
    <col min="15875" max="15875" width="14.7109375" customWidth="1"/>
    <col min="15876" max="15876" width="14.42578125" customWidth="1"/>
    <col min="15877" max="15877" width="15.85546875" customWidth="1"/>
    <col min="15878" max="15878" width="17.28515625" customWidth="1"/>
    <col min="15880" max="15880" width="9.42578125" bestFit="1" customWidth="1"/>
    <col min="16126" max="16126" width="90" customWidth="1"/>
    <col min="16127" max="16127" width="16.140625" customWidth="1"/>
    <col min="16128" max="16128" width="4.42578125" customWidth="1"/>
    <col min="16129" max="16129" width="3.42578125" bestFit="1" customWidth="1"/>
    <col min="16130" max="16130" width="3.85546875" bestFit="1" customWidth="1"/>
    <col min="16131" max="16131" width="14.7109375" customWidth="1"/>
    <col min="16132" max="16132" width="14.42578125" customWidth="1"/>
    <col min="16133" max="16133" width="15.85546875" customWidth="1"/>
    <col min="16134" max="16134" width="17.28515625" customWidth="1"/>
    <col min="16136" max="16136" width="9.42578125" bestFit="1" customWidth="1"/>
  </cols>
  <sheetData>
    <row r="1" spans="1:10" ht="15.75">
      <c r="I1" s="240" t="s">
        <v>1297</v>
      </c>
    </row>
    <row r="2" spans="1:10" ht="15.75">
      <c r="I2" s="240" t="s">
        <v>0</v>
      </c>
    </row>
    <row r="3" spans="1:10" ht="15.75">
      <c r="I3" s="240" t="s">
        <v>1</v>
      </c>
    </row>
    <row r="4" spans="1:10" ht="15.75">
      <c r="I4" s="243" t="s">
        <v>1301</v>
      </c>
    </row>
    <row r="6" spans="1:10" s="15" customFormat="1" ht="15.75" customHeight="1">
      <c r="A6" s="240"/>
      <c r="B6" s="240"/>
      <c r="C6" s="240"/>
      <c r="D6" s="240"/>
      <c r="E6" s="240"/>
      <c r="F6" s="240"/>
      <c r="G6" s="240"/>
      <c r="H6" s="240"/>
      <c r="I6" s="128" t="s">
        <v>1193</v>
      </c>
    </row>
    <row r="7" spans="1:10" s="15" customFormat="1" ht="15.75" customHeight="1">
      <c r="A7" s="240"/>
      <c r="B7" s="240"/>
      <c r="C7" s="240"/>
      <c r="D7" s="240"/>
      <c r="E7" s="240"/>
      <c r="F7" s="240"/>
      <c r="G7" s="240"/>
      <c r="H7" s="240"/>
      <c r="I7" s="240" t="s">
        <v>220</v>
      </c>
    </row>
    <row r="8" spans="1:10" s="15" customFormat="1" ht="15.75" customHeight="1">
      <c r="A8" s="240"/>
      <c r="B8" s="240"/>
      <c r="C8" s="240"/>
      <c r="D8" s="240"/>
      <c r="E8" s="240"/>
      <c r="F8" s="240"/>
      <c r="G8" s="240"/>
      <c r="H8" s="240"/>
      <c r="I8" s="240" t="s">
        <v>1</v>
      </c>
    </row>
    <row r="9" spans="1:10" s="15" customFormat="1" ht="15.75" customHeight="1">
      <c r="A9" s="240"/>
      <c r="B9" s="240"/>
      <c r="C9" s="240"/>
      <c r="D9" s="240"/>
      <c r="E9" s="240"/>
      <c r="F9" s="240"/>
      <c r="G9" s="240"/>
      <c r="H9" s="240"/>
      <c r="I9" s="128" t="s">
        <v>1271</v>
      </c>
    </row>
    <row r="10" spans="1:10" s="15" customFormat="1">
      <c r="A10" s="14"/>
      <c r="B10" s="238"/>
      <c r="C10" s="238"/>
      <c r="D10" s="238"/>
      <c r="E10" s="238"/>
      <c r="F10" s="106"/>
      <c r="G10" s="106"/>
      <c r="H10" s="106"/>
      <c r="I10" s="106"/>
    </row>
    <row r="11" spans="1:10" s="15" customFormat="1" ht="54" customHeight="1">
      <c r="A11" s="248" t="s">
        <v>1194</v>
      </c>
      <c r="B11" s="248"/>
      <c r="C11" s="248"/>
      <c r="D11" s="248"/>
      <c r="E11" s="248"/>
      <c r="F11" s="248"/>
      <c r="G11" s="248"/>
      <c r="H11" s="248"/>
      <c r="I11" s="248"/>
    </row>
    <row r="12" spans="1:10" s="15" customFormat="1">
      <c r="A12" s="14"/>
      <c r="B12" s="238"/>
      <c r="C12" s="238"/>
      <c r="D12" s="238"/>
      <c r="E12" s="238"/>
      <c r="F12" s="106"/>
      <c r="G12" s="106"/>
      <c r="H12" s="106"/>
      <c r="I12" s="107" t="s">
        <v>221</v>
      </c>
    </row>
    <row r="13" spans="1:10" s="15" customFormat="1" ht="78.75">
      <c r="A13" s="216" t="s">
        <v>222</v>
      </c>
      <c r="B13" s="239" t="s">
        <v>226</v>
      </c>
      <c r="C13" s="216" t="s">
        <v>227</v>
      </c>
      <c r="D13" s="239" t="s">
        <v>224</v>
      </c>
      <c r="E13" s="239" t="s">
        <v>225</v>
      </c>
      <c r="F13" s="216" t="s">
        <v>656</v>
      </c>
      <c r="G13" s="216" t="s">
        <v>657</v>
      </c>
      <c r="H13" s="216" t="s">
        <v>658</v>
      </c>
      <c r="I13" s="216" t="s">
        <v>659</v>
      </c>
    </row>
    <row r="14" spans="1:10" s="15" customFormat="1" ht="15.75">
      <c r="A14" s="62">
        <v>1</v>
      </c>
      <c r="B14" s="62">
        <v>2</v>
      </c>
      <c r="C14" s="62">
        <v>3</v>
      </c>
      <c r="D14" s="63" t="s">
        <v>660</v>
      </c>
      <c r="E14" s="63" t="s">
        <v>661</v>
      </c>
      <c r="F14" s="62">
        <v>6</v>
      </c>
      <c r="G14" s="62">
        <v>7</v>
      </c>
      <c r="H14" s="62">
        <v>8</v>
      </c>
      <c r="I14" s="62">
        <v>9</v>
      </c>
    </row>
    <row r="15" spans="1:10" s="15" customFormat="1" ht="15.75">
      <c r="A15" s="100" t="s">
        <v>662</v>
      </c>
      <c r="B15" s="62"/>
      <c r="C15" s="62"/>
      <c r="D15" s="63"/>
      <c r="E15" s="63"/>
      <c r="F15" s="114">
        <f t="shared" ref="F15:F78" si="0">G15+H15+I15</f>
        <v>2307016.4</v>
      </c>
      <c r="G15" s="114">
        <f>G16+G249</f>
        <v>53690.299999999996</v>
      </c>
      <c r="H15" s="114">
        <f>H16+H249</f>
        <v>1184933.3999999999</v>
      </c>
      <c r="I15" s="114">
        <f>I16+I249</f>
        <v>1068392.7</v>
      </c>
      <c r="J15" s="183"/>
    </row>
    <row r="16" spans="1:10" s="15" customFormat="1" ht="15.75">
      <c r="A16" s="100" t="s">
        <v>663</v>
      </c>
      <c r="B16" s="63"/>
      <c r="C16" s="62"/>
      <c r="D16" s="63"/>
      <c r="E16" s="63"/>
      <c r="F16" s="114">
        <f t="shared" si="0"/>
        <v>1887807</v>
      </c>
      <c r="G16" s="114">
        <f>G17+G20+G113+G122+G142+G165+G180+G218+G225+G242+G246</f>
        <v>52678.1</v>
      </c>
      <c r="H16" s="114">
        <f>H17+H20+H113+H122+H142+H165+H180+H218+H225+H242+H246</f>
        <v>1175757.7</v>
      </c>
      <c r="I16" s="114">
        <f>I17+I20+I113+I122+I142+I165+I180+I218+I225+I242+I246</f>
        <v>659371.19999999995</v>
      </c>
    </row>
    <row r="17" spans="1:9" s="15" customFormat="1" ht="47.25">
      <c r="A17" s="100" t="s">
        <v>951</v>
      </c>
      <c r="B17" s="116" t="s">
        <v>231</v>
      </c>
      <c r="C17" s="62"/>
      <c r="D17" s="63"/>
      <c r="E17" s="63"/>
      <c r="F17" s="114">
        <f t="shared" si="0"/>
        <v>10</v>
      </c>
      <c r="G17" s="114"/>
      <c r="H17" s="114">
        <f>SUBTOTAL(9,H19)</f>
        <v>0</v>
      </c>
      <c r="I17" s="114">
        <f>SUBTOTAL(9,I19)</f>
        <v>10</v>
      </c>
    </row>
    <row r="18" spans="1:9" s="15" customFormat="1" ht="47.25">
      <c r="A18" s="74" t="s">
        <v>634</v>
      </c>
      <c r="B18" s="117" t="s">
        <v>776</v>
      </c>
      <c r="C18" s="62"/>
      <c r="D18" s="63"/>
      <c r="E18" s="63"/>
      <c r="F18" s="34">
        <f t="shared" si="0"/>
        <v>10</v>
      </c>
      <c r="G18" s="34">
        <f>SUM(G19)</f>
        <v>0</v>
      </c>
      <c r="H18" s="34">
        <f>SUM(H19)</f>
        <v>0</v>
      </c>
      <c r="I18" s="34">
        <f>SUM(I19)</f>
        <v>10</v>
      </c>
    </row>
    <row r="19" spans="1:9" s="15" customFormat="1" ht="63">
      <c r="A19" s="74" t="s">
        <v>332</v>
      </c>
      <c r="B19" s="117" t="s">
        <v>653</v>
      </c>
      <c r="C19" s="62">
        <v>200</v>
      </c>
      <c r="D19" s="63" t="s">
        <v>296</v>
      </c>
      <c r="E19" s="63">
        <v>14</v>
      </c>
      <c r="F19" s="34">
        <f t="shared" si="0"/>
        <v>10</v>
      </c>
      <c r="G19" s="34"/>
      <c r="H19" s="34">
        <v>0</v>
      </c>
      <c r="I19" s="34">
        <v>10</v>
      </c>
    </row>
    <row r="20" spans="1:9" s="15" customFormat="1" ht="31.5">
      <c r="A20" s="100" t="s">
        <v>957</v>
      </c>
      <c r="B20" s="116" t="s">
        <v>234</v>
      </c>
      <c r="C20" s="62"/>
      <c r="D20" s="63"/>
      <c r="E20" s="63"/>
      <c r="F20" s="114">
        <f t="shared" si="0"/>
        <v>1253580.3</v>
      </c>
      <c r="G20" s="114">
        <f>SUM(G21,G100,G105)</f>
        <v>52678.1</v>
      </c>
      <c r="H20" s="114">
        <f>SUM(H21,H100,H105)</f>
        <v>822846.5</v>
      </c>
      <c r="I20" s="114">
        <f>SUM(I21,I100,I105)</f>
        <v>378055.7</v>
      </c>
    </row>
    <row r="21" spans="1:9" s="15" customFormat="1" ht="31.5">
      <c r="A21" s="100" t="s">
        <v>664</v>
      </c>
      <c r="B21" s="116" t="s">
        <v>665</v>
      </c>
      <c r="C21" s="57"/>
      <c r="D21" s="58"/>
      <c r="E21" s="58"/>
      <c r="F21" s="114">
        <f>G21+H21+I21</f>
        <v>911899.50000000012</v>
      </c>
      <c r="G21" s="114">
        <f>SUM(G22,G27,G31,G33,G35,G37,G40,G42,G44,G46,G49,G54,G59,G61,G64,G67,G72,G74,G76,G78,G80,G82,G85,G92,G98,G87,G90)</f>
        <v>51766.299999999996</v>
      </c>
      <c r="H21" s="114">
        <f>SUM(H22,H27,H31,H33,H35,H37,H40,H42,H44,H46,H49,H54,H59,H61,H64,H67,H72,H74,H76,H78,H80,H82,H85,H92,H98,H87,H90)</f>
        <v>822827.8</v>
      </c>
      <c r="I21" s="114">
        <f>SUM(I22,I27,I31,I33,I35,I37,I40,I42,I44,I46,I49,I54,I59,I61,I64,I67,I72,I74,I76,I78,I80,I82,I85,I92,I98,I87,I90)</f>
        <v>37305.400000000016</v>
      </c>
    </row>
    <row r="22" spans="1:9" s="17" customFormat="1" ht="94.5">
      <c r="A22" s="74" t="s">
        <v>478</v>
      </c>
      <c r="B22" s="117" t="s">
        <v>666</v>
      </c>
      <c r="C22" s="62"/>
      <c r="D22" s="63"/>
      <c r="E22" s="63"/>
      <c r="F22" s="34">
        <f t="shared" si="0"/>
        <v>760659.79999999993</v>
      </c>
      <c r="G22" s="34"/>
      <c r="H22" s="34">
        <f>SUBTOTAL(9,H23:H26)</f>
        <v>760659.79999999993</v>
      </c>
      <c r="I22" s="34">
        <f>SUBTOTAL(9,I23:I26)</f>
        <v>0</v>
      </c>
    </row>
    <row r="23" spans="1:9" s="15" customFormat="1" ht="47.25" customHeight="1">
      <c r="A23" s="74" t="s">
        <v>480</v>
      </c>
      <c r="B23" s="117" t="s">
        <v>481</v>
      </c>
      <c r="C23" s="62">
        <v>600</v>
      </c>
      <c r="D23" s="63" t="s">
        <v>414</v>
      </c>
      <c r="E23" s="63" t="s">
        <v>231</v>
      </c>
      <c r="F23" s="34">
        <f t="shared" si="0"/>
        <v>94898.5</v>
      </c>
      <c r="G23" s="34"/>
      <c r="H23" s="34">
        <v>94898.5</v>
      </c>
      <c r="I23" s="34">
        <v>0</v>
      </c>
    </row>
    <row r="24" spans="1:9" s="15" customFormat="1" ht="63">
      <c r="A24" s="74" t="s">
        <v>667</v>
      </c>
      <c r="B24" s="117" t="s">
        <v>497</v>
      </c>
      <c r="C24" s="62">
        <v>600</v>
      </c>
      <c r="D24" s="63" t="s">
        <v>414</v>
      </c>
      <c r="E24" s="63" t="s">
        <v>234</v>
      </c>
      <c r="F24" s="34">
        <f t="shared" si="0"/>
        <v>474404.2</v>
      </c>
      <c r="G24" s="34"/>
      <c r="H24" s="33">
        <v>474404.2</v>
      </c>
      <c r="I24" s="34"/>
    </row>
    <row r="25" spans="1:9" s="15" customFormat="1" ht="46.5" customHeight="1">
      <c r="A25" s="74" t="s">
        <v>523</v>
      </c>
      <c r="B25" s="117" t="s">
        <v>524</v>
      </c>
      <c r="C25" s="62">
        <v>600</v>
      </c>
      <c r="D25" s="63" t="s">
        <v>414</v>
      </c>
      <c r="E25" s="63" t="s">
        <v>296</v>
      </c>
      <c r="F25" s="34">
        <f t="shared" si="0"/>
        <v>119189.6</v>
      </c>
      <c r="G25" s="34"/>
      <c r="H25" s="34">
        <v>119189.6</v>
      </c>
      <c r="I25" s="34"/>
    </row>
    <row r="26" spans="1:9" s="15" customFormat="1" ht="63" customHeight="1">
      <c r="A26" s="74" t="s">
        <v>498</v>
      </c>
      <c r="B26" s="117" t="s">
        <v>499</v>
      </c>
      <c r="C26" s="62">
        <v>600</v>
      </c>
      <c r="D26" s="63" t="s">
        <v>414</v>
      </c>
      <c r="E26" s="63" t="s">
        <v>234</v>
      </c>
      <c r="F26" s="34">
        <f t="shared" si="0"/>
        <v>72167.5</v>
      </c>
      <c r="G26" s="34"/>
      <c r="H26" s="34">
        <v>72167.5</v>
      </c>
      <c r="I26" s="34"/>
    </row>
    <row r="27" spans="1:9" s="15" customFormat="1" ht="15.75">
      <c r="A27" s="74" t="s">
        <v>528</v>
      </c>
      <c r="B27" s="117" t="s">
        <v>668</v>
      </c>
      <c r="C27" s="62"/>
      <c r="D27" s="63"/>
      <c r="E27" s="63"/>
      <c r="F27" s="34">
        <f t="shared" si="0"/>
        <v>11293.8</v>
      </c>
      <c r="G27" s="34">
        <f>SUBTOTAL(9,G28:G30)</f>
        <v>0</v>
      </c>
      <c r="H27" s="34">
        <f>SUBTOTAL(9,H28:H30)</f>
        <v>0</v>
      </c>
      <c r="I27" s="34">
        <f>SUBTOTAL(9,I28:I30)</f>
        <v>11293.8</v>
      </c>
    </row>
    <row r="28" spans="1:9" s="15" customFormat="1" ht="47.25" hidden="1">
      <c r="A28" s="74" t="s">
        <v>669</v>
      </c>
      <c r="B28" s="117" t="s">
        <v>531</v>
      </c>
      <c r="C28" s="62">
        <v>200</v>
      </c>
      <c r="D28" s="63" t="s">
        <v>414</v>
      </c>
      <c r="E28" s="63" t="s">
        <v>414</v>
      </c>
      <c r="F28" s="34">
        <f t="shared" si="0"/>
        <v>0</v>
      </c>
      <c r="G28" s="34"/>
      <c r="H28" s="34"/>
      <c r="I28" s="34">
        <v>0</v>
      </c>
    </row>
    <row r="29" spans="1:9" s="15" customFormat="1" ht="31.5" hidden="1">
      <c r="A29" s="74" t="s">
        <v>670</v>
      </c>
      <c r="B29" s="117" t="s">
        <v>531</v>
      </c>
      <c r="C29" s="62">
        <v>300</v>
      </c>
      <c r="D29" s="63" t="s">
        <v>414</v>
      </c>
      <c r="E29" s="63" t="s">
        <v>414</v>
      </c>
      <c r="F29" s="34">
        <f t="shared" si="0"/>
        <v>0</v>
      </c>
      <c r="G29" s="34"/>
      <c r="H29" s="34"/>
      <c r="I29" s="34">
        <v>0</v>
      </c>
    </row>
    <row r="30" spans="1:9" s="15" customFormat="1" ht="47.25">
      <c r="A30" s="74" t="s">
        <v>533</v>
      </c>
      <c r="B30" s="117" t="s">
        <v>531</v>
      </c>
      <c r="C30" s="62">
        <v>600</v>
      </c>
      <c r="D30" s="63" t="s">
        <v>414</v>
      </c>
      <c r="E30" s="63" t="s">
        <v>414</v>
      </c>
      <c r="F30" s="34">
        <f t="shared" si="0"/>
        <v>11293.8</v>
      </c>
      <c r="G30" s="34"/>
      <c r="H30" s="34">
        <v>0</v>
      </c>
      <c r="I30" s="33">
        <v>11293.8</v>
      </c>
    </row>
    <row r="31" spans="1:9" s="15" customFormat="1" ht="31.5">
      <c r="A31" s="74" t="s">
        <v>534</v>
      </c>
      <c r="B31" s="117" t="s">
        <v>671</v>
      </c>
      <c r="C31" s="62"/>
      <c r="D31" s="63"/>
      <c r="E31" s="63"/>
      <c r="F31" s="34">
        <f t="shared" si="0"/>
        <v>6763.6</v>
      </c>
      <c r="G31" s="34"/>
      <c r="H31" s="34">
        <f>SUBTOTAL(9,H32:H32)</f>
        <v>6756.8</v>
      </c>
      <c r="I31" s="34">
        <f>SUBTOTAL(9,I32:I32)</f>
        <v>6.8</v>
      </c>
    </row>
    <row r="32" spans="1:9" s="15" customFormat="1" ht="47.25">
      <c r="A32" s="74" t="s">
        <v>536</v>
      </c>
      <c r="B32" s="117" t="s">
        <v>537</v>
      </c>
      <c r="C32" s="62">
        <v>600</v>
      </c>
      <c r="D32" s="63" t="s">
        <v>414</v>
      </c>
      <c r="E32" s="63" t="s">
        <v>414</v>
      </c>
      <c r="F32" s="34">
        <f t="shared" si="0"/>
        <v>6763.6</v>
      </c>
      <c r="G32" s="34"/>
      <c r="H32" s="34">
        <v>6756.8</v>
      </c>
      <c r="I32" s="34">
        <v>6.8</v>
      </c>
    </row>
    <row r="33" spans="1:9" s="15" customFormat="1" ht="31.5">
      <c r="A33" s="74" t="s">
        <v>544</v>
      </c>
      <c r="B33" s="117" t="s">
        <v>672</v>
      </c>
      <c r="C33" s="62"/>
      <c r="D33" s="63"/>
      <c r="E33" s="63"/>
      <c r="F33" s="34">
        <f t="shared" si="0"/>
        <v>50</v>
      </c>
      <c r="G33" s="34"/>
      <c r="H33" s="34">
        <f>SUBTOTAL(9,H34)</f>
        <v>0</v>
      </c>
      <c r="I33" s="34">
        <f>SUBTOTAL(9,I34)</f>
        <v>50</v>
      </c>
    </row>
    <row r="34" spans="1:9" s="15" customFormat="1" ht="47.25">
      <c r="A34" s="74" t="s">
        <v>546</v>
      </c>
      <c r="B34" s="117" t="s">
        <v>547</v>
      </c>
      <c r="C34" s="62">
        <v>600</v>
      </c>
      <c r="D34" s="63" t="s">
        <v>414</v>
      </c>
      <c r="E34" s="63" t="s">
        <v>301</v>
      </c>
      <c r="F34" s="34">
        <f t="shared" si="0"/>
        <v>50</v>
      </c>
      <c r="G34" s="34"/>
      <c r="H34" s="34">
        <v>0</v>
      </c>
      <c r="I34" s="34">
        <v>50</v>
      </c>
    </row>
    <row r="35" spans="1:9" s="15" customFormat="1" ht="15.75">
      <c r="A35" s="74" t="s">
        <v>548</v>
      </c>
      <c r="B35" s="117" t="s">
        <v>673</v>
      </c>
      <c r="C35" s="62"/>
      <c r="D35" s="63"/>
      <c r="E35" s="63"/>
      <c r="F35" s="34">
        <f t="shared" si="0"/>
        <v>146</v>
      </c>
      <c r="G35" s="34"/>
      <c r="H35" s="34">
        <f>SUBTOTAL(9,H36)</f>
        <v>0</v>
      </c>
      <c r="I35" s="34">
        <f>SUBTOTAL(9,I36)</f>
        <v>146</v>
      </c>
    </row>
    <row r="36" spans="1:9" s="15" customFormat="1" ht="31.5">
      <c r="A36" s="74" t="s">
        <v>550</v>
      </c>
      <c r="B36" s="117" t="s">
        <v>551</v>
      </c>
      <c r="C36" s="62">
        <v>600</v>
      </c>
      <c r="D36" s="63" t="s">
        <v>414</v>
      </c>
      <c r="E36" s="63" t="s">
        <v>301</v>
      </c>
      <c r="F36" s="34">
        <f t="shared" si="0"/>
        <v>146</v>
      </c>
      <c r="G36" s="34"/>
      <c r="H36" s="34">
        <v>0</v>
      </c>
      <c r="I36" s="33">
        <v>146</v>
      </c>
    </row>
    <row r="37" spans="1:9" s="15" customFormat="1" ht="15.75">
      <c r="A37" s="74" t="s">
        <v>569</v>
      </c>
      <c r="B37" s="117" t="s">
        <v>674</v>
      </c>
      <c r="C37" s="62"/>
      <c r="D37" s="63"/>
      <c r="E37" s="63"/>
      <c r="F37" s="34">
        <f>SUM(F38:F39)</f>
        <v>2083.8000000000002</v>
      </c>
      <c r="G37" s="34">
        <f>SUM(G38:G39)</f>
        <v>0</v>
      </c>
      <c r="H37" s="34">
        <f>SUM(H38:H39)</f>
        <v>0</v>
      </c>
      <c r="I37" s="34">
        <f>SUM(I38:I39)</f>
        <v>2083.8000000000002</v>
      </c>
    </row>
    <row r="38" spans="1:9" s="15" customFormat="1" ht="31.5">
      <c r="A38" s="74" t="s">
        <v>1035</v>
      </c>
      <c r="B38" s="117" t="s">
        <v>572</v>
      </c>
      <c r="C38" s="62">
        <v>300</v>
      </c>
      <c r="D38" s="63" t="s">
        <v>343</v>
      </c>
      <c r="E38" s="63" t="s">
        <v>231</v>
      </c>
      <c r="F38" s="34">
        <f t="shared" ref="F38" si="1">G38+H38+I38</f>
        <v>0</v>
      </c>
      <c r="G38" s="34"/>
      <c r="H38" s="34">
        <v>0</v>
      </c>
      <c r="I38" s="33">
        <v>0</v>
      </c>
    </row>
    <row r="39" spans="1:9" s="15" customFormat="1" ht="31.5">
      <c r="A39" s="74" t="s">
        <v>571</v>
      </c>
      <c r="B39" s="117" t="s">
        <v>572</v>
      </c>
      <c r="C39" s="62">
        <v>600</v>
      </c>
      <c r="D39" s="63" t="s">
        <v>343</v>
      </c>
      <c r="E39" s="63" t="s">
        <v>231</v>
      </c>
      <c r="F39" s="34">
        <f t="shared" si="0"/>
        <v>2083.8000000000002</v>
      </c>
      <c r="G39" s="34"/>
      <c r="H39" s="34">
        <v>0</v>
      </c>
      <c r="I39" s="33">
        <v>2083.8000000000002</v>
      </c>
    </row>
    <row r="40" spans="1:9" s="15" customFormat="1" ht="15.75">
      <c r="A40" s="74" t="s">
        <v>573</v>
      </c>
      <c r="B40" s="117" t="s">
        <v>675</v>
      </c>
      <c r="C40" s="62"/>
      <c r="D40" s="63"/>
      <c r="E40" s="63"/>
      <c r="F40" s="34">
        <f t="shared" si="0"/>
        <v>151.69999999999999</v>
      </c>
      <c r="G40" s="34"/>
      <c r="H40" s="34">
        <f>SUBTOTAL(9,H41)</f>
        <v>0</v>
      </c>
      <c r="I40" s="34">
        <f>SUBTOTAL(9,I41)</f>
        <v>151.69999999999999</v>
      </c>
    </row>
    <row r="41" spans="1:9" s="15" customFormat="1" ht="31.5">
      <c r="A41" s="74" t="s">
        <v>575</v>
      </c>
      <c r="B41" s="117" t="s">
        <v>576</v>
      </c>
      <c r="C41" s="62">
        <v>600</v>
      </c>
      <c r="D41" s="63" t="s">
        <v>343</v>
      </c>
      <c r="E41" s="63" t="s">
        <v>231</v>
      </c>
      <c r="F41" s="34">
        <f t="shared" si="0"/>
        <v>151.69999999999999</v>
      </c>
      <c r="G41" s="34"/>
      <c r="H41" s="34">
        <v>0</v>
      </c>
      <c r="I41" s="33">
        <v>151.69999999999999</v>
      </c>
    </row>
    <row r="42" spans="1:9" s="15" customFormat="1" ht="63">
      <c r="A42" s="74" t="s">
        <v>594</v>
      </c>
      <c r="B42" s="117" t="s">
        <v>676</v>
      </c>
      <c r="C42" s="62"/>
      <c r="D42" s="63"/>
      <c r="E42" s="63"/>
      <c r="F42" s="34">
        <f t="shared" si="0"/>
        <v>210.2</v>
      </c>
      <c r="G42" s="34"/>
      <c r="H42" s="34">
        <f>SUBTOTAL(9,H43)</f>
        <v>210.2</v>
      </c>
      <c r="I42" s="34">
        <f>SUBTOTAL(9,I43)</f>
        <v>0</v>
      </c>
    </row>
    <row r="43" spans="1:9" s="15" customFormat="1" ht="78.75">
      <c r="A43" s="74" t="s">
        <v>596</v>
      </c>
      <c r="B43" s="117" t="s">
        <v>597</v>
      </c>
      <c r="C43" s="62">
        <v>600</v>
      </c>
      <c r="D43" s="63" t="s">
        <v>316</v>
      </c>
      <c r="E43" s="63" t="s">
        <v>244</v>
      </c>
      <c r="F43" s="34">
        <f t="shared" si="0"/>
        <v>210.2</v>
      </c>
      <c r="G43" s="34"/>
      <c r="H43" s="34">
        <v>210.2</v>
      </c>
      <c r="I43" s="34"/>
    </row>
    <row r="44" spans="1:9" s="15" customFormat="1" ht="31.5">
      <c r="A44" s="74" t="s">
        <v>552</v>
      </c>
      <c r="B44" s="117" t="s">
        <v>677</v>
      </c>
      <c r="C44" s="62"/>
      <c r="D44" s="63"/>
      <c r="E44" s="63"/>
      <c r="F44" s="34">
        <f t="shared" si="0"/>
        <v>317</v>
      </c>
      <c r="G44" s="34"/>
      <c r="H44" s="34">
        <f>SUBTOTAL(9,H45)</f>
        <v>0</v>
      </c>
      <c r="I44" s="34">
        <f>SUBTOTAL(9,I45)</f>
        <v>317</v>
      </c>
    </row>
    <row r="45" spans="1:9" s="15" customFormat="1" ht="47.25">
      <c r="A45" s="74" t="s">
        <v>554</v>
      </c>
      <c r="B45" s="117" t="s">
        <v>555</v>
      </c>
      <c r="C45" s="62">
        <v>600</v>
      </c>
      <c r="D45" s="63" t="s">
        <v>414</v>
      </c>
      <c r="E45" s="63" t="s">
        <v>301</v>
      </c>
      <c r="F45" s="34">
        <f t="shared" si="0"/>
        <v>317</v>
      </c>
      <c r="G45" s="34"/>
      <c r="H45" s="34">
        <v>0</v>
      </c>
      <c r="I45" s="33">
        <v>317</v>
      </c>
    </row>
    <row r="46" spans="1:9" s="15" customFormat="1" ht="63">
      <c r="A46" s="74" t="s">
        <v>556</v>
      </c>
      <c r="B46" s="117" t="s">
        <v>678</v>
      </c>
      <c r="C46" s="62"/>
      <c r="D46" s="63"/>
      <c r="E46" s="63"/>
      <c r="F46" s="34">
        <f t="shared" si="0"/>
        <v>6538.8</v>
      </c>
      <c r="G46" s="34">
        <f>SUBTOTAL(9,G47:G48)</f>
        <v>0</v>
      </c>
      <c r="H46" s="34">
        <f>SUBTOTAL(9,H47:H48)</f>
        <v>6538.8</v>
      </c>
      <c r="I46" s="34">
        <f>SUBTOTAL(9,I47:I48)</f>
        <v>0</v>
      </c>
    </row>
    <row r="47" spans="1:9" s="15" customFormat="1" ht="110.25">
      <c r="A47" s="74" t="s">
        <v>558</v>
      </c>
      <c r="B47" s="117" t="s">
        <v>559</v>
      </c>
      <c r="C47" s="62">
        <v>600</v>
      </c>
      <c r="D47" s="63" t="s">
        <v>414</v>
      </c>
      <c r="E47" s="63" t="s">
        <v>301</v>
      </c>
      <c r="F47" s="34">
        <f t="shared" si="0"/>
        <v>5242.8</v>
      </c>
      <c r="G47" s="34"/>
      <c r="H47" s="33">
        <v>5242.8</v>
      </c>
      <c r="I47" s="34"/>
    </row>
    <row r="48" spans="1:9" s="15" customFormat="1" ht="110.25">
      <c r="A48" s="74" t="s">
        <v>558</v>
      </c>
      <c r="B48" s="117" t="s">
        <v>559</v>
      </c>
      <c r="C48" s="62">
        <v>600</v>
      </c>
      <c r="D48" s="63" t="s">
        <v>343</v>
      </c>
      <c r="E48" s="63" t="s">
        <v>231</v>
      </c>
      <c r="F48" s="34">
        <f t="shared" si="0"/>
        <v>1296</v>
      </c>
      <c r="G48" s="34"/>
      <c r="H48" s="33">
        <v>1296</v>
      </c>
      <c r="I48" s="34"/>
    </row>
    <row r="49" spans="1:9" s="15" customFormat="1" ht="31.5">
      <c r="A49" s="74" t="s">
        <v>482</v>
      </c>
      <c r="B49" s="117" t="s">
        <v>679</v>
      </c>
      <c r="C49" s="62"/>
      <c r="D49" s="63"/>
      <c r="E49" s="63"/>
      <c r="F49" s="34">
        <f t="shared" si="0"/>
        <v>23000</v>
      </c>
      <c r="G49" s="34">
        <f>SUBTOTAL(9,G50:G53)</f>
        <v>0</v>
      </c>
      <c r="H49" s="34">
        <f>SUBTOTAL(9,H50:H53)</f>
        <v>0</v>
      </c>
      <c r="I49" s="34">
        <f>SUBTOTAL(9,I50:I53)</f>
        <v>23000</v>
      </c>
    </row>
    <row r="50" spans="1:9" s="15" customFormat="1" ht="31.5">
      <c r="A50" s="74" t="s">
        <v>484</v>
      </c>
      <c r="B50" s="117" t="s">
        <v>485</v>
      </c>
      <c r="C50" s="62">
        <v>600</v>
      </c>
      <c r="D50" s="63" t="s">
        <v>414</v>
      </c>
      <c r="E50" s="63" t="s">
        <v>231</v>
      </c>
      <c r="F50" s="34">
        <f t="shared" si="0"/>
        <v>3000</v>
      </c>
      <c r="G50" s="34"/>
      <c r="H50" s="34">
        <v>0</v>
      </c>
      <c r="I50" s="33">
        <v>3000</v>
      </c>
    </row>
    <row r="51" spans="1:9" s="15" customFormat="1" ht="31.5">
      <c r="A51" s="74" t="s">
        <v>484</v>
      </c>
      <c r="B51" s="117" t="s">
        <v>485</v>
      </c>
      <c r="C51" s="62">
        <v>600</v>
      </c>
      <c r="D51" s="63" t="s">
        <v>414</v>
      </c>
      <c r="E51" s="63" t="s">
        <v>234</v>
      </c>
      <c r="F51" s="34">
        <f t="shared" si="0"/>
        <v>15000</v>
      </c>
      <c r="G51" s="34"/>
      <c r="H51" s="34">
        <v>0</v>
      </c>
      <c r="I51" s="33">
        <v>15000</v>
      </c>
    </row>
    <row r="52" spans="1:9" s="15" customFormat="1" ht="31.5">
      <c r="A52" s="74" t="s">
        <v>680</v>
      </c>
      <c r="B52" s="117" t="s">
        <v>485</v>
      </c>
      <c r="C52" s="62">
        <v>600</v>
      </c>
      <c r="D52" s="63" t="s">
        <v>414</v>
      </c>
      <c r="E52" s="63" t="s">
        <v>296</v>
      </c>
      <c r="F52" s="34">
        <f t="shared" si="0"/>
        <v>2500</v>
      </c>
      <c r="G52" s="34"/>
      <c r="H52" s="34"/>
      <c r="I52" s="33">
        <v>2500</v>
      </c>
    </row>
    <row r="53" spans="1:9" s="15" customFormat="1" ht="31.5">
      <c r="A53" s="74" t="s">
        <v>484</v>
      </c>
      <c r="B53" s="117" t="s">
        <v>485</v>
      </c>
      <c r="C53" s="62">
        <v>600</v>
      </c>
      <c r="D53" s="63" t="s">
        <v>343</v>
      </c>
      <c r="E53" s="63" t="s">
        <v>231</v>
      </c>
      <c r="F53" s="34">
        <f t="shared" si="0"/>
        <v>2500</v>
      </c>
      <c r="G53" s="34"/>
      <c r="H53" s="34">
        <v>0</v>
      </c>
      <c r="I53" s="33">
        <v>2500</v>
      </c>
    </row>
    <row r="54" spans="1:9" s="15" customFormat="1" ht="31.5" hidden="1">
      <c r="A54" s="74" t="s">
        <v>486</v>
      </c>
      <c r="B54" s="117" t="s">
        <v>681</v>
      </c>
      <c r="C54" s="62"/>
      <c r="D54" s="63"/>
      <c r="E54" s="63"/>
      <c r="F54" s="34">
        <f>G54+H54+I54</f>
        <v>0</v>
      </c>
      <c r="G54" s="34">
        <f>SUBTOTAL(9,G56:G58)</f>
        <v>0</v>
      </c>
      <c r="H54" s="34">
        <f>SUBTOTAL(9,H56:H58)</f>
        <v>0</v>
      </c>
      <c r="I54" s="34">
        <f>SUBTOTAL(9,I55:I58)</f>
        <v>0</v>
      </c>
    </row>
    <row r="55" spans="1:9" s="15" customFormat="1" ht="31.5" hidden="1">
      <c r="A55" s="74" t="s">
        <v>500</v>
      </c>
      <c r="B55" s="117" t="s">
        <v>489</v>
      </c>
      <c r="C55" s="62">
        <v>600</v>
      </c>
      <c r="D55" s="63" t="s">
        <v>414</v>
      </c>
      <c r="E55" s="63" t="s">
        <v>231</v>
      </c>
      <c r="F55" s="34">
        <f t="shared" ref="F55:F65" si="2">G55+H55+I55</f>
        <v>0</v>
      </c>
      <c r="G55" s="34"/>
      <c r="H55" s="34"/>
      <c r="I55" s="34">
        <v>0</v>
      </c>
    </row>
    <row r="56" spans="1:9" s="15" customFormat="1" ht="31.5" hidden="1">
      <c r="A56" s="74" t="s">
        <v>500</v>
      </c>
      <c r="B56" s="117" t="s">
        <v>489</v>
      </c>
      <c r="C56" s="62">
        <v>600</v>
      </c>
      <c r="D56" s="63" t="s">
        <v>414</v>
      </c>
      <c r="E56" s="63" t="s">
        <v>234</v>
      </c>
      <c r="F56" s="34">
        <f t="shared" si="2"/>
        <v>0</v>
      </c>
      <c r="G56" s="34"/>
      <c r="H56" s="34"/>
      <c r="I56" s="34">
        <v>0</v>
      </c>
    </row>
    <row r="57" spans="1:9" s="15" customFormat="1" ht="31.5" hidden="1">
      <c r="A57" s="74" t="s">
        <v>500</v>
      </c>
      <c r="B57" s="117" t="s">
        <v>489</v>
      </c>
      <c r="C57" s="62">
        <v>600</v>
      </c>
      <c r="D57" s="63" t="s">
        <v>414</v>
      </c>
      <c r="E57" s="63" t="s">
        <v>296</v>
      </c>
      <c r="F57" s="34">
        <f t="shared" si="2"/>
        <v>0</v>
      </c>
      <c r="G57" s="34"/>
      <c r="H57" s="34"/>
      <c r="I57" s="34">
        <v>0</v>
      </c>
    </row>
    <row r="58" spans="1:9" s="15" customFormat="1" ht="31.5" hidden="1">
      <c r="A58" s="74" t="s">
        <v>500</v>
      </c>
      <c r="B58" s="117" t="s">
        <v>489</v>
      </c>
      <c r="C58" s="62">
        <v>600</v>
      </c>
      <c r="D58" s="63" t="s">
        <v>343</v>
      </c>
      <c r="E58" s="63" t="s">
        <v>231</v>
      </c>
      <c r="F58" s="34">
        <f t="shared" si="2"/>
        <v>0</v>
      </c>
      <c r="G58" s="34"/>
      <c r="H58" s="34">
        <v>0</v>
      </c>
      <c r="I58" s="34"/>
    </row>
    <row r="59" spans="1:9" s="15" customFormat="1" ht="47.25" hidden="1">
      <c r="A59" s="74" t="s">
        <v>428</v>
      </c>
      <c r="B59" s="117" t="s">
        <v>682</v>
      </c>
      <c r="C59" s="62"/>
      <c r="D59" s="63"/>
      <c r="E59" s="63"/>
      <c r="F59" s="34">
        <f t="shared" si="2"/>
        <v>0</v>
      </c>
      <c r="G59" s="34">
        <f>SUBTOTAL(9,G60:G60)</f>
        <v>0</v>
      </c>
      <c r="H59" s="34">
        <f>SUBTOTAL(9,H60:H60)</f>
        <v>0</v>
      </c>
      <c r="I59" s="34">
        <f>SUBTOTAL(9,I60:I60)</f>
        <v>0</v>
      </c>
    </row>
    <row r="60" spans="1:9" s="15" customFormat="1" ht="78.75" hidden="1">
      <c r="A60" s="74" t="s">
        <v>683</v>
      </c>
      <c r="B60" s="117" t="s">
        <v>431</v>
      </c>
      <c r="C60" s="62">
        <v>400</v>
      </c>
      <c r="D60" s="63" t="s">
        <v>316</v>
      </c>
      <c r="E60" s="63" t="s">
        <v>423</v>
      </c>
      <c r="F60" s="34">
        <f t="shared" si="2"/>
        <v>0</v>
      </c>
      <c r="G60" s="34"/>
      <c r="H60" s="34"/>
      <c r="I60" s="34"/>
    </row>
    <row r="61" spans="1:9" s="15" customFormat="1" ht="31.5">
      <c r="A61" s="94" t="s">
        <v>501</v>
      </c>
      <c r="B61" s="117" t="s">
        <v>684</v>
      </c>
      <c r="C61" s="62"/>
      <c r="D61" s="63"/>
      <c r="E61" s="63"/>
      <c r="F61" s="34">
        <f t="shared" si="2"/>
        <v>7232.3</v>
      </c>
      <c r="G61" s="34">
        <f>SUBTOTAL(9,G62:G63)</f>
        <v>0</v>
      </c>
      <c r="H61" s="34">
        <f>SUBTOTAL(9,H62:H63)</f>
        <v>7225</v>
      </c>
      <c r="I61" s="34">
        <f>SUBTOTAL(9,I62:I63)</f>
        <v>7.3</v>
      </c>
    </row>
    <row r="62" spans="1:9" s="15" customFormat="1" ht="47.25" hidden="1">
      <c r="A62" s="74" t="s">
        <v>685</v>
      </c>
      <c r="B62" s="117" t="s">
        <v>686</v>
      </c>
      <c r="C62" s="62">
        <v>600</v>
      </c>
      <c r="D62" s="63" t="s">
        <v>343</v>
      </c>
      <c r="E62" s="63" t="s">
        <v>231</v>
      </c>
      <c r="F62" s="34">
        <f t="shared" si="2"/>
        <v>0</v>
      </c>
      <c r="G62" s="34">
        <v>0</v>
      </c>
      <c r="H62" s="34">
        <v>0</v>
      </c>
      <c r="I62" s="34">
        <v>0</v>
      </c>
    </row>
    <row r="63" spans="1:9" s="15" customFormat="1" ht="47.25">
      <c r="A63" s="61" t="s">
        <v>503</v>
      </c>
      <c r="B63" s="117" t="s">
        <v>504</v>
      </c>
      <c r="C63" s="62">
        <v>600</v>
      </c>
      <c r="D63" s="63" t="s">
        <v>414</v>
      </c>
      <c r="E63" s="63" t="s">
        <v>231</v>
      </c>
      <c r="F63" s="34">
        <f t="shared" si="2"/>
        <v>7232.3</v>
      </c>
      <c r="G63" s="34"/>
      <c r="H63" s="34">
        <v>7225</v>
      </c>
      <c r="I63" s="34">
        <v>7.3</v>
      </c>
    </row>
    <row r="64" spans="1:9" s="15" customFormat="1" ht="19.5" customHeight="1">
      <c r="A64" s="74" t="s">
        <v>538</v>
      </c>
      <c r="B64" s="117" t="s">
        <v>687</v>
      </c>
      <c r="C64" s="62"/>
      <c r="D64" s="63"/>
      <c r="E64" s="63"/>
      <c r="F64" s="34">
        <f t="shared" si="2"/>
        <v>170</v>
      </c>
      <c r="G64" s="34">
        <f>SUBTOTAL(9,G65:G66)</f>
        <v>0</v>
      </c>
      <c r="H64" s="34">
        <f>SUBTOTAL(9,H65:H66)</f>
        <v>0</v>
      </c>
      <c r="I64" s="34">
        <f>SUBTOTAL(9,I65:I66)</f>
        <v>170</v>
      </c>
    </row>
    <row r="65" spans="1:9" s="15" customFormat="1" ht="31.5">
      <c r="A65" s="99" t="s">
        <v>540</v>
      </c>
      <c r="B65" s="117" t="s">
        <v>541</v>
      </c>
      <c r="C65" s="62">
        <v>300</v>
      </c>
      <c r="D65" s="63" t="s">
        <v>414</v>
      </c>
      <c r="E65" s="63" t="s">
        <v>414</v>
      </c>
      <c r="F65" s="34">
        <f t="shared" si="2"/>
        <v>170</v>
      </c>
      <c r="G65" s="34"/>
      <c r="H65" s="34"/>
      <c r="I65" s="33">
        <v>170</v>
      </c>
    </row>
    <row r="66" spans="1:9" s="15" customFormat="1" ht="31.5" hidden="1">
      <c r="A66" s="99" t="s">
        <v>688</v>
      </c>
      <c r="B66" s="117" t="s">
        <v>541</v>
      </c>
      <c r="C66" s="62">
        <v>600</v>
      </c>
      <c r="D66" s="63" t="s">
        <v>414</v>
      </c>
      <c r="E66" s="63" t="s">
        <v>414</v>
      </c>
      <c r="F66" s="34">
        <f t="shared" ref="F66:F67" si="3">G66+H66+I66</f>
        <v>0</v>
      </c>
      <c r="G66" s="34"/>
      <c r="H66" s="34"/>
      <c r="I66" s="34"/>
    </row>
    <row r="67" spans="1:9" s="15" customFormat="1" ht="31.5">
      <c r="A67" s="99" t="s">
        <v>777</v>
      </c>
      <c r="B67" s="117" t="s">
        <v>689</v>
      </c>
      <c r="C67" s="62"/>
      <c r="D67" s="63"/>
      <c r="E67" s="63"/>
      <c r="F67" s="34">
        <f t="shared" si="3"/>
        <v>29705.5</v>
      </c>
      <c r="G67" s="34">
        <f>SUM(G68:G71)</f>
        <v>0</v>
      </c>
      <c r="H67" s="34">
        <f>SUM(H68:H71)</f>
        <v>29675.7</v>
      </c>
      <c r="I67" s="34">
        <f>SUM(I68:I71)</f>
        <v>29.799999999999997</v>
      </c>
    </row>
    <row r="68" spans="1:9" s="15" customFormat="1" ht="31.5" hidden="1">
      <c r="A68" s="99" t="s">
        <v>1166</v>
      </c>
      <c r="B68" s="117" t="s">
        <v>827</v>
      </c>
      <c r="C68" s="62">
        <v>600</v>
      </c>
      <c r="D68" s="63" t="s">
        <v>414</v>
      </c>
      <c r="E68" s="63" t="s">
        <v>231</v>
      </c>
      <c r="F68" s="34">
        <f t="shared" si="0"/>
        <v>0</v>
      </c>
      <c r="G68" s="34"/>
      <c r="H68" s="34"/>
      <c r="I68" s="34">
        <v>0</v>
      </c>
    </row>
    <row r="69" spans="1:9" s="15" customFormat="1" ht="31.5" hidden="1">
      <c r="A69" s="61" t="s">
        <v>1123</v>
      </c>
      <c r="B69" s="117" t="s">
        <v>1119</v>
      </c>
      <c r="C69" s="62">
        <v>600</v>
      </c>
      <c r="D69" s="63" t="s">
        <v>414</v>
      </c>
      <c r="E69" s="63" t="s">
        <v>231</v>
      </c>
      <c r="F69" s="34">
        <f t="shared" si="0"/>
        <v>0</v>
      </c>
      <c r="G69" s="34">
        <v>0</v>
      </c>
      <c r="H69" s="34"/>
      <c r="I69" s="34"/>
    </row>
    <row r="70" spans="1:9" s="15" customFormat="1" ht="47.25">
      <c r="A70" s="99" t="s">
        <v>648</v>
      </c>
      <c r="B70" s="118" t="s">
        <v>647</v>
      </c>
      <c r="C70" s="62">
        <v>600</v>
      </c>
      <c r="D70" s="63" t="s">
        <v>343</v>
      </c>
      <c r="E70" s="63" t="s">
        <v>231</v>
      </c>
      <c r="F70" s="34">
        <f>G70+H70+I70</f>
        <v>17693.400000000001</v>
      </c>
      <c r="G70" s="34"/>
      <c r="H70" s="34">
        <v>17675.7</v>
      </c>
      <c r="I70" s="34">
        <v>17.7</v>
      </c>
    </row>
    <row r="71" spans="1:9" s="15" customFormat="1" ht="47.25">
      <c r="A71" s="99" t="s">
        <v>561</v>
      </c>
      <c r="B71" s="118" t="s">
        <v>562</v>
      </c>
      <c r="C71" s="62">
        <v>600</v>
      </c>
      <c r="D71" s="63" t="s">
        <v>414</v>
      </c>
      <c r="E71" s="63" t="s">
        <v>301</v>
      </c>
      <c r="F71" s="34">
        <f t="shared" si="0"/>
        <v>12012.1</v>
      </c>
      <c r="G71" s="34"/>
      <c r="H71" s="34">
        <v>12000</v>
      </c>
      <c r="I71" s="34">
        <v>12.1</v>
      </c>
    </row>
    <row r="72" spans="1:9" s="15" customFormat="1" ht="31.5" hidden="1">
      <c r="A72" s="65" t="s">
        <v>512</v>
      </c>
      <c r="B72" s="74" t="s">
        <v>690</v>
      </c>
      <c r="C72" s="62"/>
      <c r="D72" s="63"/>
      <c r="E72" s="63"/>
      <c r="F72" s="34">
        <f t="shared" si="0"/>
        <v>0</v>
      </c>
      <c r="G72" s="34">
        <f>SUBTOTAL(9,G73:G73)</f>
        <v>0</v>
      </c>
      <c r="H72" s="34">
        <f>SUBTOTAL(9,H73:H73)</f>
        <v>0</v>
      </c>
      <c r="I72" s="34">
        <f>SUBTOTAL(9,I73:I73)</f>
        <v>0</v>
      </c>
    </row>
    <row r="73" spans="1:9" s="15" customFormat="1" ht="47.25" hidden="1">
      <c r="A73" s="65" t="s">
        <v>514</v>
      </c>
      <c r="B73" s="74" t="s">
        <v>515</v>
      </c>
      <c r="C73" s="62">
        <v>600</v>
      </c>
      <c r="D73" s="63" t="s">
        <v>414</v>
      </c>
      <c r="E73" s="63" t="s">
        <v>234</v>
      </c>
      <c r="F73" s="34">
        <f t="shared" si="0"/>
        <v>0</v>
      </c>
      <c r="G73" s="34"/>
      <c r="H73" s="34">
        <v>0</v>
      </c>
      <c r="I73" s="34"/>
    </row>
    <row r="74" spans="1:9" s="15" customFormat="1" ht="31.5">
      <c r="A74" s="65" t="s">
        <v>563</v>
      </c>
      <c r="B74" s="74" t="s">
        <v>778</v>
      </c>
      <c r="C74" s="62"/>
      <c r="D74" s="63"/>
      <c r="E74" s="63"/>
      <c r="F74" s="34">
        <f t="shared" si="0"/>
        <v>250.3</v>
      </c>
      <c r="G74" s="34">
        <f>SUBTOTAL(9,G75:G75)</f>
        <v>0</v>
      </c>
      <c r="H74" s="34">
        <f>SUBTOTAL(9,H75:H75)</f>
        <v>250</v>
      </c>
      <c r="I74" s="34">
        <f>SUBTOTAL(9,I75:I75)</f>
        <v>0.3</v>
      </c>
    </row>
    <row r="75" spans="1:9" s="15" customFormat="1" ht="47.25">
      <c r="A75" s="65" t="s">
        <v>565</v>
      </c>
      <c r="B75" s="74" t="s">
        <v>566</v>
      </c>
      <c r="C75" s="62">
        <v>600</v>
      </c>
      <c r="D75" s="63" t="s">
        <v>414</v>
      </c>
      <c r="E75" s="63" t="s">
        <v>301</v>
      </c>
      <c r="F75" s="34">
        <f t="shared" si="0"/>
        <v>250.3</v>
      </c>
      <c r="G75" s="34"/>
      <c r="H75" s="34">
        <v>250</v>
      </c>
      <c r="I75" s="34">
        <v>0.3</v>
      </c>
    </row>
    <row r="76" spans="1:9" s="15" customFormat="1" ht="31.5" hidden="1">
      <c r="A76" s="61" t="s">
        <v>577</v>
      </c>
      <c r="B76" s="74" t="s">
        <v>691</v>
      </c>
      <c r="C76" s="62"/>
      <c r="D76" s="63"/>
      <c r="E76" s="63"/>
      <c r="F76" s="34">
        <f t="shared" si="0"/>
        <v>0</v>
      </c>
      <c r="G76" s="34">
        <f>SUBTOTAL(9,G77)</f>
        <v>0</v>
      </c>
      <c r="H76" s="34">
        <f>SUBTOTAL(9,H77)</f>
        <v>0</v>
      </c>
      <c r="I76" s="34">
        <f>SUBTOTAL(9,I77)</f>
        <v>0</v>
      </c>
    </row>
    <row r="77" spans="1:9" s="15" customFormat="1" ht="47.25" hidden="1">
      <c r="A77" s="61" t="s">
        <v>579</v>
      </c>
      <c r="B77" s="74" t="s">
        <v>580</v>
      </c>
      <c r="C77" s="62">
        <v>600</v>
      </c>
      <c r="D77" s="63" t="s">
        <v>343</v>
      </c>
      <c r="E77" s="63" t="s">
        <v>231</v>
      </c>
      <c r="F77" s="34">
        <f t="shared" si="0"/>
        <v>0</v>
      </c>
      <c r="G77" s="34"/>
      <c r="H77" s="34"/>
      <c r="I77" s="34"/>
    </row>
    <row r="78" spans="1:9" s="15" customFormat="1" ht="31.5">
      <c r="A78" s="61" t="s">
        <v>505</v>
      </c>
      <c r="B78" s="74" t="s">
        <v>692</v>
      </c>
      <c r="C78" s="62"/>
      <c r="D78" s="63"/>
      <c r="E78" s="63"/>
      <c r="F78" s="34">
        <f t="shared" si="0"/>
        <v>10730.3</v>
      </c>
      <c r="G78" s="34">
        <f>SUBTOTAL(9,G79)</f>
        <v>9218.7000000000007</v>
      </c>
      <c r="H78" s="34">
        <f t="shared" ref="H78:I78" si="4">SUBTOTAL(9,H79)</f>
        <v>1500.8</v>
      </c>
      <c r="I78" s="34">
        <f t="shared" si="4"/>
        <v>10.8</v>
      </c>
    </row>
    <row r="79" spans="1:9" s="15" customFormat="1" ht="63">
      <c r="A79" s="61" t="s">
        <v>507</v>
      </c>
      <c r="B79" s="74" t="s">
        <v>1000</v>
      </c>
      <c r="C79" s="62">
        <v>600</v>
      </c>
      <c r="D79" s="63" t="s">
        <v>414</v>
      </c>
      <c r="E79" s="63" t="s">
        <v>234</v>
      </c>
      <c r="F79" s="34">
        <f t="shared" ref="F79:F170" si="5">G79+H79+I79</f>
        <v>10730.3</v>
      </c>
      <c r="G79" s="34">
        <v>9218.7000000000007</v>
      </c>
      <c r="H79" s="34">
        <v>1500.8</v>
      </c>
      <c r="I79" s="34">
        <v>10.8</v>
      </c>
    </row>
    <row r="80" spans="1:9" s="15" customFormat="1" ht="31.5">
      <c r="A80" s="61" t="s">
        <v>693</v>
      </c>
      <c r="B80" s="74" t="s">
        <v>694</v>
      </c>
      <c r="C80" s="62"/>
      <c r="D80" s="63"/>
      <c r="E80" s="63"/>
      <c r="F80" s="34">
        <f t="shared" si="5"/>
        <v>13280.4</v>
      </c>
      <c r="G80" s="34">
        <f>SUBTOTAL(9,G81)</f>
        <v>13280.4</v>
      </c>
      <c r="H80" s="34">
        <f>SUBTOTAL(9,H81)</f>
        <v>0</v>
      </c>
      <c r="I80" s="34">
        <f>SUBTOTAL(9,I81)</f>
        <v>0</v>
      </c>
    </row>
    <row r="81" spans="1:9" s="15" customFormat="1" ht="63">
      <c r="A81" s="61" t="s">
        <v>510</v>
      </c>
      <c r="B81" s="74" t="s">
        <v>511</v>
      </c>
      <c r="C81" s="62">
        <v>600</v>
      </c>
      <c r="D81" s="63" t="s">
        <v>414</v>
      </c>
      <c r="E81" s="63" t="s">
        <v>234</v>
      </c>
      <c r="F81" s="34">
        <f t="shared" si="5"/>
        <v>13280.4</v>
      </c>
      <c r="G81" s="33">
        <v>13280.4</v>
      </c>
      <c r="H81" s="34"/>
      <c r="I81" s="34"/>
    </row>
    <row r="82" spans="1:9" s="15" customFormat="1" ht="31.5">
      <c r="A82" s="65" t="s">
        <v>780</v>
      </c>
      <c r="B82" s="74" t="s">
        <v>779</v>
      </c>
      <c r="C82" s="62"/>
      <c r="D82" s="63"/>
      <c r="E82" s="63"/>
      <c r="F82" s="34">
        <f>G82+H82+I82</f>
        <v>7472.8</v>
      </c>
      <c r="G82" s="34">
        <f>SUM(G83:G84)</f>
        <v>0</v>
      </c>
      <c r="H82" s="34">
        <f>SUM(H83:H84)</f>
        <v>7465</v>
      </c>
      <c r="I82" s="34">
        <f>SUM(I83:I84)</f>
        <v>7.8000000000000007</v>
      </c>
    </row>
    <row r="83" spans="1:9" s="15" customFormat="1" ht="78.75">
      <c r="A83" s="65" t="s">
        <v>1279</v>
      </c>
      <c r="B83" s="74" t="s">
        <v>886</v>
      </c>
      <c r="C83" s="62">
        <v>600</v>
      </c>
      <c r="D83" s="63" t="s">
        <v>414</v>
      </c>
      <c r="E83" s="63" t="s">
        <v>234</v>
      </c>
      <c r="F83" s="34">
        <f t="shared" ref="F83:F104" si="6">G83+H83+I83</f>
        <v>811.1</v>
      </c>
      <c r="G83" s="34"/>
      <c r="H83" s="34">
        <v>810</v>
      </c>
      <c r="I83" s="34">
        <v>1.1000000000000001</v>
      </c>
    </row>
    <row r="84" spans="1:9" s="15" customFormat="1" ht="31.5">
      <c r="A84" s="65" t="s">
        <v>645</v>
      </c>
      <c r="B84" s="74" t="s">
        <v>644</v>
      </c>
      <c r="C84" s="62">
        <v>600</v>
      </c>
      <c r="D84" s="63" t="s">
        <v>414</v>
      </c>
      <c r="E84" s="63" t="s">
        <v>301</v>
      </c>
      <c r="F84" s="34">
        <f t="shared" si="6"/>
        <v>6661.7</v>
      </c>
      <c r="G84" s="34"/>
      <c r="H84" s="34">
        <v>6655</v>
      </c>
      <c r="I84" s="34">
        <v>6.7</v>
      </c>
    </row>
    <row r="85" spans="1:9" s="15" customFormat="1" ht="31.5" hidden="1">
      <c r="A85" s="65" t="s">
        <v>887</v>
      </c>
      <c r="B85" s="74" t="s">
        <v>898</v>
      </c>
      <c r="C85" s="62"/>
      <c r="D85" s="63"/>
      <c r="E85" s="63"/>
      <c r="F85" s="34">
        <f t="shared" si="6"/>
        <v>0</v>
      </c>
      <c r="G85" s="34">
        <f>SUBTOTAL(9,G86)</f>
        <v>0</v>
      </c>
      <c r="H85" s="34">
        <f>SUBTOTAL(9,H86)</f>
        <v>0</v>
      </c>
      <c r="I85" s="34">
        <f>SUBTOTAL(9,I86)</f>
        <v>0</v>
      </c>
    </row>
    <row r="86" spans="1:9" s="15" customFormat="1" ht="63" hidden="1">
      <c r="A86" s="65" t="s">
        <v>888</v>
      </c>
      <c r="B86" s="74" t="s">
        <v>890</v>
      </c>
      <c r="C86" s="62">
        <v>600</v>
      </c>
      <c r="D86" s="63" t="s">
        <v>343</v>
      </c>
      <c r="E86" s="63" t="s">
        <v>231</v>
      </c>
      <c r="F86" s="34">
        <f t="shared" si="6"/>
        <v>0</v>
      </c>
      <c r="G86" s="34"/>
      <c r="H86" s="34"/>
      <c r="I86" s="34"/>
    </row>
    <row r="87" spans="1:9" s="15" customFormat="1" ht="31.5" hidden="1">
      <c r="A87" s="61" t="s">
        <v>997</v>
      </c>
      <c r="B87" s="74" t="s">
        <v>1257</v>
      </c>
      <c r="C87" s="62"/>
      <c r="D87" s="63"/>
      <c r="E87" s="63"/>
      <c r="F87" s="34">
        <f t="shared" si="6"/>
        <v>0</v>
      </c>
      <c r="G87" s="34">
        <f t="shared" ref="G87:I87" si="7">SUM(G88:G89)</f>
        <v>0</v>
      </c>
      <c r="H87" s="34">
        <f t="shared" si="7"/>
        <v>0</v>
      </c>
      <c r="I87" s="34">
        <f t="shared" si="7"/>
        <v>0</v>
      </c>
    </row>
    <row r="88" spans="1:9" s="15" customFormat="1" ht="47.25" hidden="1">
      <c r="A88" s="61" t="s">
        <v>996</v>
      </c>
      <c r="B88" s="74" t="s">
        <v>995</v>
      </c>
      <c r="C88" s="62">
        <v>600</v>
      </c>
      <c r="D88" s="63" t="s">
        <v>414</v>
      </c>
      <c r="E88" s="63" t="s">
        <v>296</v>
      </c>
      <c r="F88" s="34">
        <f t="shared" si="6"/>
        <v>0</v>
      </c>
      <c r="G88" s="34"/>
      <c r="H88" s="34"/>
      <c r="I88" s="34">
        <v>0</v>
      </c>
    </row>
    <row r="89" spans="1:9" s="15" customFormat="1" ht="47.25" hidden="1">
      <c r="A89" s="61" t="s">
        <v>996</v>
      </c>
      <c r="B89" s="74" t="s">
        <v>995</v>
      </c>
      <c r="C89" s="62">
        <v>600</v>
      </c>
      <c r="D89" s="63" t="s">
        <v>343</v>
      </c>
      <c r="E89" s="63" t="s">
        <v>231</v>
      </c>
      <c r="F89" s="34">
        <f t="shared" si="6"/>
        <v>0</v>
      </c>
      <c r="G89" s="34"/>
      <c r="H89" s="34"/>
      <c r="I89" s="34"/>
    </row>
    <row r="90" spans="1:9" s="15" customFormat="1" ht="15.75">
      <c r="A90" s="61" t="s">
        <v>1254</v>
      </c>
      <c r="B90" s="74" t="s">
        <v>1258</v>
      </c>
      <c r="C90" s="62"/>
      <c r="D90" s="63"/>
      <c r="E90" s="63"/>
      <c r="F90" s="34">
        <f t="shared" si="6"/>
        <v>200.3</v>
      </c>
      <c r="G90" s="34">
        <f>SUBTOTAL(9,G91)</f>
        <v>0</v>
      </c>
      <c r="H90" s="34">
        <f>SUBTOTAL(9,H91)</f>
        <v>200</v>
      </c>
      <c r="I90" s="34">
        <f>SUBTOTAL(9,I91)</f>
        <v>0.3</v>
      </c>
    </row>
    <row r="91" spans="1:9" s="15" customFormat="1" ht="31.5">
      <c r="A91" s="61" t="s">
        <v>1256</v>
      </c>
      <c r="B91" s="74" t="s">
        <v>1280</v>
      </c>
      <c r="C91" s="62">
        <v>600</v>
      </c>
      <c r="D91" s="63" t="s">
        <v>343</v>
      </c>
      <c r="E91" s="63" t="s">
        <v>231</v>
      </c>
      <c r="F91" s="34">
        <f t="shared" si="6"/>
        <v>200.3</v>
      </c>
      <c r="G91" s="34"/>
      <c r="H91" s="34">
        <v>200</v>
      </c>
      <c r="I91" s="34">
        <v>0.3</v>
      </c>
    </row>
    <row r="92" spans="1:9" s="15" customFormat="1" ht="15.75">
      <c r="A92" s="61" t="s">
        <v>892</v>
      </c>
      <c r="B92" s="74" t="s">
        <v>899</v>
      </c>
      <c r="C92" s="62"/>
      <c r="D92" s="63"/>
      <c r="E92" s="63"/>
      <c r="F92" s="34">
        <f t="shared" si="6"/>
        <v>27976.7</v>
      </c>
      <c r="G92" s="34">
        <f>SUBTOTAL(9,G93:G97)</f>
        <v>25678</v>
      </c>
      <c r="H92" s="34">
        <f>SUBTOTAL(9,H93:H97)</f>
        <v>2272.4</v>
      </c>
      <c r="I92" s="34">
        <f>SUBTOTAL(9,I93:I97)</f>
        <v>26.3</v>
      </c>
    </row>
    <row r="93" spans="1:9" s="15" customFormat="1" ht="31.5" hidden="1">
      <c r="A93" s="61" t="s">
        <v>896</v>
      </c>
      <c r="B93" s="74" t="s">
        <v>895</v>
      </c>
      <c r="C93" s="62">
        <v>600</v>
      </c>
      <c r="D93" s="63" t="s">
        <v>343</v>
      </c>
      <c r="E93" s="63" t="s">
        <v>231</v>
      </c>
      <c r="F93" s="34">
        <f>G93+H93+I93</f>
        <v>0</v>
      </c>
      <c r="G93" s="34"/>
      <c r="H93" s="34"/>
      <c r="I93" s="34"/>
    </row>
    <row r="94" spans="1:9" s="15" customFormat="1" ht="31.5" hidden="1">
      <c r="A94" s="61" t="s">
        <v>894</v>
      </c>
      <c r="B94" s="74" t="s">
        <v>893</v>
      </c>
      <c r="C94" s="62">
        <v>600</v>
      </c>
      <c r="D94" s="63" t="s">
        <v>414</v>
      </c>
      <c r="E94" s="63" t="s">
        <v>296</v>
      </c>
      <c r="F94" s="34">
        <f t="shared" si="6"/>
        <v>0</v>
      </c>
      <c r="G94" s="34"/>
      <c r="H94" s="34"/>
      <c r="I94" s="34"/>
    </row>
    <row r="95" spans="1:9" s="15" customFormat="1" ht="31.5" hidden="1">
      <c r="A95" s="61" t="s">
        <v>1072</v>
      </c>
      <c r="B95" s="74" t="s">
        <v>1060</v>
      </c>
      <c r="C95" s="62">
        <v>600</v>
      </c>
      <c r="D95" s="63" t="s">
        <v>343</v>
      </c>
      <c r="E95" s="63" t="s">
        <v>231</v>
      </c>
      <c r="F95" s="34">
        <f t="shared" si="6"/>
        <v>0</v>
      </c>
      <c r="G95" s="34"/>
      <c r="H95" s="34"/>
      <c r="I95" s="34"/>
    </row>
    <row r="96" spans="1:9" s="15" customFormat="1" ht="47.25">
      <c r="A96" s="61" t="s">
        <v>1073</v>
      </c>
      <c r="B96" s="74" t="s">
        <v>1061</v>
      </c>
      <c r="C96" s="62">
        <v>600</v>
      </c>
      <c r="D96" s="63" t="s">
        <v>343</v>
      </c>
      <c r="E96" s="63" t="s">
        <v>231</v>
      </c>
      <c r="F96" s="34">
        <f t="shared" si="6"/>
        <v>26228.399999999998</v>
      </c>
      <c r="G96" s="34">
        <v>25678</v>
      </c>
      <c r="H96" s="34">
        <v>524.1</v>
      </c>
      <c r="I96" s="34">
        <v>26.3</v>
      </c>
    </row>
    <row r="97" spans="1:9" s="15" customFormat="1" ht="47.25">
      <c r="A97" s="61" t="s">
        <v>1074</v>
      </c>
      <c r="B97" s="74" t="s">
        <v>1062</v>
      </c>
      <c r="C97" s="62">
        <v>600</v>
      </c>
      <c r="D97" s="63" t="s">
        <v>343</v>
      </c>
      <c r="E97" s="63" t="s">
        <v>231</v>
      </c>
      <c r="F97" s="34">
        <f t="shared" si="6"/>
        <v>1748.3</v>
      </c>
      <c r="G97" s="34"/>
      <c r="H97" s="34">
        <v>1748.3</v>
      </c>
      <c r="I97" s="34"/>
    </row>
    <row r="98" spans="1:9" s="15" customFormat="1" ht="15.75">
      <c r="A98" s="61" t="s">
        <v>516</v>
      </c>
      <c r="B98" s="74" t="s">
        <v>695</v>
      </c>
      <c r="C98" s="62"/>
      <c r="D98" s="63"/>
      <c r="E98" s="63"/>
      <c r="F98" s="34">
        <f t="shared" si="6"/>
        <v>3666.2</v>
      </c>
      <c r="G98" s="34">
        <f>SUM(G99:G99)</f>
        <v>3589.2</v>
      </c>
      <c r="H98" s="34">
        <f>SUM(H99:H99)</f>
        <v>73.3</v>
      </c>
      <c r="I98" s="34">
        <f>SUM(I99:I99)</f>
        <v>3.7</v>
      </c>
    </row>
    <row r="99" spans="1:9" s="15" customFormat="1" ht="78.75">
      <c r="A99" s="65" t="s">
        <v>1071</v>
      </c>
      <c r="B99" s="74" t="s">
        <v>1059</v>
      </c>
      <c r="C99" s="62">
        <v>600</v>
      </c>
      <c r="D99" s="63" t="s">
        <v>414</v>
      </c>
      <c r="E99" s="63" t="s">
        <v>301</v>
      </c>
      <c r="F99" s="34">
        <f t="shared" si="6"/>
        <v>3666.2</v>
      </c>
      <c r="G99" s="34">
        <v>3589.2</v>
      </c>
      <c r="H99" s="34">
        <v>73.3</v>
      </c>
      <c r="I99" s="34">
        <v>3.7</v>
      </c>
    </row>
    <row r="100" spans="1:9" s="19" customFormat="1" ht="31.5">
      <c r="A100" s="55" t="s">
        <v>1121</v>
      </c>
      <c r="B100" s="100" t="s">
        <v>1126</v>
      </c>
      <c r="C100" s="57"/>
      <c r="D100" s="58"/>
      <c r="E100" s="58"/>
      <c r="F100" s="114">
        <f t="shared" si="6"/>
        <v>931.5</v>
      </c>
      <c r="G100" s="114">
        <f>SUM(G101,G103)</f>
        <v>911.8</v>
      </c>
      <c r="H100" s="114">
        <f>SUM(H101,H103)</f>
        <v>18.7</v>
      </c>
      <c r="I100" s="114">
        <f>SUM(I101,I103)</f>
        <v>1</v>
      </c>
    </row>
    <row r="101" spans="1:9" s="19" customFormat="1" ht="31.5" hidden="1">
      <c r="A101" s="61" t="s">
        <v>1181</v>
      </c>
      <c r="B101" s="62" t="s">
        <v>1173</v>
      </c>
      <c r="C101" s="62">
        <v>600</v>
      </c>
      <c r="D101" s="63" t="s">
        <v>343</v>
      </c>
      <c r="E101" s="63" t="s">
        <v>231</v>
      </c>
      <c r="F101" s="34">
        <f t="shared" si="6"/>
        <v>0</v>
      </c>
      <c r="G101" s="34">
        <f>G102</f>
        <v>0</v>
      </c>
      <c r="H101" s="34">
        <f t="shared" ref="H101:I103" si="8">H102</f>
        <v>0</v>
      </c>
      <c r="I101" s="34">
        <f t="shared" si="8"/>
        <v>0</v>
      </c>
    </row>
    <row r="102" spans="1:9" s="19" customFormat="1" ht="47.25" hidden="1">
      <c r="A102" s="65" t="s">
        <v>1182</v>
      </c>
      <c r="B102" s="74" t="s">
        <v>1172</v>
      </c>
      <c r="C102" s="62">
        <v>600</v>
      </c>
      <c r="D102" s="63" t="s">
        <v>343</v>
      </c>
      <c r="E102" s="63" t="s">
        <v>231</v>
      </c>
      <c r="F102" s="34">
        <f t="shared" si="6"/>
        <v>0</v>
      </c>
      <c r="G102" s="34"/>
      <c r="H102" s="34"/>
      <c r="I102" s="34">
        <v>0</v>
      </c>
    </row>
    <row r="103" spans="1:9" s="15" customFormat="1" ht="15.75">
      <c r="A103" s="65" t="s">
        <v>1114</v>
      </c>
      <c r="B103" s="74" t="s">
        <v>1124</v>
      </c>
      <c r="C103" s="62">
        <v>600</v>
      </c>
      <c r="D103" s="63" t="s">
        <v>414</v>
      </c>
      <c r="E103" s="63" t="s">
        <v>301</v>
      </c>
      <c r="F103" s="34">
        <f t="shared" si="6"/>
        <v>931.5</v>
      </c>
      <c r="G103" s="34">
        <f>G104</f>
        <v>911.8</v>
      </c>
      <c r="H103" s="34">
        <f t="shared" si="8"/>
        <v>18.7</v>
      </c>
      <c r="I103" s="34">
        <f t="shared" si="8"/>
        <v>1</v>
      </c>
    </row>
    <row r="104" spans="1:9" s="15" customFormat="1" ht="63">
      <c r="A104" s="65" t="s">
        <v>1115</v>
      </c>
      <c r="B104" s="74" t="s">
        <v>1120</v>
      </c>
      <c r="C104" s="62">
        <v>600</v>
      </c>
      <c r="D104" s="63" t="s">
        <v>414</v>
      </c>
      <c r="E104" s="63" t="s">
        <v>301</v>
      </c>
      <c r="F104" s="34">
        <f t="shared" si="6"/>
        <v>931.5</v>
      </c>
      <c r="G104" s="34">
        <v>911.8</v>
      </c>
      <c r="H104" s="34">
        <v>18.7</v>
      </c>
      <c r="I104" s="34">
        <v>1</v>
      </c>
    </row>
    <row r="105" spans="1:9" s="15" customFormat="1" ht="31.5">
      <c r="A105" s="100" t="s">
        <v>604</v>
      </c>
      <c r="B105" s="116" t="s">
        <v>696</v>
      </c>
      <c r="C105" s="57"/>
      <c r="D105" s="58"/>
      <c r="E105" s="58"/>
      <c r="F105" s="114">
        <f t="shared" si="5"/>
        <v>340749.3</v>
      </c>
      <c r="G105" s="114"/>
      <c r="H105" s="114">
        <f>SUBTOTAL(9,H106:H112)</f>
        <v>0</v>
      </c>
      <c r="I105" s="114">
        <f>SUBTOTAL(9,I106:I112)</f>
        <v>340749.3</v>
      </c>
    </row>
    <row r="106" spans="1:9" s="15" customFormat="1" ht="47.25">
      <c r="A106" s="74" t="s">
        <v>493</v>
      </c>
      <c r="B106" s="117" t="s">
        <v>494</v>
      </c>
      <c r="C106" s="62">
        <v>600</v>
      </c>
      <c r="D106" s="63" t="s">
        <v>414</v>
      </c>
      <c r="E106" s="63" t="s">
        <v>231</v>
      </c>
      <c r="F106" s="34">
        <f t="shared" si="5"/>
        <v>19947.900000000001</v>
      </c>
      <c r="G106" s="34"/>
      <c r="H106" s="34">
        <v>0</v>
      </c>
      <c r="I106" s="33">
        <v>19947.900000000001</v>
      </c>
    </row>
    <row r="107" spans="1:9" s="15" customFormat="1" ht="47.25">
      <c r="A107" s="74" t="s">
        <v>697</v>
      </c>
      <c r="B107" s="117" t="s">
        <v>519</v>
      </c>
      <c r="C107" s="62">
        <v>600</v>
      </c>
      <c r="D107" s="63" t="s">
        <v>414</v>
      </c>
      <c r="E107" s="63" t="s">
        <v>234</v>
      </c>
      <c r="F107" s="34">
        <f t="shared" si="5"/>
        <v>127721.1</v>
      </c>
      <c r="G107" s="34"/>
      <c r="H107" s="34">
        <v>0</v>
      </c>
      <c r="I107" s="33">
        <v>127721.1</v>
      </c>
    </row>
    <row r="108" spans="1:9" s="15" customFormat="1" ht="47.25">
      <c r="A108" s="74" t="s">
        <v>698</v>
      </c>
      <c r="B108" s="117" t="s">
        <v>526</v>
      </c>
      <c r="C108" s="62">
        <v>600</v>
      </c>
      <c r="D108" s="63" t="s">
        <v>414</v>
      </c>
      <c r="E108" s="63" t="s">
        <v>296</v>
      </c>
      <c r="F108" s="34">
        <f t="shared" si="5"/>
        <v>17425.8</v>
      </c>
      <c r="G108" s="34"/>
      <c r="H108" s="34">
        <v>0</v>
      </c>
      <c r="I108" s="33">
        <v>17425.8</v>
      </c>
    </row>
    <row r="109" spans="1:9" s="15" customFormat="1" ht="47.25">
      <c r="A109" s="74" t="s">
        <v>520</v>
      </c>
      <c r="B109" s="117" t="s">
        <v>521</v>
      </c>
      <c r="C109" s="62">
        <v>600</v>
      </c>
      <c r="D109" s="63" t="s">
        <v>414</v>
      </c>
      <c r="E109" s="63" t="s">
        <v>234</v>
      </c>
      <c r="F109" s="34">
        <f t="shared" si="5"/>
        <v>22732.7</v>
      </c>
      <c r="G109" s="34"/>
      <c r="H109" s="34">
        <v>0</v>
      </c>
      <c r="I109" s="33">
        <v>22732.7</v>
      </c>
    </row>
    <row r="110" spans="1:9" s="15" customFormat="1" ht="30" customHeight="1">
      <c r="A110" s="74" t="s">
        <v>581</v>
      </c>
      <c r="B110" s="117" t="s">
        <v>582</v>
      </c>
      <c r="C110" s="62">
        <v>600</v>
      </c>
      <c r="D110" s="63" t="s">
        <v>343</v>
      </c>
      <c r="E110" s="63" t="s">
        <v>231</v>
      </c>
      <c r="F110" s="34">
        <f t="shared" si="5"/>
        <v>85524.800000000003</v>
      </c>
      <c r="G110" s="34"/>
      <c r="H110" s="34">
        <v>0</v>
      </c>
      <c r="I110" s="33">
        <v>85524.800000000003</v>
      </c>
    </row>
    <row r="111" spans="1:9" s="15" customFormat="1" ht="47.25">
      <c r="A111" s="74" t="s">
        <v>583</v>
      </c>
      <c r="B111" s="117" t="s">
        <v>584</v>
      </c>
      <c r="C111" s="62">
        <v>600</v>
      </c>
      <c r="D111" s="63" t="s">
        <v>343</v>
      </c>
      <c r="E111" s="63" t="s">
        <v>231</v>
      </c>
      <c r="F111" s="34">
        <f t="shared" si="5"/>
        <v>23679.599999999999</v>
      </c>
      <c r="G111" s="34"/>
      <c r="H111" s="34">
        <v>0</v>
      </c>
      <c r="I111" s="33">
        <v>23679.599999999999</v>
      </c>
    </row>
    <row r="112" spans="1:9" s="15" customFormat="1" ht="47.25">
      <c r="A112" s="74" t="s">
        <v>585</v>
      </c>
      <c r="B112" s="117" t="s">
        <v>586</v>
      </c>
      <c r="C112" s="62">
        <v>600</v>
      </c>
      <c r="D112" s="63" t="s">
        <v>343</v>
      </c>
      <c r="E112" s="63" t="s">
        <v>231</v>
      </c>
      <c r="F112" s="34">
        <f t="shared" si="5"/>
        <v>43717.4</v>
      </c>
      <c r="G112" s="34"/>
      <c r="H112" s="34">
        <v>0</v>
      </c>
      <c r="I112" s="33">
        <v>43717.4</v>
      </c>
    </row>
    <row r="113" spans="1:9" s="15" customFormat="1" ht="31.5">
      <c r="A113" s="100" t="s">
        <v>954</v>
      </c>
      <c r="B113" s="116" t="s">
        <v>296</v>
      </c>
      <c r="C113" s="62"/>
      <c r="D113" s="63"/>
      <c r="E113" s="63"/>
      <c r="F113" s="114">
        <f t="shared" si="5"/>
        <v>11598</v>
      </c>
      <c r="G113" s="114">
        <f>G114+G119</f>
        <v>0</v>
      </c>
      <c r="H113" s="114">
        <f t="shared" ref="H113:I113" si="9">H114+H119</f>
        <v>10986.9</v>
      </c>
      <c r="I113" s="114">
        <f t="shared" si="9"/>
        <v>611.1</v>
      </c>
    </row>
    <row r="114" spans="1:9" s="15" customFormat="1" ht="14.25" customHeight="1">
      <c r="A114" s="100" t="s">
        <v>443</v>
      </c>
      <c r="B114" s="116" t="s">
        <v>699</v>
      </c>
      <c r="C114" s="57"/>
      <c r="D114" s="58"/>
      <c r="E114" s="58"/>
      <c r="F114" s="114">
        <f t="shared" si="5"/>
        <v>1179.4000000000001</v>
      </c>
      <c r="G114" s="114">
        <f>SUM(G115,G117)</f>
        <v>0</v>
      </c>
      <c r="H114" s="114">
        <f>SUM(H115,H117)</f>
        <v>578.79999999999995</v>
      </c>
      <c r="I114" s="114">
        <f>SUM(I115,I117)</f>
        <v>600.6</v>
      </c>
    </row>
    <row r="115" spans="1:9" s="15" customFormat="1" ht="31.5">
      <c r="A115" s="74" t="s">
        <v>1065</v>
      </c>
      <c r="B115" s="117" t="s">
        <v>1102</v>
      </c>
      <c r="C115" s="57"/>
      <c r="D115" s="58"/>
      <c r="E115" s="58"/>
      <c r="F115" s="34">
        <f t="shared" si="5"/>
        <v>579.4</v>
      </c>
      <c r="G115" s="34">
        <f>SUM(G116)</f>
        <v>0</v>
      </c>
      <c r="H115" s="34">
        <f>SUM(H116)</f>
        <v>578.79999999999995</v>
      </c>
      <c r="I115" s="34">
        <f>SUM(I116)</f>
        <v>0.6</v>
      </c>
    </row>
    <row r="116" spans="1:9" s="15" customFormat="1" ht="31.5">
      <c r="A116" s="74" t="s">
        <v>1066</v>
      </c>
      <c r="B116" s="117" t="s">
        <v>1165</v>
      </c>
      <c r="C116" s="62">
        <v>800</v>
      </c>
      <c r="D116" s="63" t="s">
        <v>244</v>
      </c>
      <c r="E116" s="63">
        <v>12</v>
      </c>
      <c r="F116" s="34">
        <f t="shared" si="5"/>
        <v>579.4</v>
      </c>
      <c r="G116" s="114"/>
      <c r="H116" s="34">
        <v>578.79999999999995</v>
      </c>
      <c r="I116" s="34">
        <v>0.6</v>
      </c>
    </row>
    <row r="117" spans="1:9" s="17" customFormat="1" ht="31.5">
      <c r="A117" s="74" t="s">
        <v>445</v>
      </c>
      <c r="B117" s="117" t="s">
        <v>700</v>
      </c>
      <c r="C117" s="62"/>
      <c r="D117" s="63"/>
      <c r="E117" s="63"/>
      <c r="F117" s="34">
        <f t="shared" si="5"/>
        <v>600</v>
      </c>
      <c r="G117" s="34"/>
      <c r="H117" s="34">
        <f>SUBTOTAL(9,H118)</f>
        <v>0</v>
      </c>
      <c r="I117" s="34">
        <f>SUBTOTAL(9,I118)</f>
        <v>600</v>
      </c>
    </row>
    <row r="118" spans="1:9" s="15" customFormat="1" ht="31.5">
      <c r="A118" s="65" t="s">
        <v>447</v>
      </c>
      <c r="B118" s="117" t="s">
        <v>448</v>
      </c>
      <c r="C118" s="62">
        <v>800</v>
      </c>
      <c r="D118" s="63" t="s">
        <v>244</v>
      </c>
      <c r="E118" s="63">
        <v>12</v>
      </c>
      <c r="F118" s="34">
        <f t="shared" si="5"/>
        <v>600</v>
      </c>
      <c r="G118" s="34"/>
      <c r="H118" s="34">
        <v>0</v>
      </c>
      <c r="I118" s="34">
        <v>600</v>
      </c>
    </row>
    <row r="119" spans="1:9" s="19" customFormat="1" ht="31.5">
      <c r="A119" s="55" t="s">
        <v>991</v>
      </c>
      <c r="B119" s="116" t="s">
        <v>989</v>
      </c>
      <c r="C119" s="57"/>
      <c r="D119" s="58"/>
      <c r="E119" s="58"/>
      <c r="F119" s="114">
        <f t="shared" si="5"/>
        <v>10418.6</v>
      </c>
      <c r="G119" s="114">
        <f>G120</f>
        <v>0</v>
      </c>
      <c r="H119" s="114">
        <f t="shared" ref="H119:I120" si="10">H120</f>
        <v>10408.1</v>
      </c>
      <c r="I119" s="114">
        <f t="shared" si="10"/>
        <v>10.5</v>
      </c>
    </row>
    <row r="120" spans="1:9" s="17" customFormat="1" ht="47.25">
      <c r="A120" s="65" t="s">
        <v>985</v>
      </c>
      <c r="B120" s="117" t="s">
        <v>990</v>
      </c>
      <c r="C120" s="62"/>
      <c r="D120" s="63"/>
      <c r="E120" s="63"/>
      <c r="F120" s="34">
        <f t="shared" si="5"/>
        <v>10418.6</v>
      </c>
      <c r="G120" s="34">
        <f>G121</f>
        <v>0</v>
      </c>
      <c r="H120" s="34">
        <f t="shared" si="10"/>
        <v>10408.1</v>
      </c>
      <c r="I120" s="34">
        <f t="shared" si="10"/>
        <v>10.5</v>
      </c>
    </row>
    <row r="121" spans="1:9" s="17" customFormat="1" ht="31.5">
      <c r="A121" s="65" t="s">
        <v>462</v>
      </c>
      <c r="B121" s="117" t="s">
        <v>988</v>
      </c>
      <c r="C121" s="62">
        <v>800</v>
      </c>
      <c r="D121" s="63" t="s">
        <v>244</v>
      </c>
      <c r="E121" s="63" t="s">
        <v>372</v>
      </c>
      <c r="F121" s="34">
        <f t="shared" si="5"/>
        <v>10418.6</v>
      </c>
      <c r="G121" s="34"/>
      <c r="H121" s="33">
        <v>10408.1</v>
      </c>
      <c r="I121" s="34">
        <v>10.5</v>
      </c>
    </row>
    <row r="122" spans="1:9" s="15" customFormat="1" ht="31.5">
      <c r="A122" s="100" t="s">
        <v>958</v>
      </c>
      <c r="B122" s="116" t="s">
        <v>244</v>
      </c>
      <c r="C122" s="62"/>
      <c r="D122" s="63"/>
      <c r="E122" s="63"/>
      <c r="F122" s="114">
        <f t="shared" si="5"/>
        <v>170498.6</v>
      </c>
      <c r="G122" s="114">
        <f>SUM(G123,G140)</f>
        <v>0</v>
      </c>
      <c r="H122" s="114">
        <f>SUM(H123,H140)</f>
        <v>129576</v>
      </c>
      <c r="I122" s="114">
        <f>SUM(I123,I140)</f>
        <v>40922.6</v>
      </c>
    </row>
    <row r="123" spans="1:9" s="15" customFormat="1" ht="15.75">
      <c r="A123" s="100" t="s">
        <v>588</v>
      </c>
      <c r="B123" s="116" t="s">
        <v>701</v>
      </c>
      <c r="C123" s="57"/>
      <c r="D123" s="58"/>
      <c r="E123" s="58"/>
      <c r="F123" s="114">
        <f t="shared" si="5"/>
        <v>132616</v>
      </c>
      <c r="G123" s="114">
        <f>G124+G126+G128+G131+G133+G135</f>
        <v>0</v>
      </c>
      <c r="H123" s="114">
        <f>H124+H126+H128+H131+H133+H135</f>
        <v>129576</v>
      </c>
      <c r="I123" s="114">
        <f>I124+I126+I128+I131+I133+I135</f>
        <v>3039.9999999999995</v>
      </c>
    </row>
    <row r="124" spans="1:9" s="17" customFormat="1" ht="15.75">
      <c r="A124" s="74" t="s">
        <v>609</v>
      </c>
      <c r="B124" s="117" t="s">
        <v>702</v>
      </c>
      <c r="C124" s="62"/>
      <c r="D124" s="63"/>
      <c r="E124" s="63"/>
      <c r="F124" s="34">
        <f t="shared" si="5"/>
        <v>2310.1</v>
      </c>
      <c r="G124" s="34">
        <f>SUM(G125:G125)</f>
        <v>0</v>
      </c>
      <c r="H124" s="34">
        <f>SUM(H125:H125)</f>
        <v>0</v>
      </c>
      <c r="I124" s="34">
        <f>SUM(I125:I125)</f>
        <v>2310.1</v>
      </c>
    </row>
    <row r="125" spans="1:9" s="15" customFormat="1" ht="31.5">
      <c r="A125" s="74" t="s">
        <v>611</v>
      </c>
      <c r="B125" s="117" t="s">
        <v>612</v>
      </c>
      <c r="C125" s="62">
        <v>600</v>
      </c>
      <c r="D125" s="63">
        <v>11</v>
      </c>
      <c r="E125" s="63" t="s">
        <v>234</v>
      </c>
      <c r="F125" s="34">
        <f t="shared" si="5"/>
        <v>2310.1</v>
      </c>
      <c r="G125" s="34"/>
      <c r="H125" s="34">
        <v>0</v>
      </c>
      <c r="I125" s="104">
        <v>2310.1</v>
      </c>
    </row>
    <row r="126" spans="1:9" s="15" customFormat="1" ht="31.5">
      <c r="A126" s="74" t="s">
        <v>482</v>
      </c>
      <c r="B126" s="117" t="s">
        <v>703</v>
      </c>
      <c r="C126" s="62"/>
      <c r="D126" s="63"/>
      <c r="E126" s="63"/>
      <c r="F126" s="34">
        <f t="shared" si="5"/>
        <v>600</v>
      </c>
      <c r="G126" s="34">
        <f>G127</f>
        <v>0</v>
      </c>
      <c r="H126" s="34">
        <f>H127</f>
        <v>0</v>
      </c>
      <c r="I126" s="34">
        <f>I127</f>
        <v>600</v>
      </c>
    </row>
    <row r="127" spans="1:9" s="15" customFormat="1" ht="31.5">
      <c r="A127" s="74" t="s">
        <v>484</v>
      </c>
      <c r="B127" s="117" t="s">
        <v>601</v>
      </c>
      <c r="C127" s="62">
        <v>600</v>
      </c>
      <c r="D127" s="63" t="s">
        <v>437</v>
      </c>
      <c r="E127" s="63" t="s">
        <v>231</v>
      </c>
      <c r="F127" s="34">
        <f t="shared" si="5"/>
        <v>600</v>
      </c>
      <c r="G127" s="34"/>
      <c r="H127" s="34">
        <v>0</v>
      </c>
      <c r="I127" s="34">
        <v>600</v>
      </c>
    </row>
    <row r="128" spans="1:9" s="15" customFormat="1" ht="15.75">
      <c r="A128" s="65" t="s">
        <v>1156</v>
      </c>
      <c r="B128" s="117" t="s">
        <v>1145</v>
      </c>
      <c r="C128" s="62"/>
      <c r="D128" s="63"/>
      <c r="E128" s="63"/>
      <c r="F128" s="34">
        <f t="shared" si="5"/>
        <v>128628.7</v>
      </c>
      <c r="G128" s="34">
        <f>G129+G130</f>
        <v>0</v>
      </c>
      <c r="H128" s="34">
        <f>H129+H130</f>
        <v>128500</v>
      </c>
      <c r="I128" s="34">
        <f>I129+I130</f>
        <v>128.69999999999999</v>
      </c>
    </row>
    <row r="129" spans="1:11" s="15" customFormat="1" ht="31.5" hidden="1">
      <c r="A129" s="65" t="s">
        <v>1157</v>
      </c>
      <c r="B129" s="117" t="s">
        <v>1144</v>
      </c>
      <c r="C129" s="62">
        <v>600</v>
      </c>
      <c r="D129" s="63" t="s">
        <v>437</v>
      </c>
      <c r="E129" s="63" t="s">
        <v>234</v>
      </c>
      <c r="F129" s="34">
        <f t="shared" si="5"/>
        <v>0</v>
      </c>
      <c r="G129" s="34"/>
      <c r="H129" s="34"/>
      <c r="I129" s="34">
        <v>0</v>
      </c>
    </row>
    <row r="130" spans="1:11" s="15" customFormat="1" ht="47.25">
      <c r="A130" s="65" t="s">
        <v>1270</v>
      </c>
      <c r="B130" s="117" t="s">
        <v>1291</v>
      </c>
      <c r="C130" s="62">
        <v>600</v>
      </c>
      <c r="D130" s="63" t="s">
        <v>437</v>
      </c>
      <c r="E130" s="63" t="s">
        <v>234</v>
      </c>
      <c r="F130" s="34">
        <f t="shared" ref="F130" si="11">G130+H130+I130</f>
        <v>128628.7</v>
      </c>
      <c r="G130" s="34"/>
      <c r="H130" s="34">
        <v>128500</v>
      </c>
      <c r="I130" s="34">
        <v>128.69999999999999</v>
      </c>
    </row>
    <row r="131" spans="1:11" s="15" customFormat="1" ht="15.75">
      <c r="A131" s="65" t="s">
        <v>1287</v>
      </c>
      <c r="B131" s="117" t="s">
        <v>1289</v>
      </c>
      <c r="C131" s="62"/>
      <c r="D131" s="63"/>
      <c r="E131" s="63"/>
      <c r="F131" s="34">
        <f t="shared" si="5"/>
        <v>576.6</v>
      </c>
      <c r="G131" s="34">
        <f>G132</f>
        <v>0</v>
      </c>
      <c r="H131" s="34">
        <f>H132</f>
        <v>576</v>
      </c>
      <c r="I131" s="34">
        <f>I132</f>
        <v>0.6</v>
      </c>
    </row>
    <row r="132" spans="1:11" s="15" customFormat="1" ht="47.25">
      <c r="A132" s="65" t="s">
        <v>866</v>
      </c>
      <c r="B132" s="74" t="s">
        <v>1284</v>
      </c>
      <c r="C132" s="62">
        <v>600</v>
      </c>
      <c r="D132" s="63" t="s">
        <v>437</v>
      </c>
      <c r="E132" s="63" t="s">
        <v>234</v>
      </c>
      <c r="F132" s="34">
        <f t="shared" si="5"/>
        <v>576.6</v>
      </c>
      <c r="G132" s="34"/>
      <c r="H132" s="34">
        <v>576</v>
      </c>
      <c r="I132" s="34">
        <v>0.6</v>
      </c>
    </row>
    <row r="133" spans="1:11" s="15" customFormat="1" ht="31.5">
      <c r="A133" s="65" t="s">
        <v>1288</v>
      </c>
      <c r="B133" s="117" t="s">
        <v>1290</v>
      </c>
      <c r="C133" s="62"/>
      <c r="D133" s="63"/>
      <c r="E133" s="63"/>
      <c r="F133" s="34">
        <f t="shared" si="5"/>
        <v>500.6</v>
      </c>
      <c r="G133" s="34">
        <f>G134</f>
        <v>0</v>
      </c>
      <c r="H133" s="34">
        <f>H134</f>
        <v>500</v>
      </c>
      <c r="I133" s="34">
        <f>I134</f>
        <v>0.6</v>
      </c>
    </row>
    <row r="134" spans="1:11" s="15" customFormat="1" ht="47.25">
      <c r="A134" s="90" t="s">
        <v>614</v>
      </c>
      <c r="B134" s="74" t="s">
        <v>1283</v>
      </c>
      <c r="C134" s="62">
        <v>600</v>
      </c>
      <c r="D134" s="63" t="s">
        <v>437</v>
      </c>
      <c r="E134" s="63" t="s">
        <v>234</v>
      </c>
      <c r="F134" s="34">
        <f t="shared" si="5"/>
        <v>500.6</v>
      </c>
      <c r="G134" s="34"/>
      <c r="H134" s="34">
        <v>500</v>
      </c>
      <c r="I134" s="34">
        <v>0.6</v>
      </c>
    </row>
    <row r="135" spans="1:11" s="15" customFormat="1" ht="15.75" hidden="1">
      <c r="A135" s="65" t="s">
        <v>590</v>
      </c>
      <c r="B135" s="117" t="s">
        <v>704</v>
      </c>
      <c r="C135" s="62"/>
      <c r="D135" s="63"/>
      <c r="E135" s="63"/>
      <c r="F135" s="34">
        <f t="shared" si="5"/>
        <v>0</v>
      </c>
      <c r="G135" s="34">
        <f>SUM(G136:G139)</f>
        <v>0</v>
      </c>
      <c r="H135" s="34">
        <f>SUM(H136:H139)</f>
        <v>0</v>
      </c>
      <c r="I135" s="34">
        <f>SUM(I136:I139)</f>
        <v>0</v>
      </c>
    </row>
    <row r="136" spans="1:11" s="15" customFormat="1" ht="47.25" hidden="1">
      <c r="A136" s="65" t="s">
        <v>602</v>
      </c>
      <c r="B136" s="74" t="s">
        <v>603</v>
      </c>
      <c r="C136" s="62">
        <v>600</v>
      </c>
      <c r="D136" s="63" t="s">
        <v>437</v>
      </c>
      <c r="E136" s="63" t="s">
        <v>231</v>
      </c>
      <c r="F136" s="34">
        <f t="shared" si="5"/>
        <v>0</v>
      </c>
      <c r="G136" s="34"/>
      <c r="H136" s="34"/>
      <c r="I136" s="34"/>
    </row>
    <row r="137" spans="1:11" s="15" customFormat="1" ht="31.5" hidden="1">
      <c r="A137" s="90" t="s">
        <v>613</v>
      </c>
      <c r="B137" s="117" t="s">
        <v>592</v>
      </c>
      <c r="C137" s="62">
        <v>600</v>
      </c>
      <c r="D137" s="63" t="s">
        <v>437</v>
      </c>
      <c r="E137" s="63" t="s">
        <v>234</v>
      </c>
      <c r="F137" s="34">
        <f t="shared" si="5"/>
        <v>0</v>
      </c>
      <c r="G137" s="34"/>
      <c r="H137" s="34"/>
      <c r="I137" s="34"/>
      <c r="K137" s="226"/>
    </row>
    <row r="138" spans="1:11" s="15" customFormat="1" ht="47.25" hidden="1">
      <c r="A138" s="90" t="s">
        <v>614</v>
      </c>
      <c r="B138" s="74" t="s">
        <v>615</v>
      </c>
      <c r="C138" s="62">
        <v>600</v>
      </c>
      <c r="D138" s="63" t="s">
        <v>437</v>
      </c>
      <c r="E138" s="63" t="s">
        <v>234</v>
      </c>
      <c r="F138" s="34">
        <f t="shared" si="5"/>
        <v>0</v>
      </c>
      <c r="G138" s="34"/>
      <c r="H138" s="34"/>
      <c r="I138" s="34"/>
    </row>
    <row r="139" spans="1:11" s="15" customFormat="1" ht="47.25" hidden="1">
      <c r="A139" s="65" t="s">
        <v>1075</v>
      </c>
      <c r="B139" s="74" t="s">
        <v>1063</v>
      </c>
      <c r="C139" s="62">
        <v>600</v>
      </c>
      <c r="D139" s="63" t="s">
        <v>437</v>
      </c>
      <c r="E139" s="63" t="s">
        <v>231</v>
      </c>
      <c r="F139" s="34">
        <f t="shared" si="5"/>
        <v>0</v>
      </c>
      <c r="G139" s="34"/>
      <c r="H139" s="34"/>
      <c r="I139" s="34"/>
    </row>
    <row r="140" spans="1:11" s="15" customFormat="1" ht="31.5">
      <c r="A140" s="100" t="s">
        <v>604</v>
      </c>
      <c r="B140" s="116" t="s">
        <v>705</v>
      </c>
      <c r="C140" s="57"/>
      <c r="D140" s="58"/>
      <c r="E140" s="58"/>
      <c r="F140" s="114">
        <f t="shared" si="5"/>
        <v>37882.6</v>
      </c>
      <c r="G140" s="114"/>
      <c r="H140" s="114">
        <f>H141</f>
        <v>0</v>
      </c>
      <c r="I140" s="114">
        <f>I141</f>
        <v>37882.6</v>
      </c>
    </row>
    <row r="141" spans="1:11" s="15" customFormat="1" ht="47.25">
      <c r="A141" s="74" t="s">
        <v>606</v>
      </c>
      <c r="B141" s="117" t="s">
        <v>607</v>
      </c>
      <c r="C141" s="62">
        <v>600</v>
      </c>
      <c r="D141" s="63">
        <v>11</v>
      </c>
      <c r="E141" s="63" t="s">
        <v>231</v>
      </c>
      <c r="F141" s="34">
        <f t="shared" si="5"/>
        <v>37882.6</v>
      </c>
      <c r="G141" s="34"/>
      <c r="H141" s="34">
        <v>0</v>
      </c>
      <c r="I141" s="33">
        <v>37882.6</v>
      </c>
    </row>
    <row r="142" spans="1:11" s="15" customFormat="1" ht="31.5">
      <c r="A142" s="100" t="s">
        <v>956</v>
      </c>
      <c r="B142" s="116" t="s">
        <v>261</v>
      </c>
      <c r="C142" s="62"/>
      <c r="D142" s="63"/>
      <c r="E142" s="63"/>
      <c r="F142" s="114">
        <f t="shared" si="5"/>
        <v>136991.4</v>
      </c>
      <c r="G142" s="114">
        <f>SUM(G143,G148,G160)</f>
        <v>0</v>
      </c>
      <c r="H142" s="114">
        <f>SUM(H143,H148,H160)</f>
        <v>23531.599999999999</v>
      </c>
      <c r="I142" s="114">
        <f>SUM(I143,I148,I160)</f>
        <v>113459.8</v>
      </c>
    </row>
    <row r="143" spans="1:11" s="17" customFormat="1" ht="15.75">
      <c r="A143" s="100" t="s">
        <v>385</v>
      </c>
      <c r="B143" s="116" t="s">
        <v>706</v>
      </c>
      <c r="C143" s="57"/>
      <c r="D143" s="58"/>
      <c r="E143" s="58"/>
      <c r="F143" s="114">
        <f t="shared" si="5"/>
        <v>38588.300000000003</v>
      </c>
      <c r="G143" s="114">
        <f>SUM(G144,G146)</f>
        <v>0</v>
      </c>
      <c r="H143" s="114">
        <f>SUM(H144,H146)</f>
        <v>23531.599999999999</v>
      </c>
      <c r="I143" s="114">
        <f>SUM(I144,I146)</f>
        <v>15056.7</v>
      </c>
    </row>
    <row r="144" spans="1:11" s="15" customFormat="1" ht="31.5">
      <c r="A144" s="74" t="s">
        <v>982</v>
      </c>
      <c r="B144" s="117" t="s">
        <v>707</v>
      </c>
      <c r="C144" s="62"/>
      <c r="D144" s="63"/>
      <c r="E144" s="63"/>
      <c r="F144" s="34">
        <f t="shared" si="5"/>
        <v>15033.1</v>
      </c>
      <c r="G144" s="34">
        <f>G145</f>
        <v>0</v>
      </c>
      <c r="H144" s="34">
        <f>H145</f>
        <v>0</v>
      </c>
      <c r="I144" s="34">
        <f>I145</f>
        <v>15033.1</v>
      </c>
    </row>
    <row r="145" spans="1:9" s="15" customFormat="1" ht="31.5">
      <c r="A145" s="65" t="s">
        <v>959</v>
      </c>
      <c r="B145" s="117" t="s">
        <v>388</v>
      </c>
      <c r="C145" s="62">
        <v>800</v>
      </c>
      <c r="D145" s="63" t="s">
        <v>261</v>
      </c>
      <c r="E145" s="63" t="s">
        <v>234</v>
      </c>
      <c r="F145" s="34">
        <f t="shared" si="5"/>
        <v>15033.1</v>
      </c>
      <c r="G145" s="34"/>
      <c r="H145" s="34">
        <v>0</v>
      </c>
      <c r="I145" s="33">
        <v>15033.1</v>
      </c>
    </row>
    <row r="146" spans="1:9" s="15" customFormat="1" ht="15.75">
      <c r="A146" s="61" t="s">
        <v>1248</v>
      </c>
      <c r="B146" s="117" t="s">
        <v>1249</v>
      </c>
      <c r="C146" s="62"/>
      <c r="D146" s="63"/>
      <c r="E146" s="63"/>
      <c r="F146" s="34">
        <f t="shared" si="5"/>
        <v>23555.199999999997</v>
      </c>
      <c r="G146" s="34">
        <f>G147</f>
        <v>0</v>
      </c>
      <c r="H146" s="34">
        <f>H147</f>
        <v>23531.599999999999</v>
      </c>
      <c r="I146" s="34">
        <f>I147</f>
        <v>23.6</v>
      </c>
    </row>
    <row r="147" spans="1:9" s="15" customFormat="1" ht="31.5">
      <c r="A147" s="61" t="s">
        <v>1250</v>
      </c>
      <c r="B147" s="74" t="s">
        <v>1276</v>
      </c>
      <c r="C147" s="62">
        <v>200</v>
      </c>
      <c r="D147" s="63" t="s">
        <v>261</v>
      </c>
      <c r="E147" s="63" t="s">
        <v>234</v>
      </c>
      <c r="F147" s="34">
        <f t="shared" si="5"/>
        <v>23555.199999999997</v>
      </c>
      <c r="G147" s="34"/>
      <c r="H147" s="33">
        <v>23531.599999999999</v>
      </c>
      <c r="I147" s="33">
        <v>23.6</v>
      </c>
    </row>
    <row r="148" spans="1:9" s="15" customFormat="1" ht="30.75" customHeight="1">
      <c r="A148" s="100" t="s">
        <v>389</v>
      </c>
      <c r="B148" s="116" t="s">
        <v>708</v>
      </c>
      <c r="C148" s="57"/>
      <c r="D148" s="58"/>
      <c r="E148" s="58"/>
      <c r="F148" s="114">
        <f>G148+H148+I148</f>
        <v>98403.1</v>
      </c>
      <c r="G148" s="114">
        <f>G149</f>
        <v>0</v>
      </c>
      <c r="H148" s="114">
        <f t="shared" ref="H148:I148" si="12">H149</f>
        <v>0</v>
      </c>
      <c r="I148" s="114">
        <f t="shared" si="12"/>
        <v>98403.1</v>
      </c>
    </row>
    <row r="149" spans="1:9" s="15" customFormat="1" ht="15.75">
      <c r="A149" s="74" t="s">
        <v>391</v>
      </c>
      <c r="B149" s="117" t="s">
        <v>709</v>
      </c>
      <c r="C149" s="57"/>
      <c r="D149" s="58"/>
      <c r="E149" s="58"/>
      <c r="F149" s="34">
        <f t="shared" si="5"/>
        <v>98403.1</v>
      </c>
      <c r="G149" s="34">
        <f>SUM(G150:G159)</f>
        <v>0</v>
      </c>
      <c r="H149" s="34">
        <f>SUM(H150:H159)</f>
        <v>0</v>
      </c>
      <c r="I149" s="34">
        <f>SUM(I150:I159)</f>
        <v>98403.1</v>
      </c>
    </row>
    <row r="150" spans="1:9" s="15" customFormat="1" ht="47.25">
      <c r="A150" s="90" t="s">
        <v>961</v>
      </c>
      <c r="B150" s="117" t="s">
        <v>960</v>
      </c>
      <c r="C150" s="62">
        <v>800</v>
      </c>
      <c r="D150" s="63" t="s">
        <v>261</v>
      </c>
      <c r="E150" s="63" t="s">
        <v>234</v>
      </c>
      <c r="F150" s="34">
        <f t="shared" si="5"/>
        <v>36085.1</v>
      </c>
      <c r="G150" s="34"/>
      <c r="H150" s="34"/>
      <c r="I150" s="34">
        <v>36085.1</v>
      </c>
    </row>
    <row r="151" spans="1:9" s="17" customFormat="1" ht="63">
      <c r="A151" s="74" t="s">
        <v>640</v>
      </c>
      <c r="B151" s="117" t="s">
        <v>639</v>
      </c>
      <c r="C151" s="62">
        <v>800</v>
      </c>
      <c r="D151" s="63" t="s">
        <v>261</v>
      </c>
      <c r="E151" s="63" t="s">
        <v>234</v>
      </c>
      <c r="F151" s="34">
        <f t="shared" si="5"/>
        <v>13018</v>
      </c>
      <c r="G151" s="34"/>
      <c r="H151" s="34"/>
      <c r="I151" s="33">
        <v>13018</v>
      </c>
    </row>
    <row r="152" spans="1:9" s="15" customFormat="1" ht="47.25" hidden="1">
      <c r="A152" s="65" t="s">
        <v>654</v>
      </c>
      <c r="B152" s="117" t="s">
        <v>655</v>
      </c>
      <c r="C152" s="62">
        <v>800</v>
      </c>
      <c r="D152" s="63" t="s">
        <v>261</v>
      </c>
      <c r="E152" s="63" t="s">
        <v>261</v>
      </c>
      <c r="F152" s="34">
        <f t="shared" si="5"/>
        <v>0</v>
      </c>
      <c r="G152" s="34"/>
      <c r="H152" s="34"/>
      <c r="I152" s="34"/>
    </row>
    <row r="153" spans="1:9" s="15" customFormat="1" ht="31.5" hidden="1">
      <c r="A153" s="74" t="s">
        <v>1142</v>
      </c>
      <c r="B153" s="74" t="s">
        <v>1117</v>
      </c>
      <c r="C153" s="62">
        <v>800</v>
      </c>
      <c r="D153" s="63" t="s">
        <v>261</v>
      </c>
      <c r="E153" s="63" t="s">
        <v>234</v>
      </c>
      <c r="F153" s="34">
        <f t="shared" si="5"/>
        <v>0</v>
      </c>
      <c r="G153" s="34"/>
      <c r="H153" s="34"/>
      <c r="I153" s="34">
        <v>0</v>
      </c>
    </row>
    <row r="154" spans="1:9" s="15" customFormat="1" ht="63">
      <c r="A154" s="74" t="s">
        <v>1147</v>
      </c>
      <c r="B154" s="74" t="s">
        <v>1146</v>
      </c>
      <c r="C154" s="62">
        <v>800</v>
      </c>
      <c r="D154" s="63" t="s">
        <v>261</v>
      </c>
      <c r="E154" s="63" t="s">
        <v>261</v>
      </c>
      <c r="F154" s="34">
        <f t="shared" si="5"/>
        <v>13000</v>
      </c>
      <c r="G154" s="34"/>
      <c r="H154" s="34"/>
      <c r="I154" s="34">
        <v>13000</v>
      </c>
    </row>
    <row r="155" spans="1:9" s="15" customFormat="1" ht="31.5" hidden="1">
      <c r="A155" s="74" t="s">
        <v>1177</v>
      </c>
      <c r="B155" s="74" t="s">
        <v>1174</v>
      </c>
      <c r="C155" s="62">
        <v>800</v>
      </c>
      <c r="D155" s="63" t="s">
        <v>261</v>
      </c>
      <c r="E155" s="63" t="s">
        <v>234</v>
      </c>
      <c r="F155" s="34">
        <f t="shared" si="5"/>
        <v>0</v>
      </c>
      <c r="G155" s="34"/>
      <c r="H155" s="34"/>
      <c r="I155" s="34">
        <v>0</v>
      </c>
    </row>
    <row r="156" spans="1:9" s="15" customFormat="1" ht="47.25">
      <c r="A156" s="65" t="s">
        <v>983</v>
      </c>
      <c r="B156" s="117" t="s">
        <v>964</v>
      </c>
      <c r="C156" s="62">
        <v>800</v>
      </c>
      <c r="D156" s="63" t="s">
        <v>261</v>
      </c>
      <c r="E156" s="63" t="s">
        <v>261</v>
      </c>
      <c r="F156" s="34">
        <f t="shared" si="5"/>
        <v>6300</v>
      </c>
      <c r="G156" s="34"/>
      <c r="H156" s="34"/>
      <c r="I156" s="34">
        <v>6300</v>
      </c>
    </row>
    <row r="157" spans="1:9" s="15" customFormat="1" ht="31.5">
      <c r="A157" s="65" t="s">
        <v>965</v>
      </c>
      <c r="B157" s="117" t="s">
        <v>963</v>
      </c>
      <c r="C157" s="62">
        <v>800</v>
      </c>
      <c r="D157" s="63" t="s">
        <v>261</v>
      </c>
      <c r="E157" s="63" t="s">
        <v>234</v>
      </c>
      <c r="F157" s="34">
        <f t="shared" si="5"/>
        <v>30000</v>
      </c>
      <c r="G157" s="34"/>
      <c r="H157" s="34">
        <v>0</v>
      </c>
      <c r="I157" s="33">
        <v>30000</v>
      </c>
    </row>
    <row r="158" spans="1:9" s="15" customFormat="1" ht="78.75" hidden="1">
      <c r="A158" s="65" t="s">
        <v>1159</v>
      </c>
      <c r="B158" s="117" t="s">
        <v>1010</v>
      </c>
      <c r="C158" s="62">
        <v>800</v>
      </c>
      <c r="D158" s="63" t="s">
        <v>261</v>
      </c>
      <c r="E158" s="63" t="s">
        <v>234</v>
      </c>
      <c r="F158" s="34">
        <f t="shared" si="5"/>
        <v>0</v>
      </c>
      <c r="G158" s="34"/>
      <c r="H158" s="34"/>
      <c r="I158" s="33">
        <v>0</v>
      </c>
    </row>
    <row r="159" spans="1:9" s="15" customFormat="1" ht="47.25" hidden="1">
      <c r="A159" s="90" t="s">
        <v>641</v>
      </c>
      <c r="B159" s="117" t="s">
        <v>962</v>
      </c>
      <c r="C159" s="62">
        <v>800</v>
      </c>
      <c r="D159" s="63" t="s">
        <v>261</v>
      </c>
      <c r="E159" s="63" t="s">
        <v>261</v>
      </c>
      <c r="F159" s="34">
        <f t="shared" si="5"/>
        <v>0</v>
      </c>
      <c r="G159" s="34"/>
      <c r="H159" s="34"/>
      <c r="I159" s="33"/>
    </row>
    <row r="160" spans="1:9" s="15" customFormat="1" ht="15.75" hidden="1">
      <c r="A160" s="100" t="s">
        <v>710</v>
      </c>
      <c r="B160" s="116" t="s">
        <v>711</v>
      </c>
      <c r="C160" s="62"/>
      <c r="D160" s="63"/>
      <c r="E160" s="63"/>
      <c r="F160" s="34">
        <f t="shared" si="5"/>
        <v>0</v>
      </c>
      <c r="G160" s="34"/>
      <c r="H160" s="34"/>
      <c r="I160" s="114">
        <f>I161+I163</f>
        <v>0</v>
      </c>
    </row>
    <row r="161" spans="1:9" s="15" customFormat="1" ht="31.5" hidden="1">
      <c r="A161" s="90" t="s">
        <v>1178</v>
      </c>
      <c r="B161" s="117" t="s">
        <v>1183</v>
      </c>
      <c r="C161" s="62"/>
      <c r="D161" s="63"/>
      <c r="E161" s="63"/>
      <c r="F161" s="34">
        <f t="shared" si="5"/>
        <v>0</v>
      </c>
      <c r="G161" s="34">
        <f>G162</f>
        <v>0</v>
      </c>
      <c r="H161" s="34">
        <f>H162</f>
        <v>0</v>
      </c>
      <c r="I161" s="34">
        <f>I162</f>
        <v>0</v>
      </c>
    </row>
    <row r="162" spans="1:9" s="15" customFormat="1" ht="31.5" hidden="1">
      <c r="A162" s="74" t="s">
        <v>1184</v>
      </c>
      <c r="B162" s="62" t="s">
        <v>1171</v>
      </c>
      <c r="C162" s="62">
        <v>300</v>
      </c>
      <c r="D162" s="63" t="s">
        <v>261</v>
      </c>
      <c r="E162" s="63" t="s">
        <v>234</v>
      </c>
      <c r="F162" s="34">
        <f t="shared" si="5"/>
        <v>0</v>
      </c>
      <c r="G162" s="34"/>
      <c r="H162" s="34"/>
      <c r="I162" s="34"/>
    </row>
    <row r="163" spans="1:9" s="15" customFormat="1" ht="31.5" hidden="1">
      <c r="A163" s="74" t="s">
        <v>713</v>
      </c>
      <c r="B163" s="117" t="s">
        <v>714</v>
      </c>
      <c r="C163" s="62"/>
      <c r="D163" s="63"/>
      <c r="E163" s="63"/>
      <c r="F163" s="34">
        <f t="shared" si="5"/>
        <v>0</v>
      </c>
      <c r="G163" s="34">
        <f>G164</f>
        <v>0</v>
      </c>
      <c r="H163" s="34">
        <f>H164</f>
        <v>0</v>
      </c>
      <c r="I163" s="34">
        <f>I164</f>
        <v>0</v>
      </c>
    </row>
    <row r="164" spans="1:9" s="15" customFormat="1" ht="47.25" hidden="1">
      <c r="A164" s="74" t="s">
        <v>712</v>
      </c>
      <c r="B164" s="117" t="s">
        <v>715</v>
      </c>
      <c r="C164" s="62">
        <v>200</v>
      </c>
      <c r="D164" s="63" t="s">
        <v>261</v>
      </c>
      <c r="E164" s="63" t="s">
        <v>234</v>
      </c>
      <c r="F164" s="34">
        <f t="shared" si="5"/>
        <v>0</v>
      </c>
      <c r="G164" s="34"/>
      <c r="H164" s="34"/>
      <c r="I164" s="34">
        <v>0</v>
      </c>
    </row>
    <row r="165" spans="1:9" s="15" customFormat="1" ht="31.5">
      <c r="A165" s="100" t="s">
        <v>953</v>
      </c>
      <c r="B165" s="116" t="s">
        <v>423</v>
      </c>
      <c r="C165" s="57"/>
      <c r="D165" s="58"/>
      <c r="E165" s="58"/>
      <c r="F165" s="114">
        <f t="shared" si="5"/>
        <v>26583.8</v>
      </c>
      <c r="G165" s="114">
        <f>SUM(G166,G169,G174)</f>
        <v>0</v>
      </c>
      <c r="H165" s="114">
        <f>SUM(H166,H169,H174)</f>
        <v>0</v>
      </c>
      <c r="I165" s="114">
        <f>SUM(I166,I169,I174)</f>
        <v>26583.8</v>
      </c>
    </row>
    <row r="166" spans="1:9" s="17" customFormat="1" ht="15.75">
      <c r="A166" s="100" t="s">
        <v>967</v>
      </c>
      <c r="B166" s="116" t="s">
        <v>716</v>
      </c>
      <c r="C166" s="57"/>
      <c r="D166" s="58"/>
      <c r="E166" s="58"/>
      <c r="F166" s="114">
        <f t="shared" si="5"/>
        <v>17000</v>
      </c>
      <c r="G166" s="114"/>
      <c r="H166" s="114">
        <f>H167</f>
        <v>0</v>
      </c>
      <c r="I166" s="114">
        <f>I167</f>
        <v>17000</v>
      </c>
    </row>
    <row r="167" spans="1:9" s="15" customFormat="1" ht="15.75">
      <c r="A167" s="74" t="s">
        <v>968</v>
      </c>
      <c r="B167" s="117" t="s">
        <v>717</v>
      </c>
      <c r="C167" s="62"/>
      <c r="D167" s="63"/>
      <c r="E167" s="63"/>
      <c r="F167" s="34">
        <f t="shared" si="5"/>
        <v>17000</v>
      </c>
      <c r="G167" s="34"/>
      <c r="H167" s="34">
        <f>H168</f>
        <v>0</v>
      </c>
      <c r="I167" s="34">
        <f>I168</f>
        <v>17000</v>
      </c>
    </row>
    <row r="168" spans="1:9" s="15" customFormat="1" ht="31.5">
      <c r="A168" s="90" t="s">
        <v>347</v>
      </c>
      <c r="B168" s="117" t="s">
        <v>348</v>
      </c>
      <c r="C168" s="62">
        <v>200</v>
      </c>
      <c r="D168" s="63" t="s">
        <v>244</v>
      </c>
      <c r="E168" s="63" t="s">
        <v>343</v>
      </c>
      <c r="F168" s="34">
        <f t="shared" si="5"/>
        <v>17000</v>
      </c>
      <c r="G168" s="34"/>
      <c r="H168" s="34">
        <v>0</v>
      </c>
      <c r="I168" s="33">
        <v>17000</v>
      </c>
    </row>
    <row r="169" spans="1:9" s="17" customFormat="1" ht="31.5">
      <c r="A169" s="100" t="s">
        <v>969</v>
      </c>
      <c r="B169" s="116" t="s">
        <v>718</v>
      </c>
      <c r="C169" s="57"/>
      <c r="D169" s="58"/>
      <c r="E169" s="58"/>
      <c r="F169" s="114">
        <f t="shared" si="5"/>
        <v>8400.7999999999993</v>
      </c>
      <c r="G169" s="114">
        <f>SUM(G170)</f>
        <v>0</v>
      </c>
      <c r="H169" s="114">
        <f t="shared" ref="H169" si="13">SUM(H170)</f>
        <v>0</v>
      </c>
      <c r="I169" s="114">
        <f>SUM(I170,I172)</f>
        <v>8400.7999999999993</v>
      </c>
    </row>
    <row r="170" spans="1:9" s="15" customFormat="1" ht="15.75">
      <c r="A170" s="74" t="s">
        <v>362</v>
      </c>
      <c r="B170" s="117" t="s">
        <v>719</v>
      </c>
      <c r="C170" s="62"/>
      <c r="D170" s="63"/>
      <c r="E170" s="63"/>
      <c r="F170" s="34">
        <f t="shared" si="5"/>
        <v>6900.8</v>
      </c>
      <c r="G170" s="34"/>
      <c r="H170" s="34">
        <f>H171</f>
        <v>0</v>
      </c>
      <c r="I170" s="34">
        <f>I171</f>
        <v>6900.8</v>
      </c>
    </row>
    <row r="171" spans="1:9" s="15" customFormat="1" ht="31.5">
      <c r="A171" s="90" t="s">
        <v>364</v>
      </c>
      <c r="B171" s="117" t="s">
        <v>365</v>
      </c>
      <c r="C171" s="62">
        <v>200</v>
      </c>
      <c r="D171" s="63" t="s">
        <v>244</v>
      </c>
      <c r="E171" s="63" t="s">
        <v>301</v>
      </c>
      <c r="F171" s="34">
        <f t="shared" ref="F171:F229" si="14">G171+H171+I171</f>
        <v>6900.8</v>
      </c>
      <c r="G171" s="34"/>
      <c r="H171" s="34">
        <v>0</v>
      </c>
      <c r="I171" s="33">
        <v>6900.8</v>
      </c>
    </row>
    <row r="172" spans="1:9" s="15" customFormat="1" ht="47.25">
      <c r="A172" s="66" t="s">
        <v>1187</v>
      </c>
      <c r="B172" s="117" t="s">
        <v>874</v>
      </c>
      <c r="C172" s="62"/>
      <c r="D172" s="63"/>
      <c r="E172" s="63"/>
      <c r="F172" s="34">
        <f t="shared" si="14"/>
        <v>1500</v>
      </c>
      <c r="G172" s="34"/>
      <c r="H172" s="34">
        <f>H173</f>
        <v>0</v>
      </c>
      <c r="I172" s="34">
        <f>I173</f>
        <v>1500</v>
      </c>
    </row>
    <row r="173" spans="1:9" s="15" customFormat="1" ht="47.25">
      <c r="A173" s="66" t="s">
        <v>1186</v>
      </c>
      <c r="B173" s="117" t="s">
        <v>873</v>
      </c>
      <c r="C173" s="62">
        <v>800</v>
      </c>
      <c r="D173" s="63" t="s">
        <v>244</v>
      </c>
      <c r="E173" s="63" t="s">
        <v>301</v>
      </c>
      <c r="F173" s="34">
        <f t="shared" si="14"/>
        <v>1500</v>
      </c>
      <c r="G173" s="34"/>
      <c r="H173" s="34">
        <v>0</v>
      </c>
      <c r="I173" s="33">
        <v>1500</v>
      </c>
    </row>
    <row r="174" spans="1:9" s="15" customFormat="1" ht="15.75">
      <c r="A174" s="100" t="s">
        <v>970</v>
      </c>
      <c r="B174" s="116" t="s">
        <v>720</v>
      </c>
      <c r="C174" s="57"/>
      <c r="D174" s="58"/>
      <c r="E174" s="58"/>
      <c r="F174" s="114">
        <f t="shared" si="14"/>
        <v>1183</v>
      </c>
      <c r="G174" s="114">
        <f>SUM(G175,G177)</f>
        <v>0</v>
      </c>
      <c r="H174" s="114">
        <f>SUM(H175,H177)</f>
        <v>0</v>
      </c>
      <c r="I174" s="114">
        <f>SUM(I175,I177)</f>
        <v>1183</v>
      </c>
    </row>
    <row r="175" spans="1:9" s="15" customFormat="1" ht="15.75">
      <c r="A175" s="74" t="s">
        <v>350</v>
      </c>
      <c r="B175" s="117" t="s">
        <v>721</v>
      </c>
      <c r="C175" s="57"/>
      <c r="D175" s="58"/>
      <c r="E175" s="58"/>
      <c r="F175" s="34">
        <f t="shared" si="14"/>
        <v>1183</v>
      </c>
      <c r="G175" s="34"/>
      <c r="H175" s="34">
        <f>H176</f>
        <v>0</v>
      </c>
      <c r="I175" s="34">
        <f>I176</f>
        <v>1183</v>
      </c>
    </row>
    <row r="176" spans="1:9" s="15" customFormat="1" ht="31.5">
      <c r="A176" s="90" t="s">
        <v>352</v>
      </c>
      <c r="B176" s="117" t="s">
        <v>353</v>
      </c>
      <c r="C176" s="62">
        <v>200</v>
      </c>
      <c r="D176" s="63" t="s">
        <v>244</v>
      </c>
      <c r="E176" s="63" t="s">
        <v>343</v>
      </c>
      <c r="F176" s="34">
        <f t="shared" si="14"/>
        <v>1183</v>
      </c>
      <c r="G176" s="34"/>
      <c r="H176" s="34">
        <v>0</v>
      </c>
      <c r="I176" s="33">
        <v>1183</v>
      </c>
    </row>
    <row r="177" spans="1:9" s="15" customFormat="1" ht="15.75" hidden="1">
      <c r="A177" s="74" t="s">
        <v>354</v>
      </c>
      <c r="B177" s="117" t="s">
        <v>722</v>
      </c>
      <c r="C177" s="57"/>
      <c r="D177" s="58"/>
      <c r="E177" s="58"/>
      <c r="F177" s="34">
        <f t="shared" si="14"/>
        <v>0</v>
      </c>
      <c r="G177" s="34">
        <f>SUM(G178:G179)</f>
        <v>0</v>
      </c>
      <c r="H177" s="34">
        <f>SUM(H178:H179)</f>
        <v>0</v>
      </c>
      <c r="I177" s="34">
        <f>SUM(I178:I179)</f>
        <v>0</v>
      </c>
    </row>
    <row r="178" spans="1:9" s="15" customFormat="1" ht="31.5" hidden="1">
      <c r="A178" s="90" t="s">
        <v>356</v>
      </c>
      <c r="B178" s="117" t="s">
        <v>357</v>
      </c>
      <c r="C178" s="62">
        <v>200</v>
      </c>
      <c r="D178" s="63" t="s">
        <v>244</v>
      </c>
      <c r="E178" s="63" t="s">
        <v>343</v>
      </c>
      <c r="F178" s="34">
        <f t="shared" si="14"/>
        <v>0</v>
      </c>
      <c r="G178" s="34"/>
      <c r="H178" s="34">
        <v>0</v>
      </c>
      <c r="I178" s="34"/>
    </row>
    <row r="179" spans="1:9" s="15" customFormat="1" ht="47.25" hidden="1">
      <c r="A179" s="66" t="s">
        <v>358</v>
      </c>
      <c r="B179" s="117" t="s">
        <v>359</v>
      </c>
      <c r="C179" s="62">
        <v>200</v>
      </c>
      <c r="D179" s="63" t="s">
        <v>244</v>
      </c>
      <c r="E179" s="63" t="s">
        <v>343</v>
      </c>
      <c r="F179" s="34">
        <f t="shared" si="14"/>
        <v>0</v>
      </c>
      <c r="G179" s="34"/>
      <c r="H179" s="34"/>
      <c r="I179" s="33"/>
    </row>
    <row r="180" spans="1:9" s="15" customFormat="1" ht="31.5">
      <c r="A180" s="100" t="s">
        <v>949</v>
      </c>
      <c r="B180" s="116" t="s">
        <v>414</v>
      </c>
      <c r="C180" s="62"/>
      <c r="D180" s="63"/>
      <c r="E180" s="63"/>
      <c r="F180" s="114">
        <f t="shared" si="14"/>
        <v>224662.8</v>
      </c>
      <c r="G180" s="114">
        <f>SUM(G181,G183,G185,G187,G189,G191,G193,G195,G197,G207,G209,G212,G214,G216)</f>
        <v>0</v>
      </c>
      <c r="H180" s="114">
        <f>SUM(H181,H183,H185,H187,H189,H191,H193,H195,H197,H207,H209,H212,H214,H216)</f>
        <v>130842.7</v>
      </c>
      <c r="I180" s="114">
        <f>SUM(I181,I183,I185,I187,I189,I191,I193,I195,I197,I207,I209,I212,I214,I216)</f>
        <v>93820.099999999991</v>
      </c>
    </row>
    <row r="181" spans="1:9" s="15" customFormat="1" ht="15.75">
      <c r="A181" s="74" t="s">
        <v>376</v>
      </c>
      <c r="B181" s="117" t="s">
        <v>723</v>
      </c>
      <c r="C181" s="62"/>
      <c r="D181" s="63"/>
      <c r="E181" s="63"/>
      <c r="F181" s="34">
        <f t="shared" si="14"/>
        <v>43529</v>
      </c>
      <c r="G181" s="34"/>
      <c r="H181" s="34">
        <f>H182</f>
        <v>0</v>
      </c>
      <c r="I181" s="34">
        <f>I182</f>
        <v>43529</v>
      </c>
    </row>
    <row r="182" spans="1:9" s="15" customFormat="1" ht="31.5">
      <c r="A182" s="90" t="s">
        <v>724</v>
      </c>
      <c r="B182" s="117" t="s">
        <v>379</v>
      </c>
      <c r="C182" s="62">
        <v>200</v>
      </c>
      <c r="D182" s="63" t="s">
        <v>261</v>
      </c>
      <c r="E182" s="63" t="s">
        <v>231</v>
      </c>
      <c r="F182" s="34">
        <f t="shared" si="14"/>
        <v>43529</v>
      </c>
      <c r="G182" s="34"/>
      <c r="H182" s="34">
        <v>0</v>
      </c>
      <c r="I182" s="33">
        <v>43529</v>
      </c>
    </row>
    <row r="183" spans="1:9" s="15" customFormat="1" ht="15.75">
      <c r="A183" s="74" t="s">
        <v>367</v>
      </c>
      <c r="B183" s="117" t="s">
        <v>725</v>
      </c>
      <c r="C183" s="62"/>
      <c r="D183" s="63"/>
      <c r="E183" s="63"/>
      <c r="F183" s="34">
        <f t="shared" si="14"/>
        <v>22304.9</v>
      </c>
      <c r="G183" s="34"/>
      <c r="H183" s="34">
        <f>H184</f>
        <v>0</v>
      </c>
      <c r="I183" s="34">
        <f>I184</f>
        <v>22304.9</v>
      </c>
    </row>
    <row r="184" spans="1:9" s="15" customFormat="1" ht="47.25">
      <c r="A184" s="90" t="s">
        <v>369</v>
      </c>
      <c r="B184" s="117" t="s">
        <v>370</v>
      </c>
      <c r="C184" s="62">
        <v>200</v>
      </c>
      <c r="D184" s="63" t="s">
        <v>244</v>
      </c>
      <c r="E184" s="63" t="s">
        <v>301</v>
      </c>
      <c r="F184" s="34">
        <f t="shared" si="14"/>
        <v>22304.9</v>
      </c>
      <c r="G184" s="34"/>
      <c r="H184" s="34">
        <v>0</v>
      </c>
      <c r="I184" s="33">
        <v>22304.9</v>
      </c>
    </row>
    <row r="185" spans="1:9" s="15" customFormat="1" ht="15.75">
      <c r="A185" s="74" t="s">
        <v>395</v>
      </c>
      <c r="B185" s="117" t="s">
        <v>726</v>
      </c>
      <c r="C185" s="62"/>
      <c r="D185" s="63"/>
      <c r="E185" s="63"/>
      <c r="F185" s="34">
        <f t="shared" si="14"/>
        <v>9963.6</v>
      </c>
      <c r="G185" s="34"/>
      <c r="H185" s="34">
        <f>H186</f>
        <v>0</v>
      </c>
      <c r="I185" s="34">
        <f>I186</f>
        <v>9963.6</v>
      </c>
    </row>
    <row r="186" spans="1:9" s="15" customFormat="1" ht="31.5">
      <c r="A186" s="90" t="s">
        <v>397</v>
      </c>
      <c r="B186" s="117" t="s">
        <v>398</v>
      </c>
      <c r="C186" s="62">
        <v>200</v>
      </c>
      <c r="D186" s="63" t="s">
        <v>261</v>
      </c>
      <c r="E186" s="63" t="s">
        <v>296</v>
      </c>
      <c r="F186" s="34">
        <f t="shared" si="14"/>
        <v>9963.6</v>
      </c>
      <c r="G186" s="34"/>
      <c r="H186" s="34">
        <v>0</v>
      </c>
      <c r="I186" s="33">
        <v>9963.6</v>
      </c>
    </row>
    <row r="187" spans="1:9" s="15" customFormat="1" ht="15.75">
      <c r="A187" s="74" t="s">
        <v>399</v>
      </c>
      <c r="B187" s="117" t="s">
        <v>727</v>
      </c>
      <c r="C187" s="62"/>
      <c r="D187" s="63"/>
      <c r="E187" s="63"/>
      <c r="F187" s="34">
        <f t="shared" si="14"/>
        <v>443.2</v>
      </c>
      <c r="G187" s="34"/>
      <c r="H187" s="34">
        <f>H188</f>
        <v>0</v>
      </c>
      <c r="I187" s="34">
        <f>I188</f>
        <v>443.2</v>
      </c>
    </row>
    <row r="188" spans="1:9" s="15" customFormat="1" ht="31.5">
      <c r="A188" s="90" t="s">
        <v>401</v>
      </c>
      <c r="B188" s="117" t="s">
        <v>402</v>
      </c>
      <c r="C188" s="62">
        <v>200</v>
      </c>
      <c r="D188" s="63" t="s">
        <v>261</v>
      </c>
      <c r="E188" s="63" t="s">
        <v>296</v>
      </c>
      <c r="F188" s="34">
        <f t="shared" si="14"/>
        <v>443.2</v>
      </c>
      <c r="G188" s="34"/>
      <c r="H188" s="34">
        <v>0</v>
      </c>
      <c r="I188" s="33">
        <v>443.2</v>
      </c>
    </row>
    <row r="189" spans="1:9" s="15" customFormat="1" ht="15.75">
      <c r="A189" s="74" t="s">
        <v>403</v>
      </c>
      <c r="B189" s="117" t="s">
        <v>728</v>
      </c>
      <c r="C189" s="62"/>
      <c r="D189" s="63"/>
      <c r="E189" s="63"/>
      <c r="F189" s="34">
        <f t="shared" si="14"/>
        <v>1660.9</v>
      </c>
      <c r="G189" s="34"/>
      <c r="H189" s="34">
        <f>H190</f>
        <v>0</v>
      </c>
      <c r="I189" s="34">
        <f>I190</f>
        <v>1660.9</v>
      </c>
    </row>
    <row r="190" spans="1:9" s="15" customFormat="1" ht="31.5">
      <c r="A190" s="90" t="s">
        <v>405</v>
      </c>
      <c r="B190" s="117" t="s">
        <v>406</v>
      </c>
      <c r="C190" s="62">
        <v>200</v>
      </c>
      <c r="D190" s="63" t="s">
        <v>261</v>
      </c>
      <c r="E190" s="63" t="s">
        <v>296</v>
      </c>
      <c r="F190" s="34">
        <f t="shared" si="14"/>
        <v>1660.9</v>
      </c>
      <c r="G190" s="34"/>
      <c r="H190" s="34">
        <v>0</v>
      </c>
      <c r="I190" s="33">
        <v>1660.9</v>
      </c>
    </row>
    <row r="191" spans="1:9" s="15" customFormat="1" ht="15.75">
      <c r="A191" s="74" t="s">
        <v>407</v>
      </c>
      <c r="B191" s="117" t="s">
        <v>729</v>
      </c>
      <c r="C191" s="62"/>
      <c r="D191" s="63"/>
      <c r="E191" s="63"/>
      <c r="F191" s="34">
        <f t="shared" si="14"/>
        <v>2948.9</v>
      </c>
      <c r="G191" s="34"/>
      <c r="H191" s="34">
        <f>H192</f>
        <v>0</v>
      </c>
      <c r="I191" s="34">
        <f>I192</f>
        <v>2948.9</v>
      </c>
    </row>
    <row r="192" spans="1:9" s="15" customFormat="1" ht="31.5">
      <c r="A192" s="90" t="s">
        <v>409</v>
      </c>
      <c r="B192" s="117" t="s">
        <v>410</v>
      </c>
      <c r="C192" s="62">
        <v>200</v>
      </c>
      <c r="D192" s="63" t="s">
        <v>261</v>
      </c>
      <c r="E192" s="63" t="s">
        <v>296</v>
      </c>
      <c r="F192" s="34">
        <f t="shared" si="14"/>
        <v>2948.9</v>
      </c>
      <c r="G192" s="34"/>
      <c r="H192" s="34">
        <v>0</v>
      </c>
      <c r="I192" s="33">
        <v>2948.9</v>
      </c>
    </row>
    <row r="193" spans="1:9" s="15" customFormat="1" ht="31.5" hidden="1">
      <c r="A193" s="90" t="s">
        <v>1106</v>
      </c>
      <c r="B193" s="117" t="s">
        <v>730</v>
      </c>
      <c r="C193" s="62"/>
      <c r="D193" s="63"/>
      <c r="E193" s="63"/>
      <c r="F193" s="34">
        <f t="shared" si="14"/>
        <v>0</v>
      </c>
      <c r="G193" s="34"/>
      <c r="H193" s="34"/>
      <c r="I193" s="34">
        <f>I194</f>
        <v>0</v>
      </c>
    </row>
    <row r="194" spans="1:9" s="15" customFormat="1" ht="47.25" hidden="1">
      <c r="A194" s="90" t="s">
        <v>1107</v>
      </c>
      <c r="B194" s="117" t="s">
        <v>972</v>
      </c>
      <c r="C194" s="62">
        <v>200</v>
      </c>
      <c r="D194" s="63" t="s">
        <v>261</v>
      </c>
      <c r="E194" s="63" t="s">
        <v>234</v>
      </c>
      <c r="F194" s="34">
        <f t="shared" si="14"/>
        <v>0</v>
      </c>
      <c r="G194" s="34"/>
      <c r="H194" s="34"/>
      <c r="I194" s="33">
        <v>0</v>
      </c>
    </row>
    <row r="195" spans="1:9" s="15" customFormat="1" ht="31.5">
      <c r="A195" s="90" t="s">
        <v>380</v>
      </c>
      <c r="B195" s="117" t="s">
        <v>731</v>
      </c>
      <c r="C195" s="62"/>
      <c r="D195" s="63"/>
      <c r="E195" s="63"/>
      <c r="F195" s="34">
        <f t="shared" si="14"/>
        <v>9838.5</v>
      </c>
      <c r="G195" s="34">
        <f>G196</f>
        <v>0</v>
      </c>
      <c r="H195" s="34">
        <f>H196</f>
        <v>0</v>
      </c>
      <c r="I195" s="34">
        <f>I196</f>
        <v>9838.5</v>
      </c>
    </row>
    <row r="196" spans="1:9" s="15" customFormat="1" ht="31.5">
      <c r="A196" s="90" t="s">
        <v>382</v>
      </c>
      <c r="B196" s="117" t="s">
        <v>973</v>
      </c>
      <c r="C196" s="62">
        <v>200</v>
      </c>
      <c r="D196" s="63" t="s">
        <v>261</v>
      </c>
      <c r="E196" s="63" t="s">
        <v>231</v>
      </c>
      <c r="F196" s="34">
        <f t="shared" si="14"/>
        <v>9838.5</v>
      </c>
      <c r="G196" s="34"/>
      <c r="H196" s="34"/>
      <c r="I196" s="33">
        <v>9838.5</v>
      </c>
    </row>
    <row r="197" spans="1:9" s="15" customFormat="1" ht="31.5" hidden="1">
      <c r="A197" s="99" t="s">
        <v>412</v>
      </c>
      <c r="B197" s="117" t="s">
        <v>976</v>
      </c>
      <c r="C197" s="62"/>
      <c r="D197" s="63"/>
      <c r="E197" s="63"/>
      <c r="F197" s="34">
        <f>G197+H197+I197</f>
        <v>0</v>
      </c>
      <c r="G197" s="34">
        <f>SUM(G198:G206)</f>
        <v>0</v>
      </c>
      <c r="H197" s="34">
        <f>SUM(H198:H206)</f>
        <v>0</v>
      </c>
      <c r="I197" s="34">
        <f>SUM(I198:I206)</f>
        <v>0</v>
      </c>
    </row>
    <row r="198" spans="1:9" s="15" customFormat="1" ht="47.25" hidden="1">
      <c r="A198" s="61" t="s">
        <v>1069</v>
      </c>
      <c r="B198" s="117" t="s">
        <v>1058</v>
      </c>
      <c r="C198" s="62">
        <v>600</v>
      </c>
      <c r="D198" s="63" t="s">
        <v>261</v>
      </c>
      <c r="E198" s="63" t="s">
        <v>261</v>
      </c>
      <c r="F198" s="34">
        <f t="shared" si="14"/>
        <v>0</v>
      </c>
      <c r="G198" s="34"/>
      <c r="H198" s="34"/>
      <c r="I198" s="34">
        <v>0</v>
      </c>
    </row>
    <row r="199" spans="1:9" s="15" customFormat="1" ht="47.25" hidden="1">
      <c r="A199" s="99" t="s">
        <v>1006</v>
      </c>
      <c r="B199" s="117" t="s">
        <v>1005</v>
      </c>
      <c r="C199" s="62">
        <v>600</v>
      </c>
      <c r="D199" s="63" t="s">
        <v>414</v>
      </c>
      <c r="E199" s="63" t="s">
        <v>296</v>
      </c>
      <c r="F199" s="34">
        <f t="shared" si="14"/>
        <v>0</v>
      </c>
      <c r="G199" s="34"/>
      <c r="H199" s="34"/>
      <c r="I199" s="33">
        <v>0</v>
      </c>
    </row>
    <row r="200" spans="1:9" s="15" customFormat="1" ht="47.25" hidden="1">
      <c r="A200" s="99" t="s">
        <v>861</v>
      </c>
      <c r="B200" s="117" t="s">
        <v>977</v>
      </c>
      <c r="C200" s="62">
        <v>600</v>
      </c>
      <c r="D200" s="63" t="s">
        <v>414</v>
      </c>
      <c r="E200" s="63" t="s">
        <v>234</v>
      </c>
      <c r="F200" s="34">
        <f t="shared" si="14"/>
        <v>0</v>
      </c>
      <c r="G200" s="34"/>
      <c r="H200" s="34"/>
      <c r="I200" s="34">
        <v>0</v>
      </c>
    </row>
    <row r="201" spans="1:9" s="15" customFormat="1" ht="47.25" hidden="1">
      <c r="A201" s="99" t="s">
        <v>1007</v>
      </c>
      <c r="B201" s="117" t="s">
        <v>978</v>
      </c>
      <c r="C201" s="62">
        <v>200</v>
      </c>
      <c r="D201" s="63" t="s">
        <v>261</v>
      </c>
      <c r="E201" s="63" t="s">
        <v>261</v>
      </c>
      <c r="F201" s="34">
        <f t="shared" si="14"/>
        <v>0</v>
      </c>
      <c r="G201" s="34"/>
      <c r="H201" s="34"/>
      <c r="I201" s="34"/>
    </row>
    <row r="202" spans="1:9" s="15" customFormat="1" ht="47.25" hidden="1">
      <c r="A202" s="99" t="s">
        <v>862</v>
      </c>
      <c r="B202" s="117" t="s">
        <v>979</v>
      </c>
      <c r="C202" s="62">
        <v>600</v>
      </c>
      <c r="D202" s="63" t="s">
        <v>437</v>
      </c>
      <c r="E202" s="63" t="s">
        <v>234</v>
      </c>
      <c r="F202" s="34">
        <f t="shared" si="14"/>
        <v>0</v>
      </c>
      <c r="G202" s="34"/>
      <c r="H202" s="34"/>
      <c r="I202" s="34"/>
    </row>
    <row r="203" spans="1:9" s="15" customFormat="1" ht="47.25" hidden="1">
      <c r="A203" s="99" t="s">
        <v>868</v>
      </c>
      <c r="B203" s="117" t="s">
        <v>980</v>
      </c>
      <c r="C203" s="62">
        <v>600</v>
      </c>
      <c r="D203" s="63" t="s">
        <v>437</v>
      </c>
      <c r="E203" s="63" t="s">
        <v>234</v>
      </c>
      <c r="F203" s="34">
        <f t="shared" si="14"/>
        <v>0</v>
      </c>
      <c r="G203" s="34"/>
      <c r="H203" s="34"/>
      <c r="I203" s="34"/>
    </row>
    <row r="204" spans="1:9" s="15" customFormat="1" ht="47.25" hidden="1">
      <c r="A204" s="99" t="s">
        <v>869</v>
      </c>
      <c r="B204" s="117" t="s">
        <v>974</v>
      </c>
      <c r="C204" s="62">
        <v>200</v>
      </c>
      <c r="D204" s="63" t="s">
        <v>261</v>
      </c>
      <c r="E204" s="63" t="s">
        <v>261</v>
      </c>
      <c r="F204" s="34">
        <f t="shared" si="14"/>
        <v>0</v>
      </c>
      <c r="G204" s="34"/>
      <c r="H204" s="34"/>
      <c r="I204" s="34"/>
    </row>
    <row r="205" spans="1:9" s="15" customFormat="1" ht="47.25" hidden="1">
      <c r="A205" s="99" t="s">
        <v>1008</v>
      </c>
      <c r="B205" s="117" t="s">
        <v>975</v>
      </c>
      <c r="C205" s="62">
        <v>600</v>
      </c>
      <c r="D205" s="63" t="s">
        <v>414</v>
      </c>
      <c r="E205" s="63" t="s">
        <v>234</v>
      </c>
      <c r="F205" s="34">
        <f t="shared" si="14"/>
        <v>0</v>
      </c>
      <c r="G205" s="34"/>
      <c r="H205" s="34"/>
      <c r="I205" s="34"/>
    </row>
    <row r="206" spans="1:9" s="15" customFormat="1" ht="47.25" hidden="1">
      <c r="A206" s="99" t="s">
        <v>1003</v>
      </c>
      <c r="B206" s="117" t="s">
        <v>1004</v>
      </c>
      <c r="C206" s="62">
        <v>600</v>
      </c>
      <c r="D206" s="63" t="s">
        <v>414</v>
      </c>
      <c r="E206" s="63" t="s">
        <v>296</v>
      </c>
      <c r="F206" s="34">
        <f t="shared" si="14"/>
        <v>0</v>
      </c>
      <c r="G206" s="34"/>
      <c r="H206" s="34"/>
      <c r="I206" s="34"/>
    </row>
    <row r="207" spans="1:9" s="15" customFormat="1" ht="31.5" hidden="1">
      <c r="A207" s="99" t="s">
        <v>1029</v>
      </c>
      <c r="B207" s="117" t="s">
        <v>1041</v>
      </c>
      <c r="C207" s="62"/>
      <c r="D207" s="63"/>
      <c r="E207" s="63"/>
      <c r="F207" s="34">
        <f t="shared" si="14"/>
        <v>0</v>
      </c>
      <c r="G207" s="34">
        <f>SUM(G208:G208)</f>
        <v>0</v>
      </c>
      <c r="H207" s="34">
        <f>SUM(H208:H208)</f>
        <v>0</v>
      </c>
      <c r="I207" s="34">
        <f>SUM(I208:I208)</f>
        <v>0</v>
      </c>
    </row>
    <row r="208" spans="1:9" s="15" customFormat="1" ht="31.5" hidden="1">
      <c r="A208" s="99" t="s">
        <v>1030</v>
      </c>
      <c r="B208" s="117" t="s">
        <v>1028</v>
      </c>
      <c r="C208" s="62">
        <v>300</v>
      </c>
      <c r="D208" s="63" t="s">
        <v>261</v>
      </c>
      <c r="E208" s="63" t="s">
        <v>231</v>
      </c>
      <c r="F208" s="34">
        <f t="shared" si="14"/>
        <v>0</v>
      </c>
      <c r="G208" s="34"/>
      <c r="H208" s="34"/>
      <c r="I208" s="34">
        <v>0</v>
      </c>
    </row>
    <row r="209" spans="1:9" s="15" customFormat="1" ht="31.5">
      <c r="A209" s="65" t="s">
        <v>847</v>
      </c>
      <c r="B209" s="117" t="s">
        <v>732</v>
      </c>
      <c r="C209" s="62"/>
      <c r="D209" s="63"/>
      <c r="E209" s="63"/>
      <c r="F209" s="34">
        <f t="shared" si="14"/>
        <v>36240.100000000006</v>
      </c>
      <c r="G209" s="34">
        <f>SUM(G210:G211)</f>
        <v>0</v>
      </c>
      <c r="H209" s="34">
        <f>SUM(H210:H211)</f>
        <v>33206.800000000003</v>
      </c>
      <c r="I209" s="34">
        <f>SUM(I210:I211)</f>
        <v>3033.3</v>
      </c>
    </row>
    <row r="210" spans="1:9" s="15" customFormat="1" ht="47.25">
      <c r="A210" s="65" t="s">
        <v>1009</v>
      </c>
      <c r="B210" s="117" t="s">
        <v>981</v>
      </c>
      <c r="C210" s="62">
        <v>200</v>
      </c>
      <c r="D210" s="63" t="s">
        <v>231</v>
      </c>
      <c r="E210" s="63" t="s">
        <v>269</v>
      </c>
      <c r="F210" s="34">
        <f t="shared" si="14"/>
        <v>3000</v>
      </c>
      <c r="G210" s="34"/>
      <c r="H210" s="34"/>
      <c r="I210" s="34">
        <v>3000</v>
      </c>
    </row>
    <row r="211" spans="1:9" s="15" customFormat="1" ht="47.25">
      <c r="A211" s="61" t="s">
        <v>1252</v>
      </c>
      <c r="B211" s="74" t="s">
        <v>1299</v>
      </c>
      <c r="C211" s="62">
        <v>400</v>
      </c>
      <c r="D211" s="63" t="s">
        <v>261</v>
      </c>
      <c r="E211" s="63" t="s">
        <v>261</v>
      </c>
      <c r="F211" s="34">
        <f t="shared" si="14"/>
        <v>33240.100000000006</v>
      </c>
      <c r="G211" s="34"/>
      <c r="H211" s="34">
        <v>33206.800000000003</v>
      </c>
      <c r="I211" s="34">
        <v>33.299999999999997</v>
      </c>
    </row>
    <row r="212" spans="1:9" s="15" customFormat="1" ht="31.5" hidden="1">
      <c r="A212" s="61" t="s">
        <v>1155</v>
      </c>
      <c r="B212" s="117" t="s">
        <v>1164</v>
      </c>
      <c r="C212" s="62"/>
      <c r="D212" s="63"/>
      <c r="E212" s="63"/>
      <c r="F212" s="34">
        <f t="shared" si="14"/>
        <v>0</v>
      </c>
      <c r="G212" s="34">
        <f>G213</f>
        <v>0</v>
      </c>
      <c r="H212" s="34">
        <f t="shared" ref="H212:I212" si="15">H213</f>
        <v>0</v>
      </c>
      <c r="I212" s="34">
        <f t="shared" si="15"/>
        <v>0</v>
      </c>
    </row>
    <row r="213" spans="1:9" s="15" customFormat="1" ht="47.25" hidden="1">
      <c r="A213" s="61" t="s">
        <v>1244</v>
      </c>
      <c r="B213" s="117" t="s">
        <v>1154</v>
      </c>
      <c r="C213" s="62">
        <v>200</v>
      </c>
      <c r="D213" s="63" t="s">
        <v>261</v>
      </c>
      <c r="E213" s="63" t="s">
        <v>231</v>
      </c>
      <c r="F213" s="34">
        <f t="shared" si="14"/>
        <v>0</v>
      </c>
      <c r="G213" s="34"/>
      <c r="H213" s="34"/>
      <c r="I213" s="34">
        <v>0</v>
      </c>
    </row>
    <row r="214" spans="1:9" s="15" customFormat="1" ht="31.5" hidden="1">
      <c r="A214" s="61" t="s">
        <v>1251</v>
      </c>
      <c r="B214" s="74" t="s">
        <v>1253</v>
      </c>
      <c r="C214" s="62"/>
      <c r="D214" s="63"/>
      <c r="E214" s="63"/>
      <c r="F214" s="34">
        <f t="shared" si="14"/>
        <v>0</v>
      </c>
      <c r="G214" s="34">
        <f>G215</f>
        <v>0</v>
      </c>
      <c r="H214" s="34">
        <f>H215</f>
        <v>0</v>
      </c>
      <c r="I214" s="34">
        <f>I215</f>
        <v>0</v>
      </c>
    </row>
    <row r="215" spans="1:9" s="15" customFormat="1" ht="47.25" hidden="1">
      <c r="A215" s="61" t="s">
        <v>1252</v>
      </c>
      <c r="B215" s="74" t="s">
        <v>1277</v>
      </c>
      <c r="C215" s="62">
        <v>400</v>
      </c>
      <c r="D215" s="63" t="s">
        <v>261</v>
      </c>
      <c r="E215" s="63" t="s">
        <v>261</v>
      </c>
      <c r="F215" s="34">
        <f t="shared" si="14"/>
        <v>0</v>
      </c>
      <c r="G215" s="34"/>
      <c r="H215" s="34"/>
      <c r="I215" s="34"/>
    </row>
    <row r="216" spans="1:9" s="15" customFormat="1" ht="15.75">
      <c r="A216" s="61" t="s">
        <v>856</v>
      </c>
      <c r="B216" s="117" t="s">
        <v>871</v>
      </c>
      <c r="C216" s="62"/>
      <c r="D216" s="63"/>
      <c r="E216" s="63"/>
      <c r="F216" s="34">
        <f t="shared" si="14"/>
        <v>97733.7</v>
      </c>
      <c r="G216" s="34">
        <f>SUM(G217:G217)</f>
        <v>0</v>
      </c>
      <c r="H216" s="34">
        <f>SUM(H217:H217)</f>
        <v>97635.9</v>
      </c>
      <c r="I216" s="34">
        <f>SUM(I217:I217)</f>
        <v>97.8</v>
      </c>
    </row>
    <row r="217" spans="1:9" s="15" customFormat="1" ht="31.5">
      <c r="A217" s="61" t="s">
        <v>857</v>
      </c>
      <c r="B217" s="117" t="s">
        <v>859</v>
      </c>
      <c r="C217" s="62">
        <v>400</v>
      </c>
      <c r="D217" s="63" t="s">
        <v>261</v>
      </c>
      <c r="E217" s="63" t="s">
        <v>231</v>
      </c>
      <c r="F217" s="34">
        <f t="shared" si="14"/>
        <v>97733.7</v>
      </c>
      <c r="G217" s="34"/>
      <c r="H217" s="34">
        <v>97635.9</v>
      </c>
      <c r="I217" s="34">
        <v>97.8</v>
      </c>
    </row>
    <row r="218" spans="1:9" s="15" customFormat="1" ht="31.5">
      <c r="A218" s="100" t="s">
        <v>955</v>
      </c>
      <c r="B218" s="116" t="s">
        <v>343</v>
      </c>
      <c r="C218" s="62"/>
      <c r="D218" s="63"/>
      <c r="E218" s="63"/>
      <c r="F218" s="114">
        <f t="shared" si="14"/>
        <v>58032.1</v>
      </c>
      <c r="G218" s="114">
        <f>G222+G219</f>
        <v>0</v>
      </c>
      <c r="H218" s="114">
        <f>H222+H219</f>
        <v>57974</v>
      </c>
      <c r="I218" s="114">
        <f>I222+I219</f>
        <v>58.1</v>
      </c>
    </row>
    <row r="219" spans="1:9" s="15" customFormat="1" ht="31.5">
      <c r="A219" s="56" t="s">
        <v>450</v>
      </c>
      <c r="B219" s="116" t="s">
        <v>733</v>
      </c>
      <c r="C219" s="62"/>
      <c r="D219" s="63"/>
      <c r="E219" s="63"/>
      <c r="F219" s="114">
        <f t="shared" si="14"/>
        <v>7982</v>
      </c>
      <c r="G219" s="114">
        <f>G220</f>
        <v>0</v>
      </c>
      <c r="H219" s="114">
        <f>H220</f>
        <v>7974</v>
      </c>
      <c r="I219" s="114">
        <f>I220</f>
        <v>8</v>
      </c>
    </row>
    <row r="220" spans="1:9" s="15" customFormat="1" ht="31.5">
      <c r="A220" s="61" t="s">
        <v>452</v>
      </c>
      <c r="B220" s="117" t="s">
        <v>734</v>
      </c>
      <c r="C220" s="62"/>
      <c r="D220" s="63"/>
      <c r="E220" s="63"/>
      <c r="F220" s="34">
        <f t="shared" si="14"/>
        <v>7982</v>
      </c>
      <c r="G220" s="34">
        <f>SUBTOTAL(9,G221:G221)</f>
        <v>0</v>
      </c>
      <c r="H220" s="34">
        <f>SUBTOTAL(9,H221:H221)</f>
        <v>7974</v>
      </c>
      <c r="I220" s="34">
        <f>SUBTOTAL(9,I221:I221)</f>
        <v>8</v>
      </c>
    </row>
    <row r="221" spans="1:9" s="15" customFormat="1" ht="31.5">
      <c r="A221" s="61" t="s">
        <v>454</v>
      </c>
      <c r="B221" s="117" t="s">
        <v>455</v>
      </c>
      <c r="C221" s="62">
        <v>800</v>
      </c>
      <c r="D221" s="63" t="s">
        <v>244</v>
      </c>
      <c r="E221" s="63" t="s">
        <v>372</v>
      </c>
      <c r="F221" s="34">
        <f t="shared" si="14"/>
        <v>7982</v>
      </c>
      <c r="G221" s="34"/>
      <c r="H221" s="34">
        <v>7974</v>
      </c>
      <c r="I221" s="34">
        <v>8</v>
      </c>
    </row>
    <row r="222" spans="1:9" s="19" customFormat="1" ht="45" customHeight="1">
      <c r="A222" s="56" t="s">
        <v>456</v>
      </c>
      <c r="B222" s="116" t="s">
        <v>735</v>
      </c>
      <c r="C222" s="57"/>
      <c r="D222" s="58"/>
      <c r="E222" s="58"/>
      <c r="F222" s="114">
        <f t="shared" si="14"/>
        <v>50050.1</v>
      </c>
      <c r="G222" s="114">
        <f>G223</f>
        <v>0</v>
      </c>
      <c r="H222" s="114">
        <f>H223</f>
        <v>50000</v>
      </c>
      <c r="I222" s="114">
        <f>I223</f>
        <v>50.1</v>
      </c>
    </row>
    <row r="223" spans="1:9" s="15" customFormat="1" ht="47.25">
      <c r="A223" s="74" t="s">
        <v>458</v>
      </c>
      <c r="B223" s="117" t="s">
        <v>736</v>
      </c>
      <c r="C223" s="57"/>
      <c r="D223" s="58"/>
      <c r="E223" s="58"/>
      <c r="F223" s="34">
        <f t="shared" si="14"/>
        <v>50050.1</v>
      </c>
      <c r="G223" s="34">
        <f>SUBTOTAL(9,G224:G224)</f>
        <v>0</v>
      </c>
      <c r="H223" s="34">
        <f>SUBTOTAL(9,H224:H224)</f>
        <v>50000</v>
      </c>
      <c r="I223" s="34">
        <f>SUBTOTAL(9,I224:I224)</f>
        <v>50.1</v>
      </c>
    </row>
    <row r="224" spans="1:9" s="15" customFormat="1" ht="31.5">
      <c r="A224" s="65" t="s">
        <v>460</v>
      </c>
      <c r="B224" s="117" t="s">
        <v>461</v>
      </c>
      <c r="C224" s="62">
        <v>800</v>
      </c>
      <c r="D224" s="63" t="s">
        <v>244</v>
      </c>
      <c r="E224" s="63">
        <v>12</v>
      </c>
      <c r="F224" s="34">
        <f t="shared" si="14"/>
        <v>50050.1</v>
      </c>
      <c r="G224" s="34"/>
      <c r="H224" s="34">
        <v>50000</v>
      </c>
      <c r="I224" s="34">
        <v>50.1</v>
      </c>
    </row>
    <row r="225" spans="1:9" s="19" customFormat="1" ht="31.5">
      <c r="A225" s="56" t="s">
        <v>950</v>
      </c>
      <c r="B225" s="116" t="s">
        <v>301</v>
      </c>
      <c r="C225" s="62"/>
      <c r="D225" s="63"/>
      <c r="E225" s="63"/>
      <c r="F225" s="114">
        <f t="shared" si="14"/>
        <v>5750</v>
      </c>
      <c r="G225" s="114">
        <f>SUM(G226,G237)</f>
        <v>0</v>
      </c>
      <c r="H225" s="114">
        <f>SUM(H226,H237)</f>
        <v>0</v>
      </c>
      <c r="I225" s="114">
        <f>SUM(I226,I237)</f>
        <v>5750</v>
      </c>
    </row>
    <row r="226" spans="1:9" s="19" customFormat="1" ht="31.5">
      <c r="A226" s="56" t="s">
        <v>317</v>
      </c>
      <c r="B226" s="116" t="s">
        <v>737</v>
      </c>
      <c r="C226" s="57"/>
      <c r="D226" s="58"/>
      <c r="E226" s="58"/>
      <c r="F226" s="114">
        <f t="shared" si="14"/>
        <v>4225</v>
      </c>
      <c r="G226" s="114">
        <f>SUM(G227,G229,G231,G233,G235)</f>
        <v>0</v>
      </c>
      <c r="H226" s="114">
        <f t="shared" ref="H226:I226" si="16">SUM(H227,H229,H231,H233,H235)</f>
        <v>0</v>
      </c>
      <c r="I226" s="114">
        <f t="shared" si="16"/>
        <v>4225</v>
      </c>
    </row>
    <row r="227" spans="1:9" s="15" customFormat="1" ht="31.5">
      <c r="A227" s="61" t="s">
        <v>1267</v>
      </c>
      <c r="B227" s="117" t="s">
        <v>738</v>
      </c>
      <c r="C227" s="62"/>
      <c r="D227" s="63"/>
      <c r="E227" s="63"/>
      <c r="F227" s="34">
        <f t="shared" si="14"/>
        <v>2500</v>
      </c>
      <c r="G227" s="34">
        <f>SUM(G228)</f>
        <v>0</v>
      </c>
      <c r="H227" s="34">
        <f>SUM(H228)</f>
        <v>0</v>
      </c>
      <c r="I227" s="34">
        <f>SUM(I228)</f>
        <v>2500</v>
      </c>
    </row>
    <row r="228" spans="1:9" s="19" customFormat="1" ht="31.5">
      <c r="A228" s="65" t="s">
        <v>1266</v>
      </c>
      <c r="B228" s="117" t="s">
        <v>321</v>
      </c>
      <c r="C228" s="62">
        <v>800</v>
      </c>
      <c r="D228" s="63" t="s">
        <v>296</v>
      </c>
      <c r="E228" s="63" t="s">
        <v>316</v>
      </c>
      <c r="F228" s="34">
        <f t="shared" si="14"/>
        <v>2500</v>
      </c>
      <c r="G228" s="34"/>
      <c r="H228" s="34">
        <v>0</v>
      </c>
      <c r="I228" s="33">
        <v>2500</v>
      </c>
    </row>
    <row r="229" spans="1:9" s="15" customFormat="1" ht="31.5">
      <c r="A229" s="61" t="s">
        <v>322</v>
      </c>
      <c r="B229" s="117" t="s">
        <v>739</v>
      </c>
      <c r="C229" s="62"/>
      <c r="D229" s="63"/>
      <c r="E229" s="63"/>
      <c r="F229" s="34">
        <f t="shared" si="14"/>
        <v>300</v>
      </c>
      <c r="G229" s="34">
        <f>SUM(G230)</f>
        <v>0</v>
      </c>
      <c r="H229" s="34">
        <f>SUM(H230)</f>
        <v>0</v>
      </c>
      <c r="I229" s="34">
        <f>SUM(I230)</f>
        <v>300</v>
      </c>
    </row>
    <row r="230" spans="1:9" s="19" customFormat="1" ht="47.25">
      <c r="A230" s="65" t="s">
        <v>324</v>
      </c>
      <c r="B230" s="117" t="s">
        <v>325</v>
      </c>
      <c r="C230" s="62">
        <v>200</v>
      </c>
      <c r="D230" s="63" t="s">
        <v>296</v>
      </c>
      <c r="E230" s="63" t="s">
        <v>316</v>
      </c>
      <c r="F230" s="34">
        <f t="shared" ref="F230:F339" si="17">G230+H230+I230</f>
        <v>300</v>
      </c>
      <c r="G230" s="34"/>
      <c r="H230" s="34">
        <v>0</v>
      </c>
      <c r="I230" s="33">
        <v>300</v>
      </c>
    </row>
    <row r="231" spans="1:9" s="15" customFormat="1" ht="31.5">
      <c r="A231" s="61" t="s">
        <v>326</v>
      </c>
      <c r="B231" s="117" t="s">
        <v>740</v>
      </c>
      <c r="C231" s="62"/>
      <c r="D231" s="63"/>
      <c r="E231" s="63"/>
      <c r="F231" s="34">
        <f t="shared" si="17"/>
        <v>25</v>
      </c>
      <c r="G231" s="34">
        <f>SUM(G232)</f>
        <v>0</v>
      </c>
      <c r="H231" s="34">
        <f>SUM(H232)</f>
        <v>0</v>
      </c>
      <c r="I231" s="34">
        <f>SUM(I232)</f>
        <v>25</v>
      </c>
    </row>
    <row r="232" spans="1:9" s="19" customFormat="1" ht="47.25">
      <c r="A232" s="65" t="s">
        <v>328</v>
      </c>
      <c r="B232" s="117" t="s">
        <v>329</v>
      </c>
      <c r="C232" s="62">
        <v>200</v>
      </c>
      <c r="D232" s="63" t="s">
        <v>296</v>
      </c>
      <c r="E232" s="63" t="s">
        <v>316</v>
      </c>
      <c r="F232" s="34">
        <f t="shared" si="17"/>
        <v>25</v>
      </c>
      <c r="G232" s="34"/>
      <c r="H232" s="34">
        <v>0</v>
      </c>
      <c r="I232" s="33">
        <v>25</v>
      </c>
    </row>
    <row r="233" spans="1:9" s="19" customFormat="1" ht="31.5">
      <c r="A233" s="65" t="s">
        <v>854</v>
      </c>
      <c r="B233" s="117" t="s">
        <v>870</v>
      </c>
      <c r="C233" s="62"/>
      <c r="D233" s="63"/>
      <c r="E233" s="63"/>
      <c r="F233" s="34">
        <f t="shared" si="17"/>
        <v>800</v>
      </c>
      <c r="G233" s="34">
        <f>SUM(G234)</f>
        <v>0</v>
      </c>
      <c r="H233" s="34">
        <f>SUM(H234)</f>
        <v>0</v>
      </c>
      <c r="I233" s="34">
        <f>SUM(I234)</f>
        <v>800</v>
      </c>
    </row>
    <row r="234" spans="1:9" s="19" customFormat="1" ht="47.25">
      <c r="A234" s="65" t="s">
        <v>855</v>
      </c>
      <c r="B234" s="117" t="s">
        <v>852</v>
      </c>
      <c r="C234" s="62">
        <v>200</v>
      </c>
      <c r="D234" s="63" t="s">
        <v>296</v>
      </c>
      <c r="E234" s="63" t="s">
        <v>316</v>
      </c>
      <c r="F234" s="34">
        <f t="shared" si="17"/>
        <v>800</v>
      </c>
      <c r="G234" s="34"/>
      <c r="H234" s="34"/>
      <c r="I234" s="33">
        <v>800</v>
      </c>
    </row>
    <row r="235" spans="1:9" s="19" customFormat="1" ht="31.5">
      <c r="A235" s="65" t="s">
        <v>883</v>
      </c>
      <c r="B235" s="117" t="s">
        <v>900</v>
      </c>
      <c r="C235" s="62"/>
      <c r="D235" s="63"/>
      <c r="E235" s="63"/>
      <c r="F235" s="34">
        <f t="shared" si="17"/>
        <v>600</v>
      </c>
      <c r="G235" s="34">
        <f>SUM(G236)</f>
        <v>0</v>
      </c>
      <c r="H235" s="34">
        <f>SUM(H236)</f>
        <v>0</v>
      </c>
      <c r="I235" s="34">
        <f>SUM(I236)</f>
        <v>600</v>
      </c>
    </row>
    <row r="236" spans="1:9" s="19" customFormat="1" ht="63">
      <c r="A236" s="65" t="s">
        <v>884</v>
      </c>
      <c r="B236" s="117" t="s">
        <v>882</v>
      </c>
      <c r="C236" s="62">
        <v>100</v>
      </c>
      <c r="D236" s="63" t="s">
        <v>296</v>
      </c>
      <c r="E236" s="63" t="s">
        <v>316</v>
      </c>
      <c r="F236" s="34">
        <f t="shared" si="17"/>
        <v>600</v>
      </c>
      <c r="G236" s="34"/>
      <c r="H236" s="34"/>
      <c r="I236" s="33">
        <v>600</v>
      </c>
    </row>
    <row r="237" spans="1:9" s="19" customFormat="1" ht="48.75" customHeight="1">
      <c r="A237" s="56" t="s">
        <v>303</v>
      </c>
      <c r="B237" s="116" t="s">
        <v>741</v>
      </c>
      <c r="C237" s="57"/>
      <c r="D237" s="58"/>
      <c r="E237" s="58"/>
      <c r="F237" s="114">
        <f t="shared" si="17"/>
        <v>1525</v>
      </c>
      <c r="G237" s="114">
        <f>SUM(G238,G240)</f>
        <v>0</v>
      </c>
      <c r="H237" s="114">
        <f>SUM(H238,H240)</f>
        <v>0</v>
      </c>
      <c r="I237" s="114">
        <f>SUM(I238,I240)</f>
        <v>1525</v>
      </c>
    </row>
    <row r="238" spans="1:9" s="15" customFormat="1" ht="63">
      <c r="A238" s="61" t="s">
        <v>305</v>
      </c>
      <c r="B238" s="117" t="s">
        <v>742</v>
      </c>
      <c r="C238" s="62"/>
      <c r="D238" s="63"/>
      <c r="E238" s="63"/>
      <c r="F238" s="34">
        <f t="shared" si="17"/>
        <v>1500</v>
      </c>
      <c r="G238" s="34">
        <f>SUM(G239)</f>
        <v>0</v>
      </c>
      <c r="H238" s="34">
        <f>SUM(H239)</f>
        <v>0</v>
      </c>
      <c r="I238" s="34">
        <f>SUM(I239)</f>
        <v>1500</v>
      </c>
    </row>
    <row r="239" spans="1:9" s="19" customFormat="1" ht="63">
      <c r="A239" s="65" t="s">
        <v>307</v>
      </c>
      <c r="B239" s="117" t="s">
        <v>743</v>
      </c>
      <c r="C239" s="62">
        <v>200</v>
      </c>
      <c r="D239" s="63" t="s">
        <v>296</v>
      </c>
      <c r="E239" s="63" t="s">
        <v>316</v>
      </c>
      <c r="F239" s="34">
        <f t="shared" si="17"/>
        <v>1500</v>
      </c>
      <c r="G239" s="34"/>
      <c r="H239" s="34">
        <v>0</v>
      </c>
      <c r="I239" s="33">
        <v>1500</v>
      </c>
    </row>
    <row r="240" spans="1:9" s="15" customFormat="1" ht="31.5">
      <c r="A240" s="61" t="s">
        <v>309</v>
      </c>
      <c r="B240" s="117" t="s">
        <v>744</v>
      </c>
      <c r="C240" s="62"/>
      <c r="D240" s="63"/>
      <c r="E240" s="63"/>
      <c r="F240" s="34">
        <f t="shared" si="17"/>
        <v>25</v>
      </c>
      <c r="G240" s="34">
        <f>SUM(G241)</f>
        <v>0</v>
      </c>
      <c r="H240" s="34">
        <f>SUM(H241)</f>
        <v>0</v>
      </c>
      <c r="I240" s="34">
        <f>SUM(I241)</f>
        <v>25</v>
      </c>
    </row>
    <row r="241" spans="1:9" s="15" customFormat="1" ht="47.25">
      <c r="A241" s="65" t="s">
        <v>311</v>
      </c>
      <c r="B241" s="117" t="s">
        <v>745</v>
      </c>
      <c r="C241" s="62">
        <v>200</v>
      </c>
      <c r="D241" s="63" t="s">
        <v>296</v>
      </c>
      <c r="E241" s="63" t="s">
        <v>316</v>
      </c>
      <c r="F241" s="34">
        <f t="shared" si="17"/>
        <v>25</v>
      </c>
      <c r="G241" s="34"/>
      <c r="H241" s="34">
        <v>0</v>
      </c>
      <c r="I241" s="33">
        <v>25</v>
      </c>
    </row>
    <row r="242" spans="1:9" s="19" customFormat="1" ht="47.25">
      <c r="A242" s="56" t="s">
        <v>952</v>
      </c>
      <c r="B242" s="116" t="s">
        <v>316</v>
      </c>
      <c r="C242" s="62"/>
      <c r="D242" s="63"/>
      <c r="E242" s="63"/>
      <c r="F242" s="114">
        <f t="shared" si="17"/>
        <v>100</v>
      </c>
      <c r="G242" s="114">
        <f t="shared" ref="G242:H243" si="18">SUM(G243)</f>
        <v>0</v>
      </c>
      <c r="H242" s="114">
        <f t="shared" si="18"/>
        <v>0</v>
      </c>
      <c r="I242" s="114">
        <f>SUM(I243)</f>
        <v>100</v>
      </c>
    </row>
    <row r="243" spans="1:9" s="19" customFormat="1" ht="31.5">
      <c r="A243" s="56" t="s">
        <v>335</v>
      </c>
      <c r="B243" s="116" t="s">
        <v>746</v>
      </c>
      <c r="C243" s="57"/>
      <c r="D243" s="58"/>
      <c r="E243" s="58"/>
      <c r="F243" s="114">
        <f t="shared" si="17"/>
        <v>100</v>
      </c>
      <c r="G243" s="114">
        <f t="shared" si="18"/>
        <v>0</v>
      </c>
      <c r="H243" s="114">
        <f t="shared" si="18"/>
        <v>0</v>
      </c>
      <c r="I243" s="114">
        <f>SUM(I244)</f>
        <v>100</v>
      </c>
    </row>
    <row r="244" spans="1:9" s="15" customFormat="1" ht="31.5">
      <c r="A244" s="61" t="s">
        <v>337</v>
      </c>
      <c r="B244" s="117" t="s">
        <v>747</v>
      </c>
      <c r="C244" s="62"/>
      <c r="D244" s="63"/>
      <c r="E244" s="63"/>
      <c r="F244" s="34">
        <f t="shared" si="17"/>
        <v>100</v>
      </c>
      <c r="G244" s="34">
        <f>SUM(G245)</f>
        <v>0</v>
      </c>
      <c r="H244" s="34">
        <f>SUM(H245)</f>
        <v>0</v>
      </c>
      <c r="I244" s="34">
        <f>SUM(I245)</f>
        <v>100</v>
      </c>
    </row>
    <row r="245" spans="1:9" s="19" customFormat="1" ht="78.75">
      <c r="A245" s="65" t="s">
        <v>339</v>
      </c>
      <c r="B245" s="117" t="s">
        <v>340</v>
      </c>
      <c r="C245" s="62">
        <v>200</v>
      </c>
      <c r="D245" s="63" t="s">
        <v>296</v>
      </c>
      <c r="E245" s="63" t="s">
        <v>333</v>
      </c>
      <c r="F245" s="34">
        <f t="shared" si="17"/>
        <v>100</v>
      </c>
      <c r="G245" s="34"/>
      <c r="H245" s="34">
        <v>0</v>
      </c>
      <c r="I245" s="33">
        <v>100</v>
      </c>
    </row>
    <row r="246" spans="1:9" s="19" customFormat="1" ht="15.75" hidden="1">
      <c r="A246" s="65" t="s">
        <v>1103</v>
      </c>
      <c r="B246" s="116" t="s">
        <v>437</v>
      </c>
      <c r="C246" s="62"/>
      <c r="D246" s="63"/>
      <c r="E246" s="63"/>
      <c r="F246" s="114">
        <f>G246+H246+I246</f>
        <v>0</v>
      </c>
      <c r="G246" s="114">
        <f>SUM(G247)</f>
        <v>0</v>
      </c>
      <c r="H246" s="114">
        <f t="shared" ref="H246:I246" si="19">SUM(H247)</f>
        <v>0</v>
      </c>
      <c r="I246" s="114">
        <f t="shared" si="19"/>
        <v>0</v>
      </c>
    </row>
    <row r="247" spans="1:9" s="15" customFormat="1" ht="15.75" hidden="1">
      <c r="A247" s="61" t="s">
        <v>1067</v>
      </c>
      <c r="B247" s="116" t="s">
        <v>1104</v>
      </c>
      <c r="C247" s="62"/>
      <c r="D247" s="63"/>
      <c r="E247" s="63"/>
      <c r="F247" s="114">
        <f>G247+H247+I247</f>
        <v>0</v>
      </c>
      <c r="G247" s="60">
        <f>SUM(G248)</f>
        <v>0</v>
      </c>
      <c r="H247" s="60">
        <f>SUM(H248)</f>
        <v>0</v>
      </c>
      <c r="I247" s="60">
        <f>SUM(I248)</f>
        <v>0</v>
      </c>
    </row>
    <row r="248" spans="1:9" s="15" customFormat="1" ht="47.25" hidden="1">
      <c r="A248" s="61" t="s">
        <v>1068</v>
      </c>
      <c r="B248" s="117" t="s">
        <v>1105</v>
      </c>
      <c r="C248" s="62">
        <v>200</v>
      </c>
      <c r="D248" s="63" t="s">
        <v>261</v>
      </c>
      <c r="E248" s="63" t="s">
        <v>261</v>
      </c>
      <c r="F248" s="34">
        <f>G248+H248+I248</f>
        <v>0</v>
      </c>
      <c r="G248" s="34"/>
      <c r="H248" s="33">
        <v>0</v>
      </c>
      <c r="I248" s="33"/>
    </row>
    <row r="249" spans="1:9" s="15" customFormat="1" ht="15.75">
      <c r="A249" s="55" t="s">
        <v>748</v>
      </c>
      <c r="B249" s="116"/>
      <c r="C249" s="57"/>
      <c r="D249" s="58"/>
      <c r="E249" s="58"/>
      <c r="F249" s="114">
        <f t="shared" si="17"/>
        <v>419209.4</v>
      </c>
      <c r="G249" s="114">
        <f>G250+G276+G315+G337+G340</f>
        <v>1012.2</v>
      </c>
      <c r="H249" s="114">
        <f>H250+H276+H315+H337+H340</f>
        <v>9175.7000000000007</v>
      </c>
      <c r="I249" s="114">
        <f>I250+I276+I315+I337+I340</f>
        <v>409021.5</v>
      </c>
    </row>
    <row r="250" spans="1:9" s="19" customFormat="1" ht="31.5">
      <c r="A250" s="100" t="s">
        <v>235</v>
      </c>
      <c r="B250" s="116" t="s">
        <v>749</v>
      </c>
      <c r="C250" s="62"/>
      <c r="D250" s="63"/>
      <c r="E250" s="63"/>
      <c r="F250" s="114">
        <f t="shared" si="17"/>
        <v>135650.80000000002</v>
      </c>
      <c r="G250" s="114">
        <f>G251+G257</f>
        <v>1005</v>
      </c>
      <c r="H250" s="114">
        <f>H251+H257</f>
        <v>612.70000000000005</v>
      </c>
      <c r="I250" s="114">
        <f>I251+I257</f>
        <v>134033.1</v>
      </c>
    </row>
    <row r="251" spans="1:9" s="15" customFormat="1" ht="15.75">
      <c r="A251" s="56" t="s">
        <v>237</v>
      </c>
      <c r="B251" s="116" t="s">
        <v>750</v>
      </c>
      <c r="C251" s="57"/>
      <c r="D251" s="58"/>
      <c r="E251" s="58"/>
      <c r="F251" s="114">
        <f t="shared" si="17"/>
        <v>8734.9</v>
      </c>
      <c r="G251" s="114">
        <f>SUM(G252:G256)</f>
        <v>0</v>
      </c>
      <c r="H251" s="114">
        <f t="shared" ref="H251:I251" si="20">SUM(H252:H256)</f>
        <v>0</v>
      </c>
      <c r="I251" s="114">
        <f t="shared" si="20"/>
        <v>8734.9</v>
      </c>
    </row>
    <row r="252" spans="1:9" ht="63">
      <c r="A252" s="65" t="s">
        <v>751</v>
      </c>
      <c r="B252" s="117" t="s">
        <v>240</v>
      </c>
      <c r="C252" s="62">
        <v>100</v>
      </c>
      <c r="D252" s="63" t="s">
        <v>231</v>
      </c>
      <c r="E252" s="63" t="s">
        <v>234</v>
      </c>
      <c r="F252" s="34">
        <f t="shared" si="17"/>
        <v>8634.9</v>
      </c>
      <c r="G252" s="34"/>
      <c r="H252" s="34">
        <v>0</v>
      </c>
      <c r="I252" s="33">
        <v>8634.9</v>
      </c>
    </row>
    <row r="253" spans="1:9" ht="63" hidden="1">
      <c r="A253" s="65" t="s">
        <v>751</v>
      </c>
      <c r="B253" s="117" t="s">
        <v>240</v>
      </c>
      <c r="C253" s="62">
        <v>200</v>
      </c>
      <c r="D253" s="63" t="s">
        <v>231</v>
      </c>
      <c r="E253" s="63" t="s">
        <v>234</v>
      </c>
      <c r="F253" s="34"/>
      <c r="G253" s="34"/>
      <c r="H253" s="34"/>
      <c r="I253" s="34">
        <v>0</v>
      </c>
    </row>
    <row r="254" spans="1:9" s="7" customFormat="1" ht="63">
      <c r="A254" s="65" t="s">
        <v>752</v>
      </c>
      <c r="B254" s="117" t="s">
        <v>243</v>
      </c>
      <c r="C254" s="62">
        <v>100</v>
      </c>
      <c r="D254" s="63" t="s">
        <v>231</v>
      </c>
      <c r="E254" s="63" t="s">
        <v>234</v>
      </c>
      <c r="F254" s="34">
        <f t="shared" si="17"/>
        <v>100</v>
      </c>
      <c r="G254" s="34"/>
      <c r="H254" s="34">
        <v>0</v>
      </c>
      <c r="I254" s="34">
        <v>100</v>
      </c>
    </row>
    <row r="255" spans="1:9" s="7" customFormat="1" ht="63" hidden="1">
      <c r="A255" s="65" t="s">
        <v>1019</v>
      </c>
      <c r="B255" s="117" t="s">
        <v>1016</v>
      </c>
      <c r="C255" s="62">
        <v>100</v>
      </c>
      <c r="D255" s="63" t="s">
        <v>231</v>
      </c>
      <c r="E255" s="63" t="s">
        <v>234</v>
      </c>
      <c r="F255" s="34">
        <f t="shared" si="17"/>
        <v>0</v>
      </c>
      <c r="G255" s="34"/>
      <c r="H255" s="34"/>
      <c r="I255" s="34"/>
    </row>
    <row r="256" spans="1:9" s="7" customFormat="1" ht="94.5" hidden="1">
      <c r="A256" s="65" t="s">
        <v>1018</v>
      </c>
      <c r="B256" s="117" t="s">
        <v>1017</v>
      </c>
      <c r="C256" s="62">
        <v>100</v>
      </c>
      <c r="D256" s="63" t="s">
        <v>231</v>
      </c>
      <c r="E256" s="63" t="s">
        <v>234</v>
      </c>
      <c r="F256" s="34">
        <f t="shared" si="17"/>
        <v>0</v>
      </c>
      <c r="G256" s="34"/>
      <c r="H256" s="34">
        <v>0</v>
      </c>
      <c r="I256" s="34"/>
    </row>
    <row r="257" spans="1:9" ht="15.75">
      <c r="A257" s="56" t="s">
        <v>245</v>
      </c>
      <c r="B257" s="116" t="s">
        <v>753</v>
      </c>
      <c r="C257" s="57"/>
      <c r="D257" s="58"/>
      <c r="E257" s="58"/>
      <c r="F257" s="114">
        <f t="shared" si="17"/>
        <v>126915.90000000001</v>
      </c>
      <c r="G257" s="114">
        <f>SUBTOTAL(9,G258:G275)</f>
        <v>1005</v>
      </c>
      <c r="H257" s="114">
        <f t="shared" ref="H257:I257" si="21">SUBTOTAL(9,H258:H275)</f>
        <v>612.70000000000005</v>
      </c>
      <c r="I257" s="114">
        <f t="shared" si="21"/>
        <v>125298.20000000001</v>
      </c>
    </row>
    <row r="258" spans="1:9" ht="63">
      <c r="A258" s="65" t="s">
        <v>754</v>
      </c>
      <c r="B258" s="117" t="s">
        <v>248</v>
      </c>
      <c r="C258" s="62">
        <v>100</v>
      </c>
      <c r="D258" s="63" t="s">
        <v>231</v>
      </c>
      <c r="E258" s="63" t="s">
        <v>244</v>
      </c>
      <c r="F258" s="34">
        <f t="shared" si="17"/>
        <v>82428.399999999994</v>
      </c>
      <c r="G258" s="34"/>
      <c r="H258" s="34">
        <v>0</v>
      </c>
      <c r="I258" s="33">
        <v>82428.399999999994</v>
      </c>
    </row>
    <row r="259" spans="1:9" ht="47.25">
      <c r="A259" s="65" t="s">
        <v>249</v>
      </c>
      <c r="B259" s="117" t="s">
        <v>248</v>
      </c>
      <c r="C259" s="62">
        <v>200</v>
      </c>
      <c r="D259" s="63" t="s">
        <v>231</v>
      </c>
      <c r="E259" s="63" t="s">
        <v>244</v>
      </c>
      <c r="F259" s="34">
        <f t="shared" si="17"/>
        <v>3900</v>
      </c>
      <c r="G259" s="34"/>
      <c r="H259" s="34">
        <v>0</v>
      </c>
      <c r="I259" s="33">
        <v>3900</v>
      </c>
    </row>
    <row r="260" spans="1:9" ht="31.5">
      <c r="A260" s="65" t="s">
        <v>250</v>
      </c>
      <c r="B260" s="117" t="s">
        <v>248</v>
      </c>
      <c r="C260" s="62">
        <v>800</v>
      </c>
      <c r="D260" s="63" t="s">
        <v>231</v>
      </c>
      <c r="E260" s="63" t="s">
        <v>244</v>
      </c>
      <c r="F260" s="34">
        <f t="shared" si="17"/>
        <v>239.1</v>
      </c>
      <c r="G260" s="34"/>
      <c r="H260" s="34">
        <v>0</v>
      </c>
      <c r="I260" s="33">
        <v>239.1</v>
      </c>
    </row>
    <row r="261" spans="1:9" s="15" customFormat="1" ht="94.5">
      <c r="A261" s="65" t="s">
        <v>755</v>
      </c>
      <c r="B261" s="117" t="s">
        <v>252</v>
      </c>
      <c r="C261" s="62">
        <v>100</v>
      </c>
      <c r="D261" s="63" t="s">
        <v>231</v>
      </c>
      <c r="E261" s="63" t="s">
        <v>244</v>
      </c>
      <c r="F261" s="34">
        <f t="shared" si="17"/>
        <v>33274.1</v>
      </c>
      <c r="G261" s="34"/>
      <c r="H261" s="34">
        <v>0</v>
      </c>
      <c r="I261" s="33">
        <v>33274.1</v>
      </c>
    </row>
    <row r="262" spans="1:9" ht="63" hidden="1">
      <c r="A262" s="65" t="s">
        <v>756</v>
      </c>
      <c r="B262" s="117" t="s">
        <v>252</v>
      </c>
      <c r="C262" s="62">
        <v>200</v>
      </c>
      <c r="D262" s="63" t="s">
        <v>231</v>
      </c>
      <c r="E262" s="63" t="s">
        <v>244</v>
      </c>
      <c r="F262" s="34">
        <f t="shared" si="17"/>
        <v>0</v>
      </c>
      <c r="G262" s="34"/>
      <c r="H262" s="34"/>
      <c r="I262" s="33">
        <v>0</v>
      </c>
    </row>
    <row r="263" spans="1:9" ht="47.25">
      <c r="A263" s="65" t="s">
        <v>270</v>
      </c>
      <c r="B263" s="117" t="s">
        <v>271</v>
      </c>
      <c r="C263" s="62">
        <v>200</v>
      </c>
      <c r="D263" s="63" t="s">
        <v>231</v>
      </c>
      <c r="E263" s="63" t="s">
        <v>269</v>
      </c>
      <c r="F263" s="34">
        <f t="shared" si="17"/>
        <v>300</v>
      </c>
      <c r="G263" s="34"/>
      <c r="H263" s="34">
        <v>0</v>
      </c>
      <c r="I263" s="33">
        <v>300</v>
      </c>
    </row>
    <row r="264" spans="1:9" ht="47.25">
      <c r="A264" s="65" t="s">
        <v>270</v>
      </c>
      <c r="B264" s="117" t="s">
        <v>271</v>
      </c>
      <c r="C264" s="62">
        <v>800</v>
      </c>
      <c r="D264" s="63" t="s">
        <v>231</v>
      </c>
      <c r="E264" s="63" t="s">
        <v>269</v>
      </c>
      <c r="F264" s="34">
        <f t="shared" si="17"/>
        <v>310</v>
      </c>
      <c r="G264" s="34"/>
      <c r="H264" s="34">
        <v>0</v>
      </c>
      <c r="I264" s="33">
        <v>310</v>
      </c>
    </row>
    <row r="265" spans="1:9" ht="63">
      <c r="A265" s="65" t="s">
        <v>752</v>
      </c>
      <c r="B265" s="117" t="s">
        <v>254</v>
      </c>
      <c r="C265" s="62">
        <v>100</v>
      </c>
      <c r="D265" s="63" t="s">
        <v>231</v>
      </c>
      <c r="E265" s="63" t="s">
        <v>244</v>
      </c>
      <c r="F265" s="34">
        <f t="shared" si="17"/>
        <v>2700</v>
      </c>
      <c r="G265" s="34"/>
      <c r="H265" s="34">
        <v>0</v>
      </c>
      <c r="I265" s="33">
        <v>2700</v>
      </c>
    </row>
    <row r="266" spans="1:9" ht="63" hidden="1">
      <c r="A266" s="65" t="s">
        <v>283</v>
      </c>
      <c r="B266" s="117" t="s">
        <v>1020</v>
      </c>
      <c r="C266" s="62">
        <v>100</v>
      </c>
      <c r="D266" s="63" t="s">
        <v>231</v>
      </c>
      <c r="E266" s="63" t="s">
        <v>244</v>
      </c>
      <c r="F266" s="34">
        <f t="shared" si="17"/>
        <v>0</v>
      </c>
      <c r="G266" s="34"/>
      <c r="H266" s="34">
        <v>0</v>
      </c>
      <c r="I266" s="33">
        <v>0</v>
      </c>
    </row>
    <row r="267" spans="1:9" ht="63" hidden="1">
      <c r="A267" s="65" t="s">
        <v>1019</v>
      </c>
      <c r="B267" s="117" t="s">
        <v>1022</v>
      </c>
      <c r="C267" s="62">
        <v>100</v>
      </c>
      <c r="D267" s="63" t="s">
        <v>231</v>
      </c>
      <c r="E267" s="63" t="s">
        <v>244</v>
      </c>
      <c r="F267" s="34">
        <f t="shared" si="17"/>
        <v>0</v>
      </c>
      <c r="G267" s="34"/>
      <c r="H267" s="34"/>
      <c r="I267" s="33">
        <v>0</v>
      </c>
    </row>
    <row r="268" spans="1:9" ht="63" hidden="1">
      <c r="A268" s="65" t="s">
        <v>1019</v>
      </c>
      <c r="B268" s="117" t="s">
        <v>1022</v>
      </c>
      <c r="C268" s="62">
        <v>100</v>
      </c>
      <c r="D268" s="63" t="s">
        <v>296</v>
      </c>
      <c r="E268" s="63" t="s">
        <v>244</v>
      </c>
      <c r="F268" s="34">
        <f t="shared" si="17"/>
        <v>0</v>
      </c>
      <c r="G268" s="34"/>
      <c r="H268" s="34"/>
      <c r="I268" s="33">
        <v>0</v>
      </c>
    </row>
    <row r="269" spans="1:9" ht="94.5" hidden="1">
      <c r="A269" s="65" t="s">
        <v>1018</v>
      </c>
      <c r="B269" s="117" t="s">
        <v>1021</v>
      </c>
      <c r="C269" s="62">
        <v>100</v>
      </c>
      <c r="D269" s="63" t="s">
        <v>231</v>
      </c>
      <c r="E269" s="63" t="s">
        <v>244</v>
      </c>
      <c r="F269" s="34">
        <f t="shared" si="17"/>
        <v>0</v>
      </c>
      <c r="G269" s="34"/>
      <c r="H269" s="34"/>
      <c r="I269" s="33">
        <v>0</v>
      </c>
    </row>
    <row r="270" spans="1:9" ht="47.25" customHeight="1">
      <c r="A270" s="65" t="s">
        <v>757</v>
      </c>
      <c r="B270" s="117" t="s">
        <v>256</v>
      </c>
      <c r="C270" s="62">
        <v>100</v>
      </c>
      <c r="D270" s="63" t="s">
        <v>231</v>
      </c>
      <c r="E270" s="63" t="s">
        <v>244</v>
      </c>
      <c r="F270" s="34">
        <f t="shared" si="17"/>
        <v>294.60000000000002</v>
      </c>
      <c r="G270" s="34"/>
      <c r="H270" s="33">
        <v>294.60000000000002</v>
      </c>
      <c r="I270" s="34">
        <v>0</v>
      </c>
    </row>
    <row r="271" spans="1:9" ht="63">
      <c r="A271" s="65" t="s">
        <v>257</v>
      </c>
      <c r="B271" s="117" t="s">
        <v>258</v>
      </c>
      <c r="C271" s="62">
        <v>100</v>
      </c>
      <c r="D271" s="63" t="s">
        <v>231</v>
      </c>
      <c r="E271" s="63" t="s">
        <v>244</v>
      </c>
      <c r="F271" s="34">
        <f t="shared" si="17"/>
        <v>316.89999999999998</v>
      </c>
      <c r="G271" s="34"/>
      <c r="H271" s="33">
        <v>316.89999999999998</v>
      </c>
      <c r="I271" s="34">
        <v>0</v>
      </c>
    </row>
    <row r="272" spans="1:9" ht="31.5">
      <c r="A272" s="65" t="s">
        <v>259</v>
      </c>
      <c r="B272" s="117" t="s">
        <v>258</v>
      </c>
      <c r="C272" s="62">
        <v>200</v>
      </c>
      <c r="D272" s="63" t="s">
        <v>231</v>
      </c>
      <c r="E272" s="63" t="s">
        <v>244</v>
      </c>
      <c r="F272" s="34">
        <f t="shared" si="17"/>
        <v>1.2</v>
      </c>
      <c r="G272" s="34"/>
      <c r="H272" s="33">
        <v>1.2</v>
      </c>
      <c r="I272" s="34">
        <v>0</v>
      </c>
    </row>
    <row r="273" spans="1:9" ht="110.25">
      <c r="A273" s="65" t="s">
        <v>758</v>
      </c>
      <c r="B273" s="117" t="s">
        <v>299</v>
      </c>
      <c r="C273" s="62">
        <v>100</v>
      </c>
      <c r="D273" s="63" t="s">
        <v>231</v>
      </c>
      <c r="E273" s="63" t="s">
        <v>244</v>
      </c>
      <c r="F273" s="34">
        <f t="shared" si="17"/>
        <v>1005</v>
      </c>
      <c r="G273" s="33">
        <v>1005</v>
      </c>
      <c r="H273" s="34"/>
      <c r="I273" s="34"/>
    </row>
    <row r="274" spans="1:9" ht="110.25">
      <c r="A274" s="65" t="s">
        <v>1192</v>
      </c>
      <c r="B274" s="117" t="s">
        <v>1056</v>
      </c>
      <c r="C274" s="62">
        <v>100</v>
      </c>
      <c r="D274" s="63" t="s">
        <v>231</v>
      </c>
      <c r="E274" s="63" t="s">
        <v>244</v>
      </c>
      <c r="F274" s="34">
        <f t="shared" si="17"/>
        <v>2088.8000000000002</v>
      </c>
      <c r="G274" s="33"/>
      <c r="H274" s="34"/>
      <c r="I274" s="33">
        <v>2088.8000000000002</v>
      </c>
    </row>
    <row r="275" spans="1:9" ht="94.5">
      <c r="A275" s="65" t="s">
        <v>1185</v>
      </c>
      <c r="B275" s="117" t="s">
        <v>1056</v>
      </c>
      <c r="C275" s="62">
        <v>200</v>
      </c>
      <c r="D275" s="63" t="s">
        <v>231</v>
      </c>
      <c r="E275" s="63" t="s">
        <v>244</v>
      </c>
      <c r="F275" s="34">
        <f t="shared" ref="F275" si="22">G275+H275+I275</f>
        <v>57.8</v>
      </c>
      <c r="G275" s="33"/>
      <c r="H275" s="34"/>
      <c r="I275" s="33">
        <v>57.8</v>
      </c>
    </row>
    <row r="276" spans="1:9" s="7" customFormat="1" ht="31.5">
      <c r="A276" s="100" t="s">
        <v>273</v>
      </c>
      <c r="B276" s="116" t="s">
        <v>759</v>
      </c>
      <c r="C276" s="62"/>
      <c r="D276" s="63"/>
      <c r="E276" s="63"/>
      <c r="F276" s="114">
        <f t="shared" si="17"/>
        <v>248297.59999999998</v>
      </c>
      <c r="G276" s="114">
        <f>G277+G302</f>
        <v>0</v>
      </c>
      <c r="H276" s="114">
        <f>H277+H302</f>
        <v>2038.7</v>
      </c>
      <c r="I276" s="114">
        <f>I277+I302</f>
        <v>246258.89999999997</v>
      </c>
    </row>
    <row r="277" spans="1:9" ht="31.5">
      <c r="A277" s="56" t="s">
        <v>275</v>
      </c>
      <c r="B277" s="116" t="s">
        <v>760</v>
      </c>
      <c r="C277" s="57"/>
      <c r="D277" s="58"/>
      <c r="E277" s="58"/>
      <c r="F277" s="114">
        <f t="shared" si="17"/>
        <v>110665.79999999997</v>
      </c>
      <c r="G277" s="114">
        <f>SUBTOTAL(9,G278:G301)</f>
        <v>0</v>
      </c>
      <c r="H277" s="114">
        <f>SUBTOTAL(9,H278:H301)</f>
        <v>2038.7</v>
      </c>
      <c r="I277" s="114">
        <f>SUBTOTAL(9,I278:I301)</f>
        <v>108627.09999999998</v>
      </c>
    </row>
    <row r="278" spans="1:9" ht="63">
      <c r="A278" s="65" t="s">
        <v>754</v>
      </c>
      <c r="B278" s="117" t="s">
        <v>433</v>
      </c>
      <c r="C278" s="62">
        <v>100</v>
      </c>
      <c r="D278" s="63" t="s">
        <v>231</v>
      </c>
      <c r="E278" s="63" t="s">
        <v>423</v>
      </c>
      <c r="F278" s="34">
        <f t="shared" si="17"/>
        <v>47572.7</v>
      </c>
      <c r="G278" s="34"/>
      <c r="H278" s="34">
        <v>0</v>
      </c>
      <c r="I278" s="33">
        <v>47572.7</v>
      </c>
    </row>
    <row r="279" spans="1:9" ht="63">
      <c r="A279" s="65" t="s">
        <v>247</v>
      </c>
      <c r="B279" s="117" t="s">
        <v>433</v>
      </c>
      <c r="C279" s="62">
        <v>100</v>
      </c>
      <c r="D279" s="63" t="s">
        <v>316</v>
      </c>
      <c r="E279" s="63" t="s">
        <v>423</v>
      </c>
      <c r="F279" s="34">
        <f t="shared" si="17"/>
        <v>21734.300000000003</v>
      </c>
      <c r="G279" s="34"/>
      <c r="H279" s="34">
        <v>0</v>
      </c>
      <c r="I279" s="33">
        <v>21734.300000000003</v>
      </c>
    </row>
    <row r="280" spans="1:9" ht="47.25">
      <c r="A280" s="65" t="s">
        <v>249</v>
      </c>
      <c r="B280" s="117" t="s">
        <v>433</v>
      </c>
      <c r="C280" s="62">
        <v>200</v>
      </c>
      <c r="D280" s="63" t="s">
        <v>231</v>
      </c>
      <c r="E280" s="63" t="s">
        <v>423</v>
      </c>
      <c r="F280" s="34">
        <f t="shared" si="17"/>
        <v>3000</v>
      </c>
      <c r="G280" s="34"/>
      <c r="H280" s="34">
        <v>0</v>
      </c>
      <c r="I280" s="33">
        <v>3000</v>
      </c>
    </row>
    <row r="281" spans="1:9" ht="47.25">
      <c r="A281" s="65" t="s">
        <v>249</v>
      </c>
      <c r="B281" s="117" t="s">
        <v>433</v>
      </c>
      <c r="C281" s="62">
        <v>200</v>
      </c>
      <c r="D281" s="63" t="s">
        <v>316</v>
      </c>
      <c r="E281" s="63" t="s">
        <v>423</v>
      </c>
      <c r="F281" s="34">
        <f t="shared" si="17"/>
        <v>850</v>
      </c>
      <c r="G281" s="34"/>
      <c r="H281" s="34">
        <v>0</v>
      </c>
      <c r="I281" s="33">
        <v>850</v>
      </c>
    </row>
    <row r="282" spans="1:9" ht="31.5">
      <c r="A282" s="65" t="s">
        <v>250</v>
      </c>
      <c r="B282" s="117" t="s">
        <v>433</v>
      </c>
      <c r="C282" s="62">
        <v>800</v>
      </c>
      <c r="D282" s="63" t="s">
        <v>231</v>
      </c>
      <c r="E282" s="63" t="s">
        <v>423</v>
      </c>
      <c r="F282" s="34">
        <f t="shared" si="17"/>
        <v>19.7</v>
      </c>
      <c r="G282" s="34"/>
      <c r="H282" s="34">
        <v>0</v>
      </c>
      <c r="I282" s="33">
        <v>19.7</v>
      </c>
    </row>
    <row r="283" spans="1:9" ht="31.5" hidden="1">
      <c r="A283" s="65" t="s">
        <v>250</v>
      </c>
      <c r="B283" s="117" t="s">
        <v>433</v>
      </c>
      <c r="C283" s="62">
        <v>800</v>
      </c>
      <c r="D283" s="63" t="s">
        <v>316</v>
      </c>
      <c r="E283" s="63" t="s">
        <v>423</v>
      </c>
      <c r="F283" s="34">
        <f t="shared" si="17"/>
        <v>0</v>
      </c>
      <c r="G283" s="34"/>
      <c r="H283" s="34"/>
      <c r="I283" s="34">
        <v>0</v>
      </c>
    </row>
    <row r="284" spans="1:9" ht="94.5">
      <c r="A284" s="65" t="s">
        <v>755</v>
      </c>
      <c r="B284" s="117" t="s">
        <v>434</v>
      </c>
      <c r="C284" s="62">
        <v>100</v>
      </c>
      <c r="D284" s="63" t="s">
        <v>231</v>
      </c>
      <c r="E284" s="63" t="s">
        <v>423</v>
      </c>
      <c r="F284" s="34">
        <f t="shared" si="17"/>
        <v>3941.9</v>
      </c>
      <c r="G284" s="34"/>
      <c r="H284" s="34">
        <v>0</v>
      </c>
      <c r="I284" s="33">
        <v>3941.9</v>
      </c>
    </row>
    <row r="285" spans="1:9" s="15" customFormat="1" ht="94.5">
      <c r="A285" s="65" t="s">
        <v>251</v>
      </c>
      <c r="B285" s="117" t="s">
        <v>434</v>
      </c>
      <c r="C285" s="62">
        <v>100</v>
      </c>
      <c r="D285" s="63" t="s">
        <v>316</v>
      </c>
      <c r="E285" s="63" t="s">
        <v>423</v>
      </c>
      <c r="F285" s="34">
        <f t="shared" si="17"/>
        <v>4555.8999999999996</v>
      </c>
      <c r="G285" s="34"/>
      <c r="H285" s="34">
        <v>0</v>
      </c>
      <c r="I285" s="33">
        <v>4555.8999999999996</v>
      </c>
    </row>
    <row r="286" spans="1:9" s="15" customFormat="1" ht="63" hidden="1">
      <c r="A286" s="65" t="s">
        <v>253</v>
      </c>
      <c r="B286" s="117" t="s">
        <v>434</v>
      </c>
      <c r="C286" s="62">
        <v>200</v>
      </c>
      <c r="D286" s="63" t="s">
        <v>231</v>
      </c>
      <c r="E286" s="63" t="s">
        <v>423</v>
      </c>
      <c r="F286" s="34">
        <f t="shared" si="17"/>
        <v>0</v>
      </c>
      <c r="G286" s="34"/>
      <c r="H286" s="34"/>
      <c r="I286" s="34"/>
    </row>
    <row r="287" spans="1:9" ht="63" hidden="1">
      <c r="A287" s="65" t="s">
        <v>756</v>
      </c>
      <c r="B287" s="117" t="s">
        <v>434</v>
      </c>
      <c r="C287" s="62">
        <v>200</v>
      </c>
      <c r="D287" s="63" t="s">
        <v>316</v>
      </c>
      <c r="E287" s="63" t="s">
        <v>423</v>
      </c>
      <c r="F287" s="34">
        <f t="shared" si="17"/>
        <v>0</v>
      </c>
      <c r="G287" s="34"/>
      <c r="H287" s="34"/>
      <c r="I287" s="34">
        <v>0</v>
      </c>
    </row>
    <row r="288" spans="1:9" ht="63">
      <c r="A288" s="65" t="s">
        <v>752</v>
      </c>
      <c r="B288" s="117" t="s">
        <v>435</v>
      </c>
      <c r="C288" s="62">
        <v>100</v>
      </c>
      <c r="D288" s="63" t="s">
        <v>231</v>
      </c>
      <c r="E288" s="63" t="s">
        <v>423</v>
      </c>
      <c r="F288" s="34">
        <f t="shared" si="17"/>
        <v>2000</v>
      </c>
      <c r="G288" s="34"/>
      <c r="H288" s="34">
        <v>0</v>
      </c>
      <c r="I288" s="33">
        <v>2000</v>
      </c>
    </row>
    <row r="289" spans="1:9" ht="63">
      <c r="A289" s="65" t="s">
        <v>752</v>
      </c>
      <c r="B289" s="117" t="s">
        <v>435</v>
      </c>
      <c r="C289" s="62">
        <v>100</v>
      </c>
      <c r="D289" s="63" t="s">
        <v>316</v>
      </c>
      <c r="E289" s="63" t="s">
        <v>423</v>
      </c>
      <c r="F289" s="34">
        <f t="shared" si="17"/>
        <v>500</v>
      </c>
      <c r="G289" s="34"/>
      <c r="H289" s="34">
        <v>0</v>
      </c>
      <c r="I289" s="33">
        <v>500</v>
      </c>
    </row>
    <row r="290" spans="1:9" ht="15.75" hidden="1">
      <c r="A290" s="65" t="s">
        <v>438</v>
      </c>
      <c r="B290" s="117" t="s">
        <v>439</v>
      </c>
      <c r="C290" s="62">
        <v>100</v>
      </c>
      <c r="D290" s="63" t="s">
        <v>231</v>
      </c>
      <c r="E290" s="63" t="s">
        <v>423</v>
      </c>
      <c r="F290" s="34">
        <f t="shared" si="17"/>
        <v>0</v>
      </c>
      <c r="G290" s="34"/>
      <c r="H290" s="34"/>
      <c r="I290" s="34">
        <v>0</v>
      </c>
    </row>
    <row r="291" spans="1:9" ht="15.75">
      <c r="A291" s="65" t="s">
        <v>438</v>
      </c>
      <c r="B291" s="74" t="s">
        <v>439</v>
      </c>
      <c r="C291" s="62">
        <v>800</v>
      </c>
      <c r="D291" s="63" t="s">
        <v>231</v>
      </c>
      <c r="E291" s="63" t="s">
        <v>437</v>
      </c>
      <c r="F291" s="34">
        <f t="shared" si="17"/>
        <v>2178</v>
      </c>
      <c r="G291" s="34"/>
      <c r="H291" s="34">
        <v>0</v>
      </c>
      <c r="I291" s="33">
        <v>2178</v>
      </c>
    </row>
    <row r="292" spans="1:9" ht="31.5">
      <c r="A292" s="65" t="s">
        <v>277</v>
      </c>
      <c r="B292" s="74" t="s">
        <v>278</v>
      </c>
      <c r="C292" s="62">
        <v>200</v>
      </c>
      <c r="D292" s="63" t="s">
        <v>231</v>
      </c>
      <c r="E292" s="63" t="s">
        <v>269</v>
      </c>
      <c r="F292" s="34">
        <f t="shared" si="17"/>
        <v>18861.099999999999</v>
      </c>
      <c r="G292" s="34"/>
      <c r="H292" s="34">
        <v>0</v>
      </c>
      <c r="I292" s="33">
        <v>18861.099999999999</v>
      </c>
    </row>
    <row r="293" spans="1:9" ht="31.5">
      <c r="A293" s="65" t="s">
        <v>279</v>
      </c>
      <c r="B293" s="74" t="s">
        <v>278</v>
      </c>
      <c r="C293" s="62">
        <v>800</v>
      </c>
      <c r="D293" s="63" t="s">
        <v>231</v>
      </c>
      <c r="E293" s="63" t="s">
        <v>269</v>
      </c>
      <c r="F293" s="34">
        <f t="shared" si="17"/>
        <v>3413.5</v>
      </c>
      <c r="G293" s="34"/>
      <c r="H293" s="34">
        <v>0</v>
      </c>
      <c r="I293" s="34">
        <v>3413.5</v>
      </c>
    </row>
    <row r="294" spans="1:9" ht="31.5" hidden="1">
      <c r="A294" s="66" t="s">
        <v>849</v>
      </c>
      <c r="B294" s="74" t="s">
        <v>850</v>
      </c>
      <c r="C294" s="62">
        <v>400</v>
      </c>
      <c r="D294" s="63" t="s">
        <v>231</v>
      </c>
      <c r="E294" s="63" t="s">
        <v>269</v>
      </c>
      <c r="F294" s="34">
        <f t="shared" si="17"/>
        <v>0</v>
      </c>
      <c r="G294" s="34"/>
      <c r="H294" s="34"/>
      <c r="I294" s="34">
        <v>0</v>
      </c>
    </row>
    <row r="295" spans="1:9" ht="63" hidden="1">
      <c r="A295" s="65" t="s">
        <v>1019</v>
      </c>
      <c r="B295" s="117" t="s">
        <v>1032</v>
      </c>
      <c r="C295" s="62">
        <v>100</v>
      </c>
      <c r="D295" s="63" t="s">
        <v>231</v>
      </c>
      <c r="E295" s="63" t="s">
        <v>244</v>
      </c>
      <c r="F295" s="34">
        <f t="shared" si="17"/>
        <v>0</v>
      </c>
      <c r="G295" s="34"/>
      <c r="H295" s="34"/>
      <c r="I295" s="33">
        <v>0</v>
      </c>
    </row>
    <row r="296" spans="1:9" ht="63" hidden="1">
      <c r="A296" s="65" t="s">
        <v>1019</v>
      </c>
      <c r="B296" s="117" t="s">
        <v>1032</v>
      </c>
      <c r="C296" s="62">
        <v>100</v>
      </c>
      <c r="D296" s="63" t="s">
        <v>231</v>
      </c>
      <c r="E296" s="63" t="s">
        <v>423</v>
      </c>
      <c r="F296" s="34">
        <f t="shared" si="17"/>
        <v>0</v>
      </c>
      <c r="G296" s="34"/>
      <c r="H296" s="34"/>
      <c r="I296" s="33">
        <v>0</v>
      </c>
    </row>
    <row r="297" spans="1:9" ht="63" hidden="1">
      <c r="A297" s="65" t="s">
        <v>1019</v>
      </c>
      <c r="B297" s="117" t="s">
        <v>1032</v>
      </c>
      <c r="C297" s="62">
        <v>100</v>
      </c>
      <c r="D297" s="63" t="s">
        <v>316</v>
      </c>
      <c r="E297" s="63" t="s">
        <v>423</v>
      </c>
      <c r="F297" s="34">
        <f t="shared" si="17"/>
        <v>0</v>
      </c>
      <c r="G297" s="34"/>
      <c r="H297" s="34"/>
      <c r="I297" s="33">
        <v>0</v>
      </c>
    </row>
    <row r="298" spans="1:9" ht="63">
      <c r="A298" s="65" t="s">
        <v>761</v>
      </c>
      <c r="B298" s="117" t="s">
        <v>469</v>
      </c>
      <c r="C298" s="62">
        <v>100</v>
      </c>
      <c r="D298" s="63" t="s">
        <v>231</v>
      </c>
      <c r="E298" s="63" t="s">
        <v>244</v>
      </c>
      <c r="F298" s="34">
        <f t="shared" si="17"/>
        <v>2026.7</v>
      </c>
      <c r="G298" s="34"/>
      <c r="H298" s="33">
        <v>2026.7</v>
      </c>
      <c r="I298" s="34"/>
    </row>
    <row r="299" spans="1:9" s="7" customFormat="1" ht="32.25" customHeight="1">
      <c r="A299" s="65" t="s">
        <v>470</v>
      </c>
      <c r="B299" s="117" t="s">
        <v>469</v>
      </c>
      <c r="C299" s="62">
        <v>200</v>
      </c>
      <c r="D299" s="63" t="s">
        <v>231</v>
      </c>
      <c r="E299" s="63" t="s">
        <v>244</v>
      </c>
      <c r="F299" s="34">
        <f t="shared" si="17"/>
        <v>12</v>
      </c>
      <c r="G299" s="34"/>
      <c r="H299" s="33">
        <v>12</v>
      </c>
      <c r="I299" s="34"/>
    </row>
    <row r="300" spans="1:9" s="7" customFormat="1" ht="94.5" hidden="1">
      <c r="A300" s="65" t="s">
        <v>1018</v>
      </c>
      <c r="B300" s="117" t="s">
        <v>1033</v>
      </c>
      <c r="C300" s="62">
        <v>100</v>
      </c>
      <c r="D300" s="63" t="s">
        <v>231</v>
      </c>
      <c r="E300" s="63" t="s">
        <v>423</v>
      </c>
      <c r="F300" s="34">
        <f t="shared" si="17"/>
        <v>0</v>
      </c>
      <c r="G300" s="34"/>
      <c r="H300" s="33"/>
      <c r="I300" s="34">
        <v>0</v>
      </c>
    </row>
    <row r="301" spans="1:9" s="7" customFormat="1" ht="94.5" hidden="1">
      <c r="A301" s="65" t="s">
        <v>1018</v>
      </c>
      <c r="B301" s="117" t="s">
        <v>1033</v>
      </c>
      <c r="C301" s="62">
        <v>100</v>
      </c>
      <c r="D301" s="63" t="s">
        <v>316</v>
      </c>
      <c r="E301" s="63" t="s">
        <v>423</v>
      </c>
      <c r="F301" s="34">
        <f t="shared" si="17"/>
        <v>0</v>
      </c>
      <c r="G301" s="34"/>
      <c r="H301" s="33"/>
      <c r="I301" s="34">
        <v>0</v>
      </c>
    </row>
    <row r="302" spans="1:9" s="7" customFormat="1" ht="15.75">
      <c r="A302" s="56" t="s">
        <v>280</v>
      </c>
      <c r="B302" s="116" t="s">
        <v>762</v>
      </c>
      <c r="C302" s="57"/>
      <c r="D302" s="58"/>
      <c r="E302" s="58"/>
      <c r="F302" s="114">
        <f t="shared" si="17"/>
        <v>137631.79999999999</v>
      </c>
      <c r="G302" s="114">
        <f>SUBTOTAL(9,G303:G314)</f>
        <v>0</v>
      </c>
      <c r="H302" s="114">
        <f>SUBTOTAL(9,H303:H314)</f>
        <v>0</v>
      </c>
      <c r="I302" s="114">
        <f>SUBTOTAL(9,I303:I314)</f>
        <v>137631.79999999999</v>
      </c>
    </row>
    <row r="303" spans="1:9" s="15" customFormat="1" ht="63">
      <c r="A303" s="74" t="s">
        <v>242</v>
      </c>
      <c r="B303" s="117" t="s">
        <v>282</v>
      </c>
      <c r="C303" s="62">
        <v>100</v>
      </c>
      <c r="D303" s="63" t="s">
        <v>231</v>
      </c>
      <c r="E303" s="63" t="s">
        <v>269</v>
      </c>
      <c r="F303" s="34">
        <f t="shared" si="17"/>
        <v>2400</v>
      </c>
      <c r="G303" s="114"/>
      <c r="H303" s="114"/>
      <c r="I303" s="34">
        <v>2400</v>
      </c>
    </row>
    <row r="304" spans="1:9" s="15" customFormat="1" ht="63">
      <c r="A304" s="74" t="s">
        <v>242</v>
      </c>
      <c r="B304" s="117" t="s">
        <v>282</v>
      </c>
      <c r="C304" s="62">
        <v>100</v>
      </c>
      <c r="D304" s="63" t="s">
        <v>296</v>
      </c>
      <c r="E304" s="63" t="s">
        <v>316</v>
      </c>
      <c r="F304" s="34">
        <f t="shared" si="17"/>
        <v>300</v>
      </c>
      <c r="G304" s="114"/>
      <c r="H304" s="114"/>
      <c r="I304" s="34">
        <v>300</v>
      </c>
    </row>
    <row r="305" spans="1:9" ht="63" hidden="1">
      <c r="A305" s="61" t="s">
        <v>283</v>
      </c>
      <c r="B305" s="117" t="s">
        <v>284</v>
      </c>
      <c r="C305" s="62">
        <v>100</v>
      </c>
      <c r="D305" s="63" t="s">
        <v>231</v>
      </c>
      <c r="E305" s="63" t="s">
        <v>269</v>
      </c>
      <c r="F305" s="34">
        <f t="shared" si="17"/>
        <v>0</v>
      </c>
      <c r="G305" s="114"/>
      <c r="H305" s="114"/>
      <c r="I305" s="34"/>
    </row>
    <row r="306" spans="1:9" ht="63">
      <c r="A306" s="65" t="s">
        <v>313</v>
      </c>
      <c r="B306" s="62" t="s">
        <v>314</v>
      </c>
      <c r="C306" s="62">
        <v>100</v>
      </c>
      <c r="D306" s="63" t="s">
        <v>296</v>
      </c>
      <c r="E306" s="63" t="s">
        <v>316</v>
      </c>
      <c r="F306" s="34">
        <f t="shared" si="17"/>
        <v>8530.2999999999993</v>
      </c>
      <c r="G306" s="34"/>
      <c r="H306" s="34">
        <v>0</v>
      </c>
      <c r="I306" s="33">
        <v>8530.2999999999993</v>
      </c>
    </row>
    <row r="307" spans="1:9" ht="47.25" hidden="1">
      <c r="A307" s="65" t="s">
        <v>315</v>
      </c>
      <c r="B307" s="62" t="s">
        <v>314</v>
      </c>
      <c r="C307" s="62">
        <v>200</v>
      </c>
      <c r="D307" s="63" t="s">
        <v>296</v>
      </c>
      <c r="E307" s="63" t="s">
        <v>301</v>
      </c>
      <c r="F307" s="34">
        <f t="shared" si="17"/>
        <v>0</v>
      </c>
      <c r="G307" s="34"/>
      <c r="H307" s="34">
        <v>0</v>
      </c>
      <c r="I307" s="34"/>
    </row>
    <row r="308" spans="1:9" ht="78.75">
      <c r="A308" s="65" t="s">
        <v>763</v>
      </c>
      <c r="B308" s="117" t="s">
        <v>764</v>
      </c>
      <c r="C308" s="62">
        <v>100</v>
      </c>
      <c r="D308" s="63" t="s">
        <v>231</v>
      </c>
      <c r="E308" s="63" t="s">
        <v>269</v>
      </c>
      <c r="F308" s="34">
        <f t="shared" si="17"/>
        <v>42854.1</v>
      </c>
      <c r="G308" s="34"/>
      <c r="H308" s="34">
        <v>0</v>
      </c>
      <c r="I308" s="34">
        <v>42854.1</v>
      </c>
    </row>
    <row r="309" spans="1:9" ht="47.25">
      <c r="A309" s="65" t="s">
        <v>473</v>
      </c>
      <c r="B309" s="117" t="s">
        <v>764</v>
      </c>
      <c r="C309" s="62">
        <v>200</v>
      </c>
      <c r="D309" s="63" t="s">
        <v>231</v>
      </c>
      <c r="E309" s="63" t="s">
        <v>269</v>
      </c>
      <c r="F309" s="34">
        <f t="shared" si="17"/>
        <v>9500</v>
      </c>
      <c r="G309" s="34"/>
      <c r="H309" s="34">
        <v>0</v>
      </c>
      <c r="I309" s="34">
        <v>9500</v>
      </c>
    </row>
    <row r="310" spans="1:9" ht="31.5">
      <c r="A310" s="65" t="s">
        <v>474</v>
      </c>
      <c r="B310" s="117" t="s">
        <v>764</v>
      </c>
      <c r="C310" s="62">
        <v>800</v>
      </c>
      <c r="D310" s="63" t="s">
        <v>231</v>
      </c>
      <c r="E310" s="63" t="s">
        <v>269</v>
      </c>
      <c r="F310" s="34">
        <f t="shared" si="17"/>
        <v>161.9</v>
      </c>
      <c r="G310" s="34"/>
      <c r="H310" s="34">
        <v>0</v>
      </c>
      <c r="I310" s="34">
        <v>161.9</v>
      </c>
    </row>
    <row r="311" spans="1:9" ht="78.75">
      <c r="A311" s="66" t="s">
        <v>285</v>
      </c>
      <c r="B311" s="117" t="s">
        <v>765</v>
      </c>
      <c r="C311" s="62">
        <v>100</v>
      </c>
      <c r="D311" s="63" t="s">
        <v>231</v>
      </c>
      <c r="E311" s="63" t="s">
        <v>269</v>
      </c>
      <c r="F311" s="34">
        <f t="shared" si="17"/>
        <v>34288.800000000003</v>
      </c>
      <c r="G311" s="34"/>
      <c r="H311" s="34">
        <v>0</v>
      </c>
      <c r="I311" s="33">
        <v>34288.800000000003</v>
      </c>
    </row>
    <row r="312" spans="1:9" ht="47.25">
      <c r="A312" s="66" t="s">
        <v>287</v>
      </c>
      <c r="B312" s="117" t="s">
        <v>765</v>
      </c>
      <c r="C312" s="62">
        <v>200</v>
      </c>
      <c r="D312" s="63" t="s">
        <v>231</v>
      </c>
      <c r="E312" s="63" t="s">
        <v>269</v>
      </c>
      <c r="F312" s="34">
        <f t="shared" si="17"/>
        <v>35577.199999999997</v>
      </c>
      <c r="G312" s="34"/>
      <c r="H312" s="34">
        <v>0</v>
      </c>
      <c r="I312" s="33">
        <v>35577.199999999997</v>
      </c>
    </row>
    <row r="313" spans="1:9" ht="47.25">
      <c r="A313" s="66" t="s">
        <v>287</v>
      </c>
      <c r="B313" s="117" t="s">
        <v>765</v>
      </c>
      <c r="C313" s="62">
        <v>800</v>
      </c>
      <c r="D313" s="63" t="s">
        <v>231</v>
      </c>
      <c r="E313" s="63" t="s">
        <v>269</v>
      </c>
      <c r="F313" s="34">
        <f t="shared" si="17"/>
        <v>392</v>
      </c>
      <c r="G313" s="34"/>
      <c r="H313" s="34">
        <v>0</v>
      </c>
      <c r="I313" s="34">
        <v>392</v>
      </c>
    </row>
    <row r="314" spans="1:9" ht="31.5">
      <c r="A314" s="61" t="s">
        <v>766</v>
      </c>
      <c r="B314" s="117" t="s">
        <v>767</v>
      </c>
      <c r="C314" s="62">
        <v>100</v>
      </c>
      <c r="D314" s="63" t="s">
        <v>231</v>
      </c>
      <c r="E314" s="63" t="s">
        <v>269</v>
      </c>
      <c r="F314" s="34">
        <f t="shared" si="17"/>
        <v>3627.5</v>
      </c>
      <c r="G314" s="34"/>
      <c r="H314" s="34">
        <v>0</v>
      </c>
      <c r="I314" s="34">
        <v>3627.5</v>
      </c>
    </row>
    <row r="315" spans="1:9" s="7" customFormat="1" ht="15.75">
      <c r="A315" s="100" t="s">
        <v>262</v>
      </c>
      <c r="B315" s="116" t="s">
        <v>768</v>
      </c>
      <c r="C315" s="62"/>
      <c r="D315" s="63"/>
      <c r="E315" s="63"/>
      <c r="F315" s="114">
        <f t="shared" si="17"/>
        <v>26834</v>
      </c>
      <c r="G315" s="114">
        <f>G316+G335</f>
        <v>7.2</v>
      </c>
      <c r="H315" s="114">
        <f>H316+H335</f>
        <v>6524.3</v>
      </c>
      <c r="I315" s="114">
        <f>I316+I335</f>
        <v>20302.5</v>
      </c>
    </row>
    <row r="316" spans="1:9" s="7" customFormat="1" ht="15.75">
      <c r="A316" s="56" t="s">
        <v>264</v>
      </c>
      <c r="B316" s="116" t="s">
        <v>769</v>
      </c>
      <c r="C316" s="57"/>
      <c r="D316" s="58"/>
      <c r="E316" s="58"/>
      <c r="F316" s="114">
        <f>G316+H316+I316</f>
        <v>13978.400000000001</v>
      </c>
      <c r="G316" s="114">
        <f>SUBTOTAL(9,G317:G334)</f>
        <v>7.2</v>
      </c>
      <c r="H316" s="114">
        <f>SUBTOTAL(9,H317:H334)</f>
        <v>6524.3</v>
      </c>
      <c r="I316" s="114">
        <f>SUBTOTAL(9,I317:I334)</f>
        <v>7446.9000000000005</v>
      </c>
    </row>
    <row r="317" spans="1:9" s="7" customFormat="1" ht="47.25">
      <c r="A317" s="61" t="s">
        <v>1176</v>
      </c>
      <c r="B317" s="74" t="s">
        <v>1167</v>
      </c>
      <c r="C317" s="62">
        <v>200</v>
      </c>
      <c r="D317" s="63" t="s">
        <v>231</v>
      </c>
      <c r="E317" s="63" t="s">
        <v>269</v>
      </c>
      <c r="F317" s="34">
        <f t="shared" si="17"/>
        <v>222.8</v>
      </c>
      <c r="G317" s="114"/>
      <c r="H317" s="114"/>
      <c r="I317" s="34">
        <v>222.8</v>
      </c>
    </row>
    <row r="318" spans="1:9" s="19" customFormat="1" ht="31.5" hidden="1">
      <c r="A318" s="65" t="s">
        <v>1025</v>
      </c>
      <c r="B318" s="117" t="s">
        <v>1023</v>
      </c>
      <c r="C318" s="62">
        <v>800</v>
      </c>
      <c r="D318" s="63" t="s">
        <v>231</v>
      </c>
      <c r="E318" s="63" t="s">
        <v>269</v>
      </c>
      <c r="F318" s="34">
        <f t="shared" si="17"/>
        <v>0</v>
      </c>
      <c r="G318" s="34"/>
      <c r="H318" s="34"/>
      <c r="I318" s="34"/>
    </row>
    <row r="319" spans="1:9" s="15" customFormat="1" ht="31.5" hidden="1">
      <c r="A319" s="65" t="s">
        <v>291</v>
      </c>
      <c r="B319" s="117" t="s">
        <v>292</v>
      </c>
      <c r="C319" s="62">
        <v>200</v>
      </c>
      <c r="D319" s="63" t="s">
        <v>231</v>
      </c>
      <c r="E319" s="63" t="s">
        <v>269</v>
      </c>
      <c r="F319" s="34">
        <f>G319+H319+I319</f>
        <v>0</v>
      </c>
      <c r="G319" s="34"/>
      <c r="H319" s="34"/>
      <c r="I319" s="34">
        <v>0</v>
      </c>
    </row>
    <row r="320" spans="1:9" s="19" customFormat="1" ht="31.5" hidden="1">
      <c r="A320" s="65" t="s">
        <v>293</v>
      </c>
      <c r="B320" s="117" t="s">
        <v>292</v>
      </c>
      <c r="C320" s="62">
        <v>300</v>
      </c>
      <c r="D320" s="63" t="s">
        <v>231</v>
      </c>
      <c r="E320" s="63" t="s">
        <v>269</v>
      </c>
      <c r="F320" s="34">
        <f t="shared" si="17"/>
        <v>0</v>
      </c>
      <c r="G320" s="34"/>
      <c r="H320" s="34"/>
      <c r="I320" s="34">
        <v>0</v>
      </c>
    </row>
    <row r="321" spans="1:9" s="19" customFormat="1" ht="31.5" hidden="1">
      <c r="A321" s="65" t="s">
        <v>293</v>
      </c>
      <c r="B321" s="117" t="s">
        <v>292</v>
      </c>
      <c r="C321" s="62">
        <v>300</v>
      </c>
      <c r="D321" s="63" t="s">
        <v>316</v>
      </c>
      <c r="E321" s="63" t="s">
        <v>296</v>
      </c>
      <c r="F321" s="34">
        <f t="shared" si="17"/>
        <v>0</v>
      </c>
      <c r="G321" s="34"/>
      <c r="H321" s="34"/>
      <c r="I321" s="34">
        <v>0</v>
      </c>
    </row>
    <row r="322" spans="1:9" s="19" customFormat="1" ht="47.25" hidden="1">
      <c r="A322" s="65" t="s">
        <v>593</v>
      </c>
      <c r="B322" s="117" t="s">
        <v>292</v>
      </c>
      <c r="C322" s="62">
        <v>600</v>
      </c>
      <c r="D322" s="63" t="s">
        <v>414</v>
      </c>
      <c r="E322" s="63" t="s">
        <v>231</v>
      </c>
      <c r="F322" s="34">
        <f t="shared" si="17"/>
        <v>0</v>
      </c>
      <c r="G322" s="34"/>
      <c r="H322" s="34"/>
      <c r="I322" s="34"/>
    </row>
    <row r="323" spans="1:9" s="15" customFormat="1" ht="47.25" hidden="1">
      <c r="A323" s="65" t="s">
        <v>593</v>
      </c>
      <c r="B323" s="117" t="s">
        <v>292</v>
      </c>
      <c r="C323" s="62">
        <v>600</v>
      </c>
      <c r="D323" s="63" t="s">
        <v>414</v>
      </c>
      <c r="E323" s="63" t="s">
        <v>234</v>
      </c>
      <c r="F323" s="34">
        <f t="shared" si="17"/>
        <v>0</v>
      </c>
      <c r="G323" s="34"/>
      <c r="H323" s="34"/>
      <c r="I323" s="34"/>
    </row>
    <row r="324" spans="1:9" s="15" customFormat="1" ht="47.25" hidden="1">
      <c r="A324" s="65" t="s">
        <v>593</v>
      </c>
      <c r="B324" s="117" t="s">
        <v>292</v>
      </c>
      <c r="C324" s="62">
        <v>600</v>
      </c>
      <c r="D324" s="63" t="s">
        <v>414</v>
      </c>
      <c r="E324" s="63" t="s">
        <v>296</v>
      </c>
      <c r="F324" s="34">
        <f t="shared" si="17"/>
        <v>0</v>
      </c>
      <c r="G324" s="34"/>
      <c r="H324" s="34"/>
      <c r="I324" s="34"/>
    </row>
    <row r="325" spans="1:9" s="19" customFormat="1" ht="47.25" hidden="1">
      <c r="A325" s="65" t="s">
        <v>593</v>
      </c>
      <c r="B325" s="117" t="s">
        <v>292</v>
      </c>
      <c r="C325" s="62">
        <v>600</v>
      </c>
      <c r="D325" s="63" t="s">
        <v>343</v>
      </c>
      <c r="E325" s="63" t="s">
        <v>231</v>
      </c>
      <c r="F325" s="34">
        <f t="shared" si="17"/>
        <v>0</v>
      </c>
      <c r="G325" s="34"/>
      <c r="H325" s="34"/>
      <c r="I325" s="34"/>
    </row>
    <row r="326" spans="1:9" s="15" customFormat="1" ht="47.25" hidden="1">
      <c r="A326" s="65" t="s">
        <v>593</v>
      </c>
      <c r="B326" s="117" t="s">
        <v>292</v>
      </c>
      <c r="C326" s="62">
        <v>600</v>
      </c>
      <c r="D326" s="63" t="s">
        <v>437</v>
      </c>
      <c r="E326" s="63" t="s">
        <v>234</v>
      </c>
      <c r="F326" s="34">
        <f t="shared" si="17"/>
        <v>0</v>
      </c>
      <c r="G326" s="34"/>
      <c r="H326" s="34"/>
      <c r="I326" s="34"/>
    </row>
    <row r="327" spans="1:9" s="7" customFormat="1" ht="31.5">
      <c r="A327" s="65" t="s">
        <v>294</v>
      </c>
      <c r="B327" s="117" t="s">
        <v>292</v>
      </c>
      <c r="C327" s="62">
        <v>800</v>
      </c>
      <c r="D327" s="63" t="s">
        <v>231</v>
      </c>
      <c r="E327" s="63" t="s">
        <v>437</v>
      </c>
      <c r="F327" s="34">
        <f t="shared" si="17"/>
        <v>7000</v>
      </c>
      <c r="G327" s="34"/>
      <c r="H327" s="34"/>
      <c r="I327" s="33">
        <v>7000</v>
      </c>
    </row>
    <row r="328" spans="1:9" s="7" customFormat="1" ht="31.5" hidden="1">
      <c r="A328" s="65" t="s">
        <v>294</v>
      </c>
      <c r="B328" s="117" t="s">
        <v>292</v>
      </c>
      <c r="C328" s="62">
        <v>800</v>
      </c>
      <c r="D328" s="63" t="s">
        <v>231</v>
      </c>
      <c r="E328" s="63" t="s">
        <v>269</v>
      </c>
      <c r="F328" s="34">
        <f t="shared" si="17"/>
        <v>0</v>
      </c>
      <c r="G328" s="34"/>
      <c r="H328" s="34"/>
      <c r="I328" s="34"/>
    </row>
    <row r="329" spans="1:9" s="15" customFormat="1" ht="31.5" hidden="1">
      <c r="A329" s="65" t="s">
        <v>294</v>
      </c>
      <c r="B329" s="117" t="s">
        <v>292</v>
      </c>
      <c r="C329" s="62">
        <v>800</v>
      </c>
      <c r="D329" s="63" t="s">
        <v>244</v>
      </c>
      <c r="E329" s="63" t="s">
        <v>372</v>
      </c>
      <c r="F329" s="34">
        <f t="shared" si="17"/>
        <v>0</v>
      </c>
      <c r="G329" s="34"/>
      <c r="H329" s="34"/>
      <c r="I329" s="34"/>
    </row>
    <row r="330" spans="1:9" s="15" customFormat="1" ht="63">
      <c r="A330" s="65" t="s">
        <v>266</v>
      </c>
      <c r="B330" s="117" t="s">
        <v>267</v>
      </c>
      <c r="C330" s="62">
        <v>200</v>
      </c>
      <c r="D330" s="63" t="s">
        <v>231</v>
      </c>
      <c r="E330" s="63" t="s">
        <v>261</v>
      </c>
      <c r="F330" s="34">
        <f t="shared" si="17"/>
        <v>7.2</v>
      </c>
      <c r="G330" s="33">
        <v>7.2</v>
      </c>
      <c r="H330" s="34"/>
      <c r="I330" s="34"/>
    </row>
    <row r="331" spans="1:9" s="15" customFormat="1" ht="31.5">
      <c r="A331" s="65" t="s">
        <v>831</v>
      </c>
      <c r="B331" s="117" t="s">
        <v>830</v>
      </c>
      <c r="C331" s="62">
        <v>700</v>
      </c>
      <c r="D331" s="63" t="s">
        <v>269</v>
      </c>
      <c r="E331" s="63" t="s">
        <v>231</v>
      </c>
      <c r="F331" s="34">
        <f t="shared" si="17"/>
        <v>24.1</v>
      </c>
      <c r="G331" s="34"/>
      <c r="H331" s="34"/>
      <c r="I331" s="33">
        <v>24.1</v>
      </c>
    </row>
    <row r="332" spans="1:9" s="15" customFormat="1" ht="15.75">
      <c r="A332" s="61" t="s">
        <v>440</v>
      </c>
      <c r="B332" s="117" t="s">
        <v>441</v>
      </c>
      <c r="C332" s="62">
        <v>800</v>
      </c>
      <c r="D332" s="63" t="s">
        <v>244</v>
      </c>
      <c r="E332" s="63" t="s">
        <v>372</v>
      </c>
      <c r="F332" s="34">
        <f>G332+H332+I332</f>
        <v>200</v>
      </c>
      <c r="G332" s="34"/>
      <c r="H332" s="34"/>
      <c r="I332" s="33">
        <v>200</v>
      </c>
    </row>
    <row r="333" spans="1:9" s="15" customFormat="1" ht="63" hidden="1">
      <c r="A333" s="65" t="s">
        <v>1125</v>
      </c>
      <c r="B333" s="74" t="s">
        <v>421</v>
      </c>
      <c r="C333" s="62">
        <v>200</v>
      </c>
      <c r="D333" s="63" t="s">
        <v>316</v>
      </c>
      <c r="E333" s="63" t="s">
        <v>244</v>
      </c>
      <c r="F333" s="34">
        <f t="shared" ref="F333" si="23">G333+H333+I333</f>
        <v>0</v>
      </c>
      <c r="G333" s="34"/>
      <c r="H333" s="34">
        <v>0</v>
      </c>
      <c r="I333" s="34"/>
    </row>
    <row r="334" spans="1:9" s="7" customFormat="1" ht="63">
      <c r="A334" s="65" t="s">
        <v>420</v>
      </c>
      <c r="B334" s="74" t="s">
        <v>421</v>
      </c>
      <c r="C334" s="62">
        <v>400</v>
      </c>
      <c r="D334" s="63" t="s">
        <v>316</v>
      </c>
      <c r="E334" s="63" t="s">
        <v>244</v>
      </c>
      <c r="F334" s="34">
        <f t="shared" si="17"/>
        <v>6524.3</v>
      </c>
      <c r="G334" s="34"/>
      <c r="H334" s="34">
        <v>6524.3</v>
      </c>
      <c r="I334" s="34"/>
    </row>
    <row r="335" spans="1:9" ht="15.75">
      <c r="A335" s="56" t="s">
        <v>464</v>
      </c>
      <c r="B335" s="116" t="s">
        <v>770</v>
      </c>
      <c r="C335" s="57"/>
      <c r="D335" s="58"/>
      <c r="E335" s="58"/>
      <c r="F335" s="114">
        <f t="shared" si="17"/>
        <v>12855.6</v>
      </c>
      <c r="G335" s="114">
        <f>G336</f>
        <v>0</v>
      </c>
      <c r="H335" s="114">
        <f>H336</f>
        <v>0</v>
      </c>
      <c r="I335" s="114">
        <f>I336</f>
        <v>12855.6</v>
      </c>
    </row>
    <row r="336" spans="1:9" ht="31.5">
      <c r="A336" s="65" t="s">
        <v>466</v>
      </c>
      <c r="B336" s="117" t="s">
        <v>467</v>
      </c>
      <c r="C336" s="62">
        <v>300</v>
      </c>
      <c r="D336" s="63" t="s">
        <v>316</v>
      </c>
      <c r="E336" s="63" t="s">
        <v>231</v>
      </c>
      <c r="F336" s="34">
        <f t="shared" si="17"/>
        <v>12855.6</v>
      </c>
      <c r="G336" s="34"/>
      <c r="H336" s="34"/>
      <c r="I336" s="33">
        <v>12855.6</v>
      </c>
    </row>
    <row r="337" spans="1:9" s="7" customFormat="1" ht="15.75" hidden="1">
      <c r="A337" s="100" t="s">
        <v>616</v>
      </c>
      <c r="B337" s="116" t="s">
        <v>771</v>
      </c>
      <c r="C337" s="62"/>
      <c r="D337" s="63"/>
      <c r="E337" s="63"/>
      <c r="F337" s="114">
        <f t="shared" si="17"/>
        <v>0</v>
      </c>
      <c r="G337" s="114">
        <f>G338+G349</f>
        <v>0</v>
      </c>
      <c r="H337" s="114">
        <f>H338+H349</f>
        <v>0</v>
      </c>
      <c r="I337" s="114">
        <f>I338+I349</f>
        <v>0</v>
      </c>
    </row>
    <row r="338" spans="1:9" ht="15.75" hidden="1">
      <c r="A338" s="56" t="s">
        <v>619</v>
      </c>
      <c r="B338" s="116" t="s">
        <v>772</v>
      </c>
      <c r="C338" s="57"/>
      <c r="D338" s="58"/>
      <c r="E338" s="58"/>
      <c r="F338" s="114">
        <f t="shared" si="17"/>
        <v>0</v>
      </c>
      <c r="G338" s="114">
        <f>SUBTOTAL(9,G339:G339)</f>
        <v>0</v>
      </c>
      <c r="H338" s="114">
        <f>SUBTOTAL(9,H339:H339)</f>
        <v>0</v>
      </c>
      <c r="I338" s="114">
        <f>SUBTOTAL(9,I339:I339)</f>
        <v>0</v>
      </c>
    </row>
    <row r="339" spans="1:9" ht="63" hidden="1">
      <c r="A339" s="65" t="s">
        <v>773</v>
      </c>
      <c r="B339" s="117" t="s">
        <v>622</v>
      </c>
      <c r="C339" s="62">
        <v>100</v>
      </c>
      <c r="D339" s="63" t="s">
        <v>231</v>
      </c>
      <c r="E339" s="63" t="s">
        <v>296</v>
      </c>
      <c r="F339" s="34">
        <f t="shared" si="17"/>
        <v>0</v>
      </c>
      <c r="G339" s="34"/>
      <c r="H339" s="34">
        <v>0</v>
      </c>
      <c r="I339" s="33">
        <v>0</v>
      </c>
    </row>
    <row r="340" spans="1:9" s="7" customFormat="1" ht="15.75">
      <c r="A340" s="100" t="s">
        <v>625</v>
      </c>
      <c r="B340" s="116" t="s">
        <v>774</v>
      </c>
      <c r="C340" s="62"/>
      <c r="D340" s="63"/>
      <c r="E340" s="63"/>
      <c r="F340" s="114">
        <f>G340+H340+I340</f>
        <v>8427</v>
      </c>
      <c r="G340" s="114"/>
      <c r="H340" s="114">
        <f>H341+H362</f>
        <v>0</v>
      </c>
      <c r="I340" s="114">
        <f>I341+I362</f>
        <v>8427</v>
      </c>
    </row>
    <row r="341" spans="1:9" ht="31.5">
      <c r="A341" s="56" t="s">
        <v>627</v>
      </c>
      <c r="B341" s="116" t="s">
        <v>775</v>
      </c>
      <c r="C341" s="57"/>
      <c r="D341" s="58"/>
      <c r="E341" s="58"/>
      <c r="F341" s="114">
        <f>G341+H341+I341</f>
        <v>8427</v>
      </c>
      <c r="G341" s="114">
        <f>SUBTOTAL(9,G342:G345)</f>
        <v>0</v>
      </c>
      <c r="H341" s="114">
        <f>SUBTOTAL(9,H342:H345)</f>
        <v>0</v>
      </c>
      <c r="I341" s="114">
        <f>SUBTOTAL(9,I342:I345)</f>
        <v>8427</v>
      </c>
    </row>
    <row r="342" spans="1:9" ht="63">
      <c r="A342" s="65" t="s">
        <v>754</v>
      </c>
      <c r="B342" s="117" t="s">
        <v>629</v>
      </c>
      <c r="C342" s="62">
        <v>100</v>
      </c>
      <c r="D342" s="63" t="s">
        <v>231</v>
      </c>
      <c r="E342" s="63" t="s">
        <v>423</v>
      </c>
      <c r="F342" s="34">
        <f>G342+H342+I342</f>
        <v>7843.8</v>
      </c>
      <c r="G342" s="34"/>
      <c r="H342" s="34">
        <v>0</v>
      </c>
      <c r="I342" s="33">
        <v>7843.8</v>
      </c>
    </row>
    <row r="343" spans="1:9" ht="94.5">
      <c r="A343" s="65" t="s">
        <v>251</v>
      </c>
      <c r="B343" s="117" t="s">
        <v>897</v>
      </c>
      <c r="C343" s="62">
        <v>100</v>
      </c>
      <c r="D343" s="63" t="s">
        <v>231</v>
      </c>
      <c r="E343" s="63" t="s">
        <v>423</v>
      </c>
      <c r="F343" s="34">
        <f>G343+H343+I343</f>
        <v>448.2</v>
      </c>
      <c r="G343" s="34"/>
      <c r="H343" s="34"/>
      <c r="I343" s="33">
        <v>448.2</v>
      </c>
    </row>
    <row r="344" spans="1:9" ht="63">
      <c r="A344" s="65" t="s">
        <v>247</v>
      </c>
      <c r="B344" s="117" t="s">
        <v>630</v>
      </c>
      <c r="C344" s="62">
        <v>100</v>
      </c>
      <c r="D344" s="63" t="s">
        <v>231</v>
      </c>
      <c r="E344" s="63" t="s">
        <v>423</v>
      </c>
      <c r="F344" s="34">
        <f>G344+H344+I344</f>
        <v>135</v>
      </c>
      <c r="G344" s="34"/>
      <c r="H344" s="34">
        <v>0</v>
      </c>
      <c r="I344" s="33">
        <v>135</v>
      </c>
    </row>
    <row r="345" spans="1:9" ht="63" hidden="1">
      <c r="A345" s="65" t="s">
        <v>1019</v>
      </c>
      <c r="B345" s="117" t="s">
        <v>1039</v>
      </c>
      <c r="C345" s="62">
        <v>100</v>
      </c>
      <c r="D345" s="63" t="s">
        <v>231</v>
      </c>
      <c r="E345" s="63" t="s">
        <v>423</v>
      </c>
      <c r="F345" s="34">
        <f t="shared" ref="F345" si="24">G345+H345+I345</f>
        <v>0</v>
      </c>
      <c r="G345" s="34"/>
      <c r="H345" s="34">
        <v>0</v>
      </c>
      <c r="I345" s="33">
        <v>0</v>
      </c>
    </row>
    <row r="346" spans="1:9">
      <c r="I346" s="231" t="s">
        <v>1294</v>
      </c>
    </row>
    <row r="348" spans="1:9">
      <c r="F348" s="232"/>
      <c r="G348" s="232"/>
      <c r="H348" s="232"/>
      <c r="I348" s="232"/>
    </row>
    <row r="350" spans="1:9">
      <c r="F350" s="232"/>
      <c r="G350" s="232"/>
      <c r="H350" s="232"/>
      <c r="I350" s="232"/>
    </row>
  </sheetData>
  <mergeCells count="1">
    <mergeCell ref="A11:I11"/>
  </mergeCells>
  <pageMargins left="0.31496062992125984" right="0.31496062992125984" top="0.51181102362204722" bottom="0.23622047244094491" header="0.27559055118110237" footer="0.19685039370078741"/>
  <pageSetup paperSize="9" scale="70" fitToHeight="18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zoomScaleNormal="100" workbookViewId="0">
      <selection activeCell="K9" sqref="K9"/>
    </sheetView>
  </sheetViews>
  <sheetFormatPr defaultRowHeight="15"/>
  <cols>
    <col min="1" max="1" width="30.28515625" customWidth="1"/>
    <col min="2" max="2" width="17.42578125" customWidth="1"/>
    <col min="3" max="3" width="15.42578125" customWidth="1"/>
    <col min="4" max="4" width="13" customWidth="1"/>
    <col min="5" max="5" width="20" customWidth="1"/>
    <col min="257" max="257" width="30.28515625" customWidth="1"/>
    <col min="258" max="258" width="17.42578125" customWidth="1"/>
    <col min="259" max="259" width="15.42578125" customWidth="1"/>
    <col min="260" max="260" width="13" customWidth="1"/>
    <col min="261" max="261" width="20" customWidth="1"/>
    <col min="513" max="513" width="30.28515625" customWidth="1"/>
    <col min="514" max="514" width="17.42578125" customWidth="1"/>
    <col min="515" max="515" width="15.42578125" customWidth="1"/>
    <col min="516" max="516" width="13" customWidth="1"/>
    <col min="517" max="517" width="20" customWidth="1"/>
    <col min="769" max="769" width="30.28515625" customWidth="1"/>
    <col min="770" max="770" width="17.42578125" customWidth="1"/>
    <col min="771" max="771" width="15.42578125" customWidth="1"/>
    <col min="772" max="772" width="13" customWidth="1"/>
    <col min="773" max="773" width="20" customWidth="1"/>
    <col min="1025" max="1025" width="30.28515625" customWidth="1"/>
    <col min="1026" max="1026" width="17.42578125" customWidth="1"/>
    <col min="1027" max="1027" width="15.42578125" customWidth="1"/>
    <col min="1028" max="1028" width="13" customWidth="1"/>
    <col min="1029" max="1029" width="20" customWidth="1"/>
    <col min="1281" max="1281" width="30.28515625" customWidth="1"/>
    <col min="1282" max="1282" width="17.42578125" customWidth="1"/>
    <col min="1283" max="1283" width="15.42578125" customWidth="1"/>
    <col min="1284" max="1284" width="13" customWidth="1"/>
    <col min="1285" max="1285" width="20" customWidth="1"/>
    <col min="1537" max="1537" width="30.28515625" customWidth="1"/>
    <col min="1538" max="1538" width="17.42578125" customWidth="1"/>
    <col min="1539" max="1539" width="15.42578125" customWidth="1"/>
    <col min="1540" max="1540" width="13" customWidth="1"/>
    <col min="1541" max="1541" width="20" customWidth="1"/>
    <col min="1793" max="1793" width="30.28515625" customWidth="1"/>
    <col min="1794" max="1794" width="17.42578125" customWidth="1"/>
    <col min="1795" max="1795" width="15.42578125" customWidth="1"/>
    <col min="1796" max="1796" width="13" customWidth="1"/>
    <col min="1797" max="1797" width="20" customWidth="1"/>
    <col min="2049" max="2049" width="30.28515625" customWidth="1"/>
    <col min="2050" max="2050" width="17.42578125" customWidth="1"/>
    <col min="2051" max="2051" width="15.42578125" customWidth="1"/>
    <col min="2052" max="2052" width="13" customWidth="1"/>
    <col min="2053" max="2053" width="20" customWidth="1"/>
    <col min="2305" max="2305" width="30.28515625" customWidth="1"/>
    <col min="2306" max="2306" width="17.42578125" customWidth="1"/>
    <col min="2307" max="2307" width="15.42578125" customWidth="1"/>
    <col min="2308" max="2308" width="13" customWidth="1"/>
    <col min="2309" max="2309" width="20" customWidth="1"/>
    <col min="2561" max="2561" width="30.28515625" customWidth="1"/>
    <col min="2562" max="2562" width="17.42578125" customWidth="1"/>
    <col min="2563" max="2563" width="15.42578125" customWidth="1"/>
    <col min="2564" max="2564" width="13" customWidth="1"/>
    <col min="2565" max="2565" width="20" customWidth="1"/>
    <col min="2817" max="2817" width="30.28515625" customWidth="1"/>
    <col min="2818" max="2818" width="17.42578125" customWidth="1"/>
    <col min="2819" max="2819" width="15.42578125" customWidth="1"/>
    <col min="2820" max="2820" width="13" customWidth="1"/>
    <col min="2821" max="2821" width="20" customWidth="1"/>
    <col min="3073" max="3073" width="30.28515625" customWidth="1"/>
    <col min="3074" max="3074" width="17.42578125" customWidth="1"/>
    <col min="3075" max="3075" width="15.42578125" customWidth="1"/>
    <col min="3076" max="3076" width="13" customWidth="1"/>
    <col min="3077" max="3077" width="20" customWidth="1"/>
    <col min="3329" max="3329" width="30.28515625" customWidth="1"/>
    <col min="3330" max="3330" width="17.42578125" customWidth="1"/>
    <col min="3331" max="3331" width="15.42578125" customWidth="1"/>
    <col min="3332" max="3332" width="13" customWidth="1"/>
    <col min="3333" max="3333" width="20" customWidth="1"/>
    <col min="3585" max="3585" width="30.28515625" customWidth="1"/>
    <col min="3586" max="3586" width="17.42578125" customWidth="1"/>
    <col min="3587" max="3587" width="15.42578125" customWidth="1"/>
    <col min="3588" max="3588" width="13" customWidth="1"/>
    <col min="3589" max="3589" width="20" customWidth="1"/>
    <col min="3841" max="3841" width="30.28515625" customWidth="1"/>
    <col min="3842" max="3842" width="17.42578125" customWidth="1"/>
    <col min="3843" max="3843" width="15.42578125" customWidth="1"/>
    <col min="3844" max="3844" width="13" customWidth="1"/>
    <col min="3845" max="3845" width="20" customWidth="1"/>
    <col min="4097" max="4097" width="30.28515625" customWidth="1"/>
    <col min="4098" max="4098" width="17.42578125" customWidth="1"/>
    <col min="4099" max="4099" width="15.42578125" customWidth="1"/>
    <col min="4100" max="4100" width="13" customWidth="1"/>
    <col min="4101" max="4101" width="20" customWidth="1"/>
    <col min="4353" max="4353" width="30.28515625" customWidth="1"/>
    <col min="4354" max="4354" width="17.42578125" customWidth="1"/>
    <col min="4355" max="4355" width="15.42578125" customWidth="1"/>
    <col min="4356" max="4356" width="13" customWidth="1"/>
    <col min="4357" max="4357" width="20" customWidth="1"/>
    <col min="4609" max="4609" width="30.28515625" customWidth="1"/>
    <col min="4610" max="4610" width="17.42578125" customWidth="1"/>
    <col min="4611" max="4611" width="15.42578125" customWidth="1"/>
    <col min="4612" max="4612" width="13" customWidth="1"/>
    <col min="4613" max="4613" width="20" customWidth="1"/>
    <col min="4865" max="4865" width="30.28515625" customWidth="1"/>
    <col min="4866" max="4866" width="17.42578125" customWidth="1"/>
    <col min="4867" max="4867" width="15.42578125" customWidth="1"/>
    <col min="4868" max="4868" width="13" customWidth="1"/>
    <col min="4869" max="4869" width="20" customWidth="1"/>
    <col min="5121" max="5121" width="30.28515625" customWidth="1"/>
    <col min="5122" max="5122" width="17.42578125" customWidth="1"/>
    <col min="5123" max="5123" width="15.42578125" customWidth="1"/>
    <col min="5124" max="5124" width="13" customWidth="1"/>
    <col min="5125" max="5125" width="20" customWidth="1"/>
    <col min="5377" max="5377" width="30.28515625" customWidth="1"/>
    <col min="5378" max="5378" width="17.42578125" customWidth="1"/>
    <col min="5379" max="5379" width="15.42578125" customWidth="1"/>
    <col min="5380" max="5380" width="13" customWidth="1"/>
    <col min="5381" max="5381" width="20" customWidth="1"/>
    <col min="5633" max="5633" width="30.28515625" customWidth="1"/>
    <col min="5634" max="5634" width="17.42578125" customWidth="1"/>
    <col min="5635" max="5635" width="15.42578125" customWidth="1"/>
    <col min="5636" max="5636" width="13" customWidth="1"/>
    <col min="5637" max="5637" width="20" customWidth="1"/>
    <col min="5889" max="5889" width="30.28515625" customWidth="1"/>
    <col min="5890" max="5890" width="17.42578125" customWidth="1"/>
    <col min="5891" max="5891" width="15.42578125" customWidth="1"/>
    <col min="5892" max="5892" width="13" customWidth="1"/>
    <col min="5893" max="5893" width="20" customWidth="1"/>
    <col min="6145" max="6145" width="30.28515625" customWidth="1"/>
    <col min="6146" max="6146" width="17.42578125" customWidth="1"/>
    <col min="6147" max="6147" width="15.42578125" customWidth="1"/>
    <col min="6148" max="6148" width="13" customWidth="1"/>
    <col min="6149" max="6149" width="20" customWidth="1"/>
    <col min="6401" max="6401" width="30.28515625" customWidth="1"/>
    <col min="6402" max="6402" width="17.42578125" customWidth="1"/>
    <col min="6403" max="6403" width="15.42578125" customWidth="1"/>
    <col min="6404" max="6404" width="13" customWidth="1"/>
    <col min="6405" max="6405" width="20" customWidth="1"/>
    <col min="6657" max="6657" width="30.28515625" customWidth="1"/>
    <col min="6658" max="6658" width="17.42578125" customWidth="1"/>
    <col min="6659" max="6659" width="15.42578125" customWidth="1"/>
    <col min="6660" max="6660" width="13" customWidth="1"/>
    <col min="6661" max="6661" width="20" customWidth="1"/>
    <col min="6913" max="6913" width="30.28515625" customWidth="1"/>
    <col min="6914" max="6914" width="17.42578125" customWidth="1"/>
    <col min="6915" max="6915" width="15.42578125" customWidth="1"/>
    <col min="6916" max="6916" width="13" customWidth="1"/>
    <col min="6917" max="6917" width="20" customWidth="1"/>
    <col min="7169" max="7169" width="30.28515625" customWidth="1"/>
    <col min="7170" max="7170" width="17.42578125" customWidth="1"/>
    <col min="7171" max="7171" width="15.42578125" customWidth="1"/>
    <col min="7172" max="7172" width="13" customWidth="1"/>
    <col min="7173" max="7173" width="20" customWidth="1"/>
    <col min="7425" max="7425" width="30.28515625" customWidth="1"/>
    <col min="7426" max="7426" width="17.42578125" customWidth="1"/>
    <col min="7427" max="7427" width="15.42578125" customWidth="1"/>
    <col min="7428" max="7428" width="13" customWidth="1"/>
    <col min="7429" max="7429" width="20" customWidth="1"/>
    <col min="7681" max="7681" width="30.28515625" customWidth="1"/>
    <col min="7682" max="7682" width="17.42578125" customWidth="1"/>
    <col min="7683" max="7683" width="15.42578125" customWidth="1"/>
    <col min="7684" max="7684" width="13" customWidth="1"/>
    <col min="7685" max="7685" width="20" customWidth="1"/>
    <col min="7937" max="7937" width="30.28515625" customWidth="1"/>
    <col min="7938" max="7938" width="17.42578125" customWidth="1"/>
    <col min="7939" max="7939" width="15.42578125" customWidth="1"/>
    <col min="7940" max="7940" width="13" customWidth="1"/>
    <col min="7941" max="7941" width="20" customWidth="1"/>
    <col min="8193" max="8193" width="30.28515625" customWidth="1"/>
    <col min="8194" max="8194" width="17.42578125" customWidth="1"/>
    <col min="8195" max="8195" width="15.42578125" customWidth="1"/>
    <col min="8196" max="8196" width="13" customWidth="1"/>
    <col min="8197" max="8197" width="20" customWidth="1"/>
    <col min="8449" max="8449" width="30.28515625" customWidth="1"/>
    <col min="8450" max="8450" width="17.42578125" customWidth="1"/>
    <col min="8451" max="8451" width="15.42578125" customWidth="1"/>
    <col min="8452" max="8452" width="13" customWidth="1"/>
    <col min="8453" max="8453" width="20" customWidth="1"/>
    <col min="8705" max="8705" width="30.28515625" customWidth="1"/>
    <col min="8706" max="8706" width="17.42578125" customWidth="1"/>
    <col min="8707" max="8707" width="15.42578125" customWidth="1"/>
    <col min="8708" max="8708" width="13" customWidth="1"/>
    <col min="8709" max="8709" width="20" customWidth="1"/>
    <col min="8961" max="8961" width="30.28515625" customWidth="1"/>
    <col min="8962" max="8962" width="17.42578125" customWidth="1"/>
    <col min="8963" max="8963" width="15.42578125" customWidth="1"/>
    <col min="8964" max="8964" width="13" customWidth="1"/>
    <col min="8965" max="8965" width="20" customWidth="1"/>
    <col min="9217" max="9217" width="30.28515625" customWidth="1"/>
    <col min="9218" max="9218" width="17.42578125" customWidth="1"/>
    <col min="9219" max="9219" width="15.42578125" customWidth="1"/>
    <col min="9220" max="9220" width="13" customWidth="1"/>
    <col min="9221" max="9221" width="20" customWidth="1"/>
    <col min="9473" max="9473" width="30.28515625" customWidth="1"/>
    <col min="9474" max="9474" width="17.42578125" customWidth="1"/>
    <col min="9475" max="9475" width="15.42578125" customWidth="1"/>
    <col min="9476" max="9476" width="13" customWidth="1"/>
    <col min="9477" max="9477" width="20" customWidth="1"/>
    <col min="9729" max="9729" width="30.28515625" customWidth="1"/>
    <col min="9730" max="9730" width="17.42578125" customWidth="1"/>
    <col min="9731" max="9731" width="15.42578125" customWidth="1"/>
    <col min="9732" max="9732" width="13" customWidth="1"/>
    <col min="9733" max="9733" width="20" customWidth="1"/>
    <col min="9985" max="9985" width="30.28515625" customWidth="1"/>
    <col min="9986" max="9986" width="17.42578125" customWidth="1"/>
    <col min="9987" max="9987" width="15.42578125" customWidth="1"/>
    <col min="9988" max="9988" width="13" customWidth="1"/>
    <col min="9989" max="9989" width="20" customWidth="1"/>
    <col min="10241" max="10241" width="30.28515625" customWidth="1"/>
    <col min="10242" max="10242" width="17.42578125" customWidth="1"/>
    <col min="10243" max="10243" width="15.42578125" customWidth="1"/>
    <col min="10244" max="10244" width="13" customWidth="1"/>
    <col min="10245" max="10245" width="20" customWidth="1"/>
    <col min="10497" max="10497" width="30.28515625" customWidth="1"/>
    <col min="10498" max="10498" width="17.42578125" customWidth="1"/>
    <col min="10499" max="10499" width="15.42578125" customWidth="1"/>
    <col min="10500" max="10500" width="13" customWidth="1"/>
    <col min="10501" max="10501" width="20" customWidth="1"/>
    <col min="10753" max="10753" width="30.28515625" customWidth="1"/>
    <col min="10754" max="10754" width="17.42578125" customWidth="1"/>
    <col min="10755" max="10755" width="15.42578125" customWidth="1"/>
    <col min="10756" max="10756" width="13" customWidth="1"/>
    <col min="10757" max="10757" width="20" customWidth="1"/>
    <col min="11009" max="11009" width="30.28515625" customWidth="1"/>
    <col min="11010" max="11010" width="17.42578125" customWidth="1"/>
    <col min="11011" max="11011" width="15.42578125" customWidth="1"/>
    <col min="11012" max="11012" width="13" customWidth="1"/>
    <col min="11013" max="11013" width="20" customWidth="1"/>
    <col min="11265" max="11265" width="30.28515625" customWidth="1"/>
    <col min="11266" max="11266" width="17.42578125" customWidth="1"/>
    <col min="11267" max="11267" width="15.42578125" customWidth="1"/>
    <col min="11268" max="11268" width="13" customWidth="1"/>
    <col min="11269" max="11269" width="20" customWidth="1"/>
    <col min="11521" max="11521" width="30.28515625" customWidth="1"/>
    <col min="11522" max="11522" width="17.42578125" customWidth="1"/>
    <col min="11523" max="11523" width="15.42578125" customWidth="1"/>
    <col min="11524" max="11524" width="13" customWidth="1"/>
    <col min="11525" max="11525" width="20" customWidth="1"/>
    <col min="11777" max="11777" width="30.28515625" customWidth="1"/>
    <col min="11778" max="11778" width="17.42578125" customWidth="1"/>
    <col min="11779" max="11779" width="15.42578125" customWidth="1"/>
    <col min="11780" max="11780" width="13" customWidth="1"/>
    <col min="11781" max="11781" width="20" customWidth="1"/>
    <col min="12033" max="12033" width="30.28515625" customWidth="1"/>
    <col min="12034" max="12034" width="17.42578125" customWidth="1"/>
    <col min="12035" max="12035" width="15.42578125" customWidth="1"/>
    <col min="12036" max="12036" width="13" customWidth="1"/>
    <col min="12037" max="12037" width="20" customWidth="1"/>
    <col min="12289" max="12289" width="30.28515625" customWidth="1"/>
    <col min="12290" max="12290" width="17.42578125" customWidth="1"/>
    <col min="12291" max="12291" width="15.42578125" customWidth="1"/>
    <col min="12292" max="12292" width="13" customWidth="1"/>
    <col min="12293" max="12293" width="20" customWidth="1"/>
    <col min="12545" max="12545" width="30.28515625" customWidth="1"/>
    <col min="12546" max="12546" width="17.42578125" customWidth="1"/>
    <col min="12547" max="12547" width="15.42578125" customWidth="1"/>
    <col min="12548" max="12548" width="13" customWidth="1"/>
    <col min="12549" max="12549" width="20" customWidth="1"/>
    <col min="12801" max="12801" width="30.28515625" customWidth="1"/>
    <col min="12802" max="12802" width="17.42578125" customWidth="1"/>
    <col min="12803" max="12803" width="15.42578125" customWidth="1"/>
    <col min="12804" max="12804" width="13" customWidth="1"/>
    <col min="12805" max="12805" width="20" customWidth="1"/>
    <col min="13057" max="13057" width="30.28515625" customWidth="1"/>
    <col min="13058" max="13058" width="17.42578125" customWidth="1"/>
    <col min="13059" max="13059" width="15.42578125" customWidth="1"/>
    <col min="13060" max="13060" width="13" customWidth="1"/>
    <col min="13061" max="13061" width="20" customWidth="1"/>
    <col min="13313" max="13313" width="30.28515625" customWidth="1"/>
    <col min="13314" max="13314" width="17.42578125" customWidth="1"/>
    <col min="13315" max="13315" width="15.42578125" customWidth="1"/>
    <col min="13316" max="13316" width="13" customWidth="1"/>
    <col min="13317" max="13317" width="20" customWidth="1"/>
    <col min="13569" max="13569" width="30.28515625" customWidth="1"/>
    <col min="13570" max="13570" width="17.42578125" customWidth="1"/>
    <col min="13571" max="13571" width="15.42578125" customWidth="1"/>
    <col min="13572" max="13572" width="13" customWidth="1"/>
    <col min="13573" max="13573" width="20" customWidth="1"/>
    <col min="13825" max="13825" width="30.28515625" customWidth="1"/>
    <col min="13826" max="13826" width="17.42578125" customWidth="1"/>
    <col min="13827" max="13827" width="15.42578125" customWidth="1"/>
    <col min="13828" max="13828" width="13" customWidth="1"/>
    <col min="13829" max="13829" width="20" customWidth="1"/>
    <col min="14081" max="14081" width="30.28515625" customWidth="1"/>
    <col min="14082" max="14082" width="17.42578125" customWidth="1"/>
    <col min="14083" max="14083" width="15.42578125" customWidth="1"/>
    <col min="14084" max="14084" width="13" customWidth="1"/>
    <col min="14085" max="14085" width="20" customWidth="1"/>
    <col min="14337" max="14337" width="30.28515625" customWidth="1"/>
    <col min="14338" max="14338" width="17.42578125" customWidth="1"/>
    <col min="14339" max="14339" width="15.42578125" customWidth="1"/>
    <col min="14340" max="14340" width="13" customWidth="1"/>
    <col min="14341" max="14341" width="20" customWidth="1"/>
    <col min="14593" max="14593" width="30.28515625" customWidth="1"/>
    <col min="14594" max="14594" width="17.42578125" customWidth="1"/>
    <col min="14595" max="14595" width="15.42578125" customWidth="1"/>
    <col min="14596" max="14596" width="13" customWidth="1"/>
    <col min="14597" max="14597" width="20" customWidth="1"/>
    <col min="14849" max="14849" width="30.28515625" customWidth="1"/>
    <col min="14850" max="14850" width="17.42578125" customWidth="1"/>
    <col min="14851" max="14851" width="15.42578125" customWidth="1"/>
    <col min="14852" max="14852" width="13" customWidth="1"/>
    <col min="14853" max="14853" width="20" customWidth="1"/>
    <col min="15105" max="15105" width="30.28515625" customWidth="1"/>
    <col min="15106" max="15106" width="17.42578125" customWidth="1"/>
    <col min="15107" max="15107" width="15.42578125" customWidth="1"/>
    <col min="15108" max="15108" width="13" customWidth="1"/>
    <col min="15109" max="15109" width="20" customWidth="1"/>
    <col min="15361" max="15361" width="30.28515625" customWidth="1"/>
    <col min="15362" max="15362" width="17.42578125" customWidth="1"/>
    <col min="15363" max="15363" width="15.42578125" customWidth="1"/>
    <col min="15364" max="15364" width="13" customWidth="1"/>
    <col min="15365" max="15365" width="20" customWidth="1"/>
    <col min="15617" max="15617" width="30.28515625" customWidth="1"/>
    <col min="15618" max="15618" width="17.42578125" customWidth="1"/>
    <col min="15619" max="15619" width="15.42578125" customWidth="1"/>
    <col min="15620" max="15620" width="13" customWidth="1"/>
    <col min="15621" max="15621" width="20" customWidth="1"/>
    <col min="15873" max="15873" width="30.28515625" customWidth="1"/>
    <col min="15874" max="15874" width="17.42578125" customWidth="1"/>
    <col min="15875" max="15875" width="15.42578125" customWidth="1"/>
    <col min="15876" max="15876" width="13" customWidth="1"/>
    <col min="15877" max="15877" width="20" customWidth="1"/>
    <col min="16129" max="16129" width="30.28515625" customWidth="1"/>
    <col min="16130" max="16130" width="17.42578125" customWidth="1"/>
    <col min="16131" max="16131" width="15.42578125" customWidth="1"/>
    <col min="16132" max="16132" width="13" customWidth="1"/>
    <col min="16133" max="16133" width="20" customWidth="1"/>
  </cols>
  <sheetData>
    <row r="1" spans="1:5" ht="15.75">
      <c r="E1" s="154" t="s">
        <v>1110</v>
      </c>
    </row>
    <row r="2" spans="1:5" ht="15.75">
      <c r="E2" s="154" t="s">
        <v>0</v>
      </c>
    </row>
    <row r="3" spans="1:5" ht="15.75">
      <c r="E3" s="154" t="s">
        <v>1</v>
      </c>
    </row>
    <row r="4" spans="1:5" ht="15.75">
      <c r="E4" s="128" t="s">
        <v>1271</v>
      </c>
    </row>
    <row r="5" spans="1:5" ht="15.75">
      <c r="E5" s="188"/>
    </row>
    <row r="6" spans="1:5" ht="37.5" customHeight="1">
      <c r="A6" s="249" t="s">
        <v>1235</v>
      </c>
      <c r="B6" s="249"/>
      <c r="C6" s="249"/>
      <c r="D6" s="249"/>
      <c r="E6" s="249"/>
    </row>
    <row r="7" spans="1:5">
      <c r="A7" s="189"/>
      <c r="B7" s="190"/>
      <c r="C7" s="190"/>
      <c r="D7" s="190"/>
      <c r="E7" s="190"/>
    </row>
    <row r="8" spans="1:5">
      <c r="A8" s="191"/>
      <c r="B8" s="192"/>
      <c r="C8" s="192"/>
      <c r="D8" s="192"/>
      <c r="E8" s="193" t="s">
        <v>221</v>
      </c>
    </row>
    <row r="9" spans="1:5" ht="69.75" customHeight="1">
      <c r="A9" s="194" t="s">
        <v>1198</v>
      </c>
      <c r="B9" s="194" t="s">
        <v>1236</v>
      </c>
      <c r="C9" s="194" t="s">
        <v>1237</v>
      </c>
      <c r="D9" s="194" t="s">
        <v>1238</v>
      </c>
      <c r="E9" s="194" t="s">
        <v>1239</v>
      </c>
    </row>
    <row r="10" spans="1:5" ht="15.75">
      <c r="A10" s="250" t="s">
        <v>1240</v>
      </c>
      <c r="B10" s="250"/>
      <c r="C10" s="250"/>
      <c r="D10" s="250"/>
      <c r="E10" s="250"/>
    </row>
    <row r="11" spans="1:5" ht="15.75" customHeight="1">
      <c r="A11" s="195" t="s">
        <v>1199</v>
      </c>
      <c r="B11" s="196">
        <f>SUM(B12)</f>
        <v>31100</v>
      </c>
      <c r="C11" s="196">
        <f>SUM(C12)</f>
        <v>0</v>
      </c>
      <c r="D11" s="196">
        <f>SUM(D12)</f>
        <v>0</v>
      </c>
      <c r="E11" s="196">
        <f>SUM(E12)</f>
        <v>0</v>
      </c>
    </row>
    <row r="12" spans="1:5" ht="63">
      <c r="A12" s="195" t="s">
        <v>1200</v>
      </c>
      <c r="B12" s="196">
        <v>31100</v>
      </c>
      <c r="C12" s="196">
        <v>0</v>
      </c>
      <c r="D12" s="196">
        <v>0</v>
      </c>
      <c r="E12" s="196">
        <v>0</v>
      </c>
    </row>
    <row r="13" spans="1:5" ht="15.75">
      <c r="A13" s="251" t="s">
        <v>1241</v>
      </c>
      <c r="B13" s="251"/>
      <c r="C13" s="251"/>
      <c r="D13" s="251"/>
      <c r="E13" s="251"/>
    </row>
    <row r="14" spans="1:5" ht="15" customHeight="1">
      <c r="A14" s="195" t="s">
        <v>1199</v>
      </c>
      <c r="B14" s="196">
        <f>SUM(B15)</f>
        <v>0</v>
      </c>
      <c r="C14" s="196">
        <f>SUM(C15)</f>
        <v>0</v>
      </c>
      <c r="D14" s="196">
        <f>SUM(D15)</f>
        <v>31100</v>
      </c>
      <c r="E14" s="196">
        <f>SUM(E15)</f>
        <v>0</v>
      </c>
    </row>
    <row r="15" spans="1:5" ht="63">
      <c r="A15" s="195" t="s">
        <v>1201</v>
      </c>
      <c r="B15" s="196">
        <v>0</v>
      </c>
      <c r="C15" s="196">
        <v>0</v>
      </c>
      <c r="D15" s="197">
        <v>31100</v>
      </c>
      <c r="E15" s="196">
        <v>0</v>
      </c>
    </row>
    <row r="16" spans="1:5" ht="31.5">
      <c r="A16" s="198" t="s">
        <v>1202</v>
      </c>
      <c r="B16" s="199">
        <f>SUM(B11,B14)</f>
        <v>31100</v>
      </c>
      <c r="C16" s="199">
        <f>SUM(C11,C14)</f>
        <v>0</v>
      </c>
      <c r="D16" s="199">
        <f>SUM(D11,D14)</f>
        <v>31100</v>
      </c>
      <c r="E16" s="199">
        <f>SUM(E11,E14)</f>
        <v>0</v>
      </c>
    </row>
    <row r="17" spans="5:5">
      <c r="E17" s="200"/>
    </row>
  </sheetData>
  <mergeCells count="3">
    <mergeCell ref="A6:E6"/>
    <mergeCell ref="A10:E10"/>
    <mergeCell ref="A13:E13"/>
  </mergeCells>
  <pageMargins left="0.70866141732283472" right="0.39370078740157483" top="0.47244094488188981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tabSelected="1" workbookViewId="0">
      <selection activeCell="C5" sqref="C5"/>
    </sheetView>
  </sheetViews>
  <sheetFormatPr defaultRowHeight="15"/>
  <cols>
    <col min="1" max="1" width="29.7109375" customWidth="1"/>
    <col min="2" max="2" width="56" customWidth="1"/>
    <col min="3" max="3" width="15" customWidth="1"/>
    <col min="4" max="4" width="13.28515625" bestFit="1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C1" s="240" t="s">
        <v>1110</v>
      </c>
    </row>
    <row r="2" spans="1:9" ht="15.75">
      <c r="C2" s="240" t="s">
        <v>0</v>
      </c>
    </row>
    <row r="3" spans="1:9" ht="15.75">
      <c r="C3" s="240" t="s">
        <v>1</v>
      </c>
    </row>
    <row r="4" spans="1:9" ht="15.75">
      <c r="C4" s="243" t="s">
        <v>1300</v>
      </c>
    </row>
    <row r="6" spans="1:9" ht="15.75" customHeight="1">
      <c r="A6" s="154"/>
      <c r="B6" s="154"/>
      <c r="C6" s="154" t="s">
        <v>1298</v>
      </c>
      <c r="D6" s="154"/>
      <c r="E6" s="154"/>
      <c r="F6" s="154"/>
      <c r="G6" s="154"/>
      <c r="H6" s="154"/>
      <c r="I6" s="154"/>
    </row>
    <row r="7" spans="1:9" ht="15.75" customHeight="1">
      <c r="A7" s="154"/>
      <c r="B7" s="154"/>
      <c r="C7" s="154" t="s">
        <v>220</v>
      </c>
      <c r="D7" s="154"/>
      <c r="E7" s="154"/>
      <c r="F7" s="154"/>
      <c r="G7" s="154"/>
      <c r="H7" s="154"/>
      <c r="I7" s="154"/>
    </row>
    <row r="8" spans="1:9" ht="15.75" customHeight="1">
      <c r="A8" s="154"/>
      <c r="B8" s="154"/>
      <c r="C8" s="154" t="s">
        <v>1</v>
      </c>
      <c r="D8" s="154"/>
      <c r="E8" s="154"/>
      <c r="F8" s="154"/>
      <c r="G8" s="154"/>
      <c r="H8" s="154"/>
      <c r="I8" s="154"/>
    </row>
    <row r="9" spans="1:9" ht="15.75" customHeight="1">
      <c r="A9" s="154"/>
      <c r="B9" s="154"/>
      <c r="C9" s="128" t="s">
        <v>1271</v>
      </c>
      <c r="D9" s="154"/>
      <c r="E9" s="154"/>
      <c r="F9" s="154"/>
      <c r="G9" s="154"/>
      <c r="H9" s="154"/>
      <c r="I9" s="154"/>
    </row>
    <row r="10" spans="1:9" ht="15.75" customHeight="1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ht="37.5" customHeight="1">
      <c r="A11" s="249" t="s">
        <v>1197</v>
      </c>
      <c r="B11" s="249"/>
      <c r="C11" s="249"/>
    </row>
    <row r="12" spans="1:9" ht="15.75">
      <c r="A12" s="252"/>
      <c r="B12" s="252"/>
      <c r="C12" s="252"/>
    </row>
    <row r="13" spans="1:9" ht="15.75">
      <c r="A13" s="253" t="s">
        <v>784</v>
      </c>
      <c r="B13" s="253"/>
      <c r="C13" s="253"/>
    </row>
    <row r="14" spans="1:9" ht="15.75">
      <c r="A14" s="39" t="s">
        <v>785</v>
      </c>
      <c r="B14" s="175"/>
      <c r="C14" s="40">
        <f>-C18</f>
        <v>104.99999999953434</v>
      </c>
      <c r="D14" s="180"/>
    </row>
    <row r="15" spans="1:9" ht="15.75">
      <c r="A15" s="254" t="s">
        <v>786</v>
      </c>
      <c r="B15" s="254"/>
      <c r="C15" s="182">
        <f>C14/'Приложение 1'!C16</f>
        <v>4.2876043316863896E-4</v>
      </c>
      <c r="E15" s="48"/>
    </row>
    <row r="16" spans="1:9" ht="15.75">
      <c r="B16" s="41"/>
      <c r="C16" s="42" t="s">
        <v>787</v>
      </c>
    </row>
    <row r="17" spans="1:7" ht="47.25">
      <c r="A17" s="37" t="s">
        <v>3</v>
      </c>
      <c r="B17" s="37" t="s">
        <v>222</v>
      </c>
      <c r="C17" s="37" t="s">
        <v>228</v>
      </c>
    </row>
    <row r="18" spans="1:7" ht="31.5">
      <c r="A18" s="43" t="s">
        <v>788</v>
      </c>
      <c r="B18" s="43" t="s">
        <v>789</v>
      </c>
      <c r="C18" s="44">
        <f>SUM(C19,C25)</f>
        <v>-104.99999999953434</v>
      </c>
    </row>
    <row r="19" spans="1:7" ht="31.5">
      <c r="A19" s="43" t="s">
        <v>790</v>
      </c>
      <c r="B19" s="43" t="s">
        <v>791</v>
      </c>
      <c r="C19" s="44">
        <f>SUM(C21,C23)</f>
        <v>-31100</v>
      </c>
    </row>
    <row r="20" spans="1:7" ht="47.25">
      <c r="A20" s="35" t="s">
        <v>792</v>
      </c>
      <c r="B20" s="35" t="s">
        <v>793</v>
      </c>
      <c r="C20" s="45">
        <f>SUM(C22,C24)</f>
        <v>-31100</v>
      </c>
    </row>
    <row r="21" spans="1:7" ht="52.5" customHeight="1">
      <c r="A21" s="38" t="s">
        <v>794</v>
      </c>
      <c r="B21" s="38" t="s">
        <v>1045</v>
      </c>
      <c r="C21" s="46">
        <f t="shared" ref="C21:C35" si="0">SUM(C22)</f>
        <v>0</v>
      </c>
    </row>
    <row r="22" spans="1:7" ht="51" customHeight="1">
      <c r="A22" s="38" t="s">
        <v>1044</v>
      </c>
      <c r="B22" s="38" t="s">
        <v>1045</v>
      </c>
      <c r="C22" s="46">
        <v>0</v>
      </c>
    </row>
    <row r="23" spans="1:7" ht="47.25">
      <c r="A23" s="38" t="s">
        <v>795</v>
      </c>
      <c r="B23" s="38" t="s">
        <v>823</v>
      </c>
      <c r="C23" s="46">
        <f t="shared" si="0"/>
        <v>-31100</v>
      </c>
    </row>
    <row r="24" spans="1:7" ht="47.25">
      <c r="A24" s="38" t="s">
        <v>796</v>
      </c>
      <c r="B24" s="38" t="s">
        <v>822</v>
      </c>
      <c r="C24" s="46">
        <v>-31100</v>
      </c>
    </row>
    <row r="25" spans="1:7" ht="31.5">
      <c r="A25" s="43" t="s">
        <v>797</v>
      </c>
      <c r="B25" s="43" t="s">
        <v>798</v>
      </c>
      <c r="C25" s="47">
        <f>SUM(C26,C30)</f>
        <v>30995.000000000466</v>
      </c>
      <c r="F25" s="48"/>
      <c r="G25" s="48"/>
    </row>
    <row r="26" spans="1:7" ht="15.75">
      <c r="A26" s="43" t="s">
        <v>799</v>
      </c>
      <c r="B26" s="43" t="s">
        <v>800</v>
      </c>
      <c r="C26" s="49">
        <f>SUM(C27)</f>
        <v>-2307121.4</v>
      </c>
      <c r="D26" s="152"/>
    </row>
    <row r="27" spans="1:7" ht="15.75">
      <c r="A27" s="50" t="s">
        <v>801</v>
      </c>
      <c r="B27" s="50" t="s">
        <v>802</v>
      </c>
      <c r="C27" s="51">
        <f t="shared" si="0"/>
        <v>-2307121.4</v>
      </c>
      <c r="D27" s="152"/>
    </row>
    <row r="28" spans="1:7" ht="31.5">
      <c r="A28" s="36" t="s">
        <v>803</v>
      </c>
      <c r="B28" s="36" t="s">
        <v>804</v>
      </c>
      <c r="C28" s="52">
        <f t="shared" si="0"/>
        <v>-2307121.4</v>
      </c>
      <c r="D28" s="152"/>
    </row>
    <row r="29" spans="1:7" ht="31.5">
      <c r="A29" s="53" t="s">
        <v>805</v>
      </c>
      <c r="B29" s="53" t="s">
        <v>781</v>
      </c>
      <c r="C29" s="54">
        <f>SUM(-'Приложение 1'!C218-C22)</f>
        <v>-2307121.4</v>
      </c>
      <c r="D29" s="152"/>
    </row>
    <row r="30" spans="1:7" ht="15.75">
      <c r="A30" s="35" t="s">
        <v>806</v>
      </c>
      <c r="B30" s="35" t="s">
        <v>807</v>
      </c>
      <c r="C30" s="47">
        <f t="shared" si="0"/>
        <v>2338116.4000000004</v>
      </c>
      <c r="D30" s="152"/>
    </row>
    <row r="31" spans="1:7" ht="15.75">
      <c r="A31" s="36" t="s">
        <v>808</v>
      </c>
      <c r="B31" s="36" t="s">
        <v>809</v>
      </c>
      <c r="C31" s="52">
        <f t="shared" si="0"/>
        <v>2338116.4000000004</v>
      </c>
      <c r="D31" s="152"/>
    </row>
    <row r="32" spans="1:7" ht="31.5">
      <c r="A32" s="36" t="s">
        <v>810</v>
      </c>
      <c r="B32" s="36" t="s">
        <v>811</v>
      </c>
      <c r="C32" s="52">
        <f t="shared" si="0"/>
        <v>2338116.4000000004</v>
      </c>
      <c r="D32" s="152"/>
    </row>
    <row r="33" spans="1:7" ht="31.5">
      <c r="A33" s="53" t="s">
        <v>812</v>
      </c>
      <c r="B33" s="53" t="s">
        <v>782</v>
      </c>
      <c r="C33" s="54">
        <f>'Приложение 2'!G16-C24</f>
        <v>2338116.4000000004</v>
      </c>
      <c r="D33" s="173"/>
      <c r="G33" s="48"/>
    </row>
    <row r="34" spans="1:7" ht="31.5" hidden="1">
      <c r="A34" s="35" t="s">
        <v>813</v>
      </c>
      <c r="B34" s="35" t="s">
        <v>814</v>
      </c>
      <c r="C34" s="52">
        <f t="shared" si="0"/>
        <v>0</v>
      </c>
      <c r="D34" s="152"/>
    </row>
    <row r="35" spans="1:7" ht="31.5" hidden="1">
      <c r="A35" s="43" t="s">
        <v>815</v>
      </c>
      <c r="B35" s="43" t="s">
        <v>816</v>
      </c>
      <c r="C35" s="51">
        <f t="shared" si="0"/>
        <v>0</v>
      </c>
      <c r="D35" s="152"/>
    </row>
    <row r="36" spans="1:7" ht="31.5" hidden="1">
      <c r="A36" s="50" t="s">
        <v>817</v>
      </c>
      <c r="B36" s="50" t="s">
        <v>818</v>
      </c>
      <c r="C36" s="51">
        <f>SUM(C37)</f>
        <v>0</v>
      </c>
      <c r="D36" s="152"/>
    </row>
    <row r="37" spans="1:7" ht="47.25" hidden="1">
      <c r="A37" s="50" t="s">
        <v>819</v>
      </c>
      <c r="B37" s="50" t="s">
        <v>783</v>
      </c>
      <c r="C37" s="51">
        <v>0</v>
      </c>
      <c r="D37" s="152"/>
    </row>
    <row r="38" spans="1:7">
      <c r="C38" s="153" t="s">
        <v>1294</v>
      </c>
      <c r="D38" s="152"/>
    </row>
    <row r="39" spans="1:7">
      <c r="C39" s="152"/>
      <c r="D39" s="152"/>
    </row>
    <row r="40" spans="1:7">
      <c r="C40" s="152"/>
      <c r="D40" s="152"/>
    </row>
    <row r="41" spans="1:7">
      <c r="C41" s="152"/>
      <c r="D41" s="152"/>
    </row>
    <row r="42" spans="1:7">
      <c r="C42" s="152"/>
      <c r="D42" s="152"/>
    </row>
    <row r="43" spans="1:7">
      <c r="C43" s="152"/>
      <c r="D43" s="152"/>
    </row>
    <row r="44" spans="1:7">
      <c r="C44" s="152"/>
      <c r="D44" s="152"/>
    </row>
    <row r="45" spans="1:7">
      <c r="C45" s="152"/>
      <c r="D45" s="152"/>
    </row>
    <row r="46" spans="1:7">
      <c r="C46" s="152"/>
      <c r="D46" s="152"/>
    </row>
    <row r="47" spans="1:7">
      <c r="C47" s="152"/>
      <c r="D47" s="152"/>
    </row>
    <row r="48" spans="1:7">
      <c r="C48" s="152"/>
      <c r="D48" s="152"/>
    </row>
    <row r="49" spans="3:4">
      <c r="C49" s="152"/>
      <c r="D49" s="152"/>
    </row>
    <row r="50" spans="3:4">
      <c r="C50" s="152"/>
      <c r="D50" s="152"/>
    </row>
  </sheetData>
  <mergeCells count="4">
    <mergeCell ref="A11:C11"/>
    <mergeCell ref="A12:C12"/>
    <mergeCell ref="A13:C13"/>
    <mergeCell ref="A15:B15"/>
  </mergeCells>
  <pageMargins left="0.70866141732283472" right="0.70866141732283472" top="0.55118110236220474" bottom="0.39370078740157483" header="0.31496062992125984" footer="0.31496062992125984"/>
  <pageSetup paperSize="9" scale="8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7"/>
  <sheetViews>
    <sheetView topLeftCell="A13" workbookViewId="0">
      <selection activeCell="J11" sqref="J11"/>
    </sheetView>
  </sheetViews>
  <sheetFormatPr defaultRowHeight="15"/>
  <cols>
    <col min="1" max="1" width="32.85546875" customWidth="1"/>
    <col min="2" max="2" width="62" customWidth="1"/>
    <col min="3" max="3" width="11.5703125" customWidth="1"/>
    <col min="4" max="4" width="13.140625" customWidth="1"/>
    <col min="257" max="257" width="32.85546875" customWidth="1"/>
    <col min="258" max="258" width="62" customWidth="1"/>
    <col min="259" max="259" width="11.5703125" customWidth="1"/>
    <col min="260" max="260" width="13.140625" customWidth="1"/>
    <col min="513" max="513" width="32.85546875" customWidth="1"/>
    <col min="514" max="514" width="62" customWidth="1"/>
    <col min="515" max="515" width="11.5703125" customWidth="1"/>
    <col min="516" max="516" width="13.140625" customWidth="1"/>
    <col min="769" max="769" width="32.85546875" customWidth="1"/>
    <col min="770" max="770" width="62" customWidth="1"/>
    <col min="771" max="771" width="11.5703125" customWidth="1"/>
    <col min="772" max="772" width="13.140625" customWidth="1"/>
    <col min="1025" max="1025" width="32.85546875" customWidth="1"/>
    <col min="1026" max="1026" width="62" customWidth="1"/>
    <col min="1027" max="1027" width="11.5703125" customWidth="1"/>
    <col min="1028" max="1028" width="13.140625" customWidth="1"/>
    <col min="1281" max="1281" width="32.85546875" customWidth="1"/>
    <col min="1282" max="1282" width="62" customWidth="1"/>
    <col min="1283" max="1283" width="11.5703125" customWidth="1"/>
    <col min="1284" max="1284" width="13.140625" customWidth="1"/>
    <col min="1537" max="1537" width="32.85546875" customWidth="1"/>
    <col min="1538" max="1538" width="62" customWidth="1"/>
    <col min="1539" max="1539" width="11.5703125" customWidth="1"/>
    <col min="1540" max="1540" width="13.140625" customWidth="1"/>
    <col min="1793" max="1793" width="32.85546875" customWidth="1"/>
    <col min="1794" max="1794" width="62" customWidth="1"/>
    <col min="1795" max="1795" width="11.5703125" customWidth="1"/>
    <col min="1796" max="1796" width="13.140625" customWidth="1"/>
    <col min="2049" max="2049" width="32.85546875" customWidth="1"/>
    <col min="2050" max="2050" width="62" customWidth="1"/>
    <col min="2051" max="2051" width="11.5703125" customWidth="1"/>
    <col min="2052" max="2052" width="13.140625" customWidth="1"/>
    <col min="2305" max="2305" width="32.85546875" customWidth="1"/>
    <col min="2306" max="2306" width="62" customWidth="1"/>
    <col min="2307" max="2307" width="11.5703125" customWidth="1"/>
    <col min="2308" max="2308" width="13.140625" customWidth="1"/>
    <col min="2561" max="2561" width="32.85546875" customWidth="1"/>
    <col min="2562" max="2562" width="62" customWidth="1"/>
    <col min="2563" max="2563" width="11.5703125" customWidth="1"/>
    <col min="2564" max="2564" width="13.140625" customWidth="1"/>
    <col min="2817" max="2817" width="32.85546875" customWidth="1"/>
    <col min="2818" max="2818" width="62" customWidth="1"/>
    <col min="2819" max="2819" width="11.5703125" customWidth="1"/>
    <col min="2820" max="2820" width="13.140625" customWidth="1"/>
    <col min="3073" max="3073" width="32.85546875" customWidth="1"/>
    <col min="3074" max="3074" width="62" customWidth="1"/>
    <col min="3075" max="3075" width="11.5703125" customWidth="1"/>
    <col min="3076" max="3076" width="13.140625" customWidth="1"/>
    <col min="3329" max="3329" width="32.85546875" customWidth="1"/>
    <col min="3330" max="3330" width="62" customWidth="1"/>
    <col min="3331" max="3331" width="11.5703125" customWidth="1"/>
    <col min="3332" max="3332" width="13.140625" customWidth="1"/>
    <col min="3585" max="3585" width="32.85546875" customWidth="1"/>
    <col min="3586" max="3586" width="62" customWidth="1"/>
    <col min="3587" max="3587" width="11.5703125" customWidth="1"/>
    <col min="3588" max="3588" width="13.140625" customWidth="1"/>
    <col min="3841" max="3841" width="32.85546875" customWidth="1"/>
    <col min="3842" max="3842" width="62" customWidth="1"/>
    <col min="3843" max="3843" width="11.5703125" customWidth="1"/>
    <col min="3844" max="3844" width="13.140625" customWidth="1"/>
    <col min="4097" max="4097" width="32.85546875" customWidth="1"/>
    <col min="4098" max="4098" width="62" customWidth="1"/>
    <col min="4099" max="4099" width="11.5703125" customWidth="1"/>
    <col min="4100" max="4100" width="13.140625" customWidth="1"/>
    <col min="4353" max="4353" width="32.85546875" customWidth="1"/>
    <col min="4354" max="4354" width="62" customWidth="1"/>
    <col min="4355" max="4355" width="11.5703125" customWidth="1"/>
    <col min="4356" max="4356" width="13.140625" customWidth="1"/>
    <col min="4609" max="4609" width="32.85546875" customWidth="1"/>
    <col min="4610" max="4610" width="62" customWidth="1"/>
    <col min="4611" max="4611" width="11.5703125" customWidth="1"/>
    <col min="4612" max="4612" width="13.140625" customWidth="1"/>
    <col min="4865" max="4865" width="32.85546875" customWidth="1"/>
    <col min="4866" max="4866" width="62" customWidth="1"/>
    <col min="4867" max="4867" width="11.5703125" customWidth="1"/>
    <col min="4868" max="4868" width="13.140625" customWidth="1"/>
    <col min="5121" max="5121" width="32.85546875" customWidth="1"/>
    <col min="5122" max="5122" width="62" customWidth="1"/>
    <col min="5123" max="5123" width="11.5703125" customWidth="1"/>
    <col min="5124" max="5124" width="13.140625" customWidth="1"/>
    <col min="5377" max="5377" width="32.85546875" customWidth="1"/>
    <col min="5378" max="5378" width="62" customWidth="1"/>
    <col min="5379" max="5379" width="11.5703125" customWidth="1"/>
    <col min="5380" max="5380" width="13.140625" customWidth="1"/>
    <col min="5633" max="5633" width="32.85546875" customWidth="1"/>
    <col min="5634" max="5634" width="62" customWidth="1"/>
    <col min="5635" max="5635" width="11.5703125" customWidth="1"/>
    <col min="5636" max="5636" width="13.140625" customWidth="1"/>
    <col min="5889" max="5889" width="32.85546875" customWidth="1"/>
    <col min="5890" max="5890" width="62" customWidth="1"/>
    <col min="5891" max="5891" width="11.5703125" customWidth="1"/>
    <col min="5892" max="5892" width="13.140625" customWidth="1"/>
    <col min="6145" max="6145" width="32.85546875" customWidth="1"/>
    <col min="6146" max="6146" width="62" customWidth="1"/>
    <col min="6147" max="6147" width="11.5703125" customWidth="1"/>
    <col min="6148" max="6148" width="13.140625" customWidth="1"/>
    <col min="6401" max="6401" width="32.85546875" customWidth="1"/>
    <col min="6402" max="6402" width="62" customWidth="1"/>
    <col min="6403" max="6403" width="11.5703125" customWidth="1"/>
    <col min="6404" max="6404" width="13.140625" customWidth="1"/>
    <col min="6657" max="6657" width="32.85546875" customWidth="1"/>
    <col min="6658" max="6658" width="62" customWidth="1"/>
    <col min="6659" max="6659" width="11.5703125" customWidth="1"/>
    <col min="6660" max="6660" width="13.140625" customWidth="1"/>
    <col min="6913" max="6913" width="32.85546875" customWidth="1"/>
    <col min="6914" max="6914" width="62" customWidth="1"/>
    <col min="6915" max="6915" width="11.5703125" customWidth="1"/>
    <col min="6916" max="6916" width="13.140625" customWidth="1"/>
    <col min="7169" max="7169" width="32.85546875" customWidth="1"/>
    <col min="7170" max="7170" width="62" customWidth="1"/>
    <col min="7171" max="7171" width="11.5703125" customWidth="1"/>
    <col min="7172" max="7172" width="13.140625" customWidth="1"/>
    <col min="7425" max="7425" width="32.85546875" customWidth="1"/>
    <col min="7426" max="7426" width="62" customWidth="1"/>
    <col min="7427" max="7427" width="11.5703125" customWidth="1"/>
    <col min="7428" max="7428" width="13.140625" customWidth="1"/>
    <col min="7681" max="7681" width="32.85546875" customWidth="1"/>
    <col min="7682" max="7682" width="62" customWidth="1"/>
    <col min="7683" max="7683" width="11.5703125" customWidth="1"/>
    <col min="7684" max="7684" width="13.140625" customWidth="1"/>
    <col min="7937" max="7937" width="32.85546875" customWidth="1"/>
    <col min="7938" max="7938" width="62" customWidth="1"/>
    <col min="7939" max="7939" width="11.5703125" customWidth="1"/>
    <col min="7940" max="7940" width="13.140625" customWidth="1"/>
    <col min="8193" max="8193" width="32.85546875" customWidth="1"/>
    <col min="8194" max="8194" width="62" customWidth="1"/>
    <col min="8195" max="8195" width="11.5703125" customWidth="1"/>
    <col min="8196" max="8196" width="13.140625" customWidth="1"/>
    <col min="8449" max="8449" width="32.85546875" customWidth="1"/>
    <col min="8450" max="8450" width="62" customWidth="1"/>
    <col min="8451" max="8451" width="11.5703125" customWidth="1"/>
    <col min="8452" max="8452" width="13.140625" customWidth="1"/>
    <col min="8705" max="8705" width="32.85546875" customWidth="1"/>
    <col min="8706" max="8706" width="62" customWidth="1"/>
    <col min="8707" max="8707" width="11.5703125" customWidth="1"/>
    <col min="8708" max="8708" width="13.140625" customWidth="1"/>
    <col min="8961" max="8961" width="32.85546875" customWidth="1"/>
    <col min="8962" max="8962" width="62" customWidth="1"/>
    <col min="8963" max="8963" width="11.5703125" customWidth="1"/>
    <col min="8964" max="8964" width="13.140625" customWidth="1"/>
    <col min="9217" max="9217" width="32.85546875" customWidth="1"/>
    <col min="9218" max="9218" width="62" customWidth="1"/>
    <col min="9219" max="9219" width="11.5703125" customWidth="1"/>
    <col min="9220" max="9220" width="13.140625" customWidth="1"/>
    <col min="9473" max="9473" width="32.85546875" customWidth="1"/>
    <col min="9474" max="9474" width="62" customWidth="1"/>
    <col min="9475" max="9475" width="11.5703125" customWidth="1"/>
    <col min="9476" max="9476" width="13.140625" customWidth="1"/>
    <col min="9729" max="9729" width="32.85546875" customWidth="1"/>
    <col min="9730" max="9730" width="62" customWidth="1"/>
    <col min="9731" max="9731" width="11.5703125" customWidth="1"/>
    <col min="9732" max="9732" width="13.140625" customWidth="1"/>
    <col min="9985" max="9985" width="32.85546875" customWidth="1"/>
    <col min="9986" max="9986" width="62" customWidth="1"/>
    <col min="9987" max="9987" width="11.5703125" customWidth="1"/>
    <col min="9988" max="9988" width="13.140625" customWidth="1"/>
    <col min="10241" max="10241" width="32.85546875" customWidth="1"/>
    <col min="10242" max="10242" width="62" customWidth="1"/>
    <col min="10243" max="10243" width="11.5703125" customWidth="1"/>
    <col min="10244" max="10244" width="13.140625" customWidth="1"/>
    <col min="10497" max="10497" width="32.85546875" customWidth="1"/>
    <col min="10498" max="10498" width="62" customWidth="1"/>
    <col min="10499" max="10499" width="11.5703125" customWidth="1"/>
    <col min="10500" max="10500" width="13.140625" customWidth="1"/>
    <col min="10753" max="10753" width="32.85546875" customWidth="1"/>
    <col min="10754" max="10754" width="62" customWidth="1"/>
    <col min="10755" max="10755" width="11.5703125" customWidth="1"/>
    <col min="10756" max="10756" width="13.140625" customWidth="1"/>
    <col min="11009" max="11009" width="32.85546875" customWidth="1"/>
    <col min="11010" max="11010" width="62" customWidth="1"/>
    <col min="11011" max="11011" width="11.5703125" customWidth="1"/>
    <col min="11012" max="11012" width="13.140625" customWidth="1"/>
    <col min="11265" max="11265" width="32.85546875" customWidth="1"/>
    <col min="11266" max="11266" width="62" customWidth="1"/>
    <col min="11267" max="11267" width="11.5703125" customWidth="1"/>
    <col min="11268" max="11268" width="13.140625" customWidth="1"/>
    <col min="11521" max="11521" width="32.85546875" customWidth="1"/>
    <col min="11522" max="11522" width="62" customWidth="1"/>
    <col min="11523" max="11523" width="11.5703125" customWidth="1"/>
    <col min="11524" max="11524" width="13.140625" customWidth="1"/>
    <col min="11777" max="11777" width="32.85546875" customWidth="1"/>
    <col min="11778" max="11778" width="62" customWidth="1"/>
    <col min="11779" max="11779" width="11.5703125" customWidth="1"/>
    <col min="11780" max="11780" width="13.140625" customWidth="1"/>
    <col min="12033" max="12033" width="32.85546875" customWidth="1"/>
    <col min="12034" max="12034" width="62" customWidth="1"/>
    <col min="12035" max="12035" width="11.5703125" customWidth="1"/>
    <col min="12036" max="12036" width="13.140625" customWidth="1"/>
    <col min="12289" max="12289" width="32.85546875" customWidth="1"/>
    <col min="12290" max="12290" width="62" customWidth="1"/>
    <col min="12291" max="12291" width="11.5703125" customWidth="1"/>
    <col min="12292" max="12292" width="13.140625" customWidth="1"/>
    <col min="12545" max="12545" width="32.85546875" customWidth="1"/>
    <col min="12546" max="12546" width="62" customWidth="1"/>
    <col min="12547" max="12547" width="11.5703125" customWidth="1"/>
    <col min="12548" max="12548" width="13.140625" customWidth="1"/>
    <col min="12801" max="12801" width="32.85546875" customWidth="1"/>
    <col min="12802" max="12802" width="62" customWidth="1"/>
    <col min="12803" max="12803" width="11.5703125" customWidth="1"/>
    <col min="12804" max="12804" width="13.140625" customWidth="1"/>
    <col min="13057" max="13057" width="32.85546875" customWidth="1"/>
    <col min="13058" max="13058" width="62" customWidth="1"/>
    <col min="13059" max="13059" width="11.5703125" customWidth="1"/>
    <col min="13060" max="13060" width="13.140625" customWidth="1"/>
    <col min="13313" max="13313" width="32.85546875" customWidth="1"/>
    <col min="13314" max="13314" width="62" customWidth="1"/>
    <col min="13315" max="13315" width="11.5703125" customWidth="1"/>
    <col min="13316" max="13316" width="13.140625" customWidth="1"/>
    <col min="13569" max="13569" width="32.85546875" customWidth="1"/>
    <col min="13570" max="13570" width="62" customWidth="1"/>
    <col min="13571" max="13571" width="11.5703125" customWidth="1"/>
    <col min="13572" max="13572" width="13.140625" customWidth="1"/>
    <col min="13825" max="13825" width="32.85546875" customWidth="1"/>
    <col min="13826" max="13826" width="62" customWidth="1"/>
    <col min="13827" max="13827" width="11.5703125" customWidth="1"/>
    <col min="13828" max="13828" width="13.140625" customWidth="1"/>
    <col min="14081" max="14081" width="32.85546875" customWidth="1"/>
    <col min="14082" max="14082" width="62" customWidth="1"/>
    <col min="14083" max="14083" width="11.5703125" customWidth="1"/>
    <col min="14084" max="14084" width="13.140625" customWidth="1"/>
    <col min="14337" max="14337" width="32.85546875" customWidth="1"/>
    <col min="14338" max="14338" width="62" customWidth="1"/>
    <col min="14339" max="14339" width="11.5703125" customWidth="1"/>
    <col min="14340" max="14340" width="13.140625" customWidth="1"/>
    <col min="14593" max="14593" width="32.85546875" customWidth="1"/>
    <col min="14594" max="14594" width="62" customWidth="1"/>
    <col min="14595" max="14595" width="11.5703125" customWidth="1"/>
    <col min="14596" max="14596" width="13.140625" customWidth="1"/>
    <col min="14849" max="14849" width="32.85546875" customWidth="1"/>
    <col min="14850" max="14850" width="62" customWidth="1"/>
    <col min="14851" max="14851" width="11.5703125" customWidth="1"/>
    <col min="14852" max="14852" width="13.140625" customWidth="1"/>
    <col min="15105" max="15105" width="32.85546875" customWidth="1"/>
    <col min="15106" max="15106" width="62" customWidth="1"/>
    <col min="15107" max="15107" width="11.5703125" customWidth="1"/>
    <col min="15108" max="15108" width="13.140625" customWidth="1"/>
    <col min="15361" max="15361" width="32.85546875" customWidth="1"/>
    <col min="15362" max="15362" width="62" customWidth="1"/>
    <col min="15363" max="15363" width="11.5703125" customWidth="1"/>
    <col min="15364" max="15364" width="13.140625" customWidth="1"/>
    <col min="15617" max="15617" width="32.85546875" customWidth="1"/>
    <col min="15618" max="15618" width="62" customWidth="1"/>
    <col min="15619" max="15619" width="11.5703125" customWidth="1"/>
    <col min="15620" max="15620" width="13.140625" customWidth="1"/>
    <col min="15873" max="15873" width="32.85546875" customWidth="1"/>
    <col min="15874" max="15874" width="62" customWidth="1"/>
    <col min="15875" max="15875" width="11.5703125" customWidth="1"/>
    <col min="15876" max="15876" width="13.140625" customWidth="1"/>
    <col min="16129" max="16129" width="32.85546875" customWidth="1"/>
    <col min="16130" max="16130" width="62" customWidth="1"/>
    <col min="16131" max="16131" width="11.5703125" customWidth="1"/>
    <col min="16132" max="16132" width="13.140625" customWidth="1"/>
  </cols>
  <sheetData>
    <row r="1" spans="1:3" ht="15.75">
      <c r="A1" s="201"/>
      <c r="B1" s="202"/>
      <c r="C1" s="202" t="s">
        <v>1203</v>
      </c>
    </row>
    <row r="2" spans="1:3" ht="15.75">
      <c r="A2" s="188"/>
      <c r="B2" s="188"/>
      <c r="C2" s="188" t="s">
        <v>220</v>
      </c>
    </row>
    <row r="3" spans="1:3" ht="15.75">
      <c r="A3" s="188"/>
      <c r="B3" s="188"/>
      <c r="C3" s="188" t="s">
        <v>1</v>
      </c>
    </row>
    <row r="4" spans="1:3" ht="15.75">
      <c r="A4" s="203"/>
      <c r="B4" s="203"/>
      <c r="C4" s="203" t="s">
        <v>1271</v>
      </c>
    </row>
    <row r="5" spans="1:3" ht="15.75">
      <c r="A5" s="188"/>
      <c r="B5" s="188"/>
      <c r="C5" s="188"/>
    </row>
    <row r="6" spans="1:3" ht="15.75">
      <c r="A6" s="255" t="s">
        <v>1204</v>
      </c>
      <c r="B6" s="255"/>
      <c r="C6" s="256"/>
    </row>
    <row r="7" spans="1:3" ht="15.75">
      <c r="A7" s="255" t="s">
        <v>1242</v>
      </c>
      <c r="B7" s="255"/>
      <c r="C7" s="256"/>
    </row>
    <row r="8" spans="1:3" ht="16.5">
      <c r="A8" s="204"/>
      <c r="B8" s="205"/>
      <c r="C8" s="206"/>
    </row>
    <row r="9" spans="1:3" ht="47.25">
      <c r="A9" s="207" t="s">
        <v>3</v>
      </c>
      <c r="B9" s="208" t="s">
        <v>1205</v>
      </c>
      <c r="C9" s="209" t="s">
        <v>1206</v>
      </c>
    </row>
    <row r="10" spans="1:3" ht="16.5">
      <c r="A10" s="210">
        <v>1</v>
      </c>
      <c r="B10" s="211">
        <v>2</v>
      </c>
      <c r="C10" s="212">
        <v>3</v>
      </c>
    </row>
    <row r="11" spans="1:3" ht="31.5">
      <c r="A11" s="213" t="s">
        <v>1207</v>
      </c>
      <c r="B11" s="214" t="s">
        <v>1208</v>
      </c>
      <c r="C11" s="213">
        <v>100</v>
      </c>
    </row>
    <row r="12" spans="1:3" ht="31.5">
      <c r="A12" s="213" t="s">
        <v>1209</v>
      </c>
      <c r="B12" s="214" t="s">
        <v>1210</v>
      </c>
      <c r="C12" s="213">
        <v>100</v>
      </c>
    </row>
    <row r="13" spans="1:3" ht="63">
      <c r="A13" s="213" t="s">
        <v>1211</v>
      </c>
      <c r="B13" s="215" t="s">
        <v>1212</v>
      </c>
      <c r="C13" s="213">
        <v>100</v>
      </c>
    </row>
    <row r="14" spans="1:3" ht="31.5" customHeight="1">
      <c r="A14" s="213" t="s">
        <v>1213</v>
      </c>
      <c r="B14" s="214" t="s">
        <v>1214</v>
      </c>
      <c r="C14" s="213">
        <v>100</v>
      </c>
    </row>
    <row r="15" spans="1:3" ht="31.5">
      <c r="A15" s="213" t="s">
        <v>1215</v>
      </c>
      <c r="B15" s="214" t="s">
        <v>1216</v>
      </c>
      <c r="C15" s="213">
        <v>100</v>
      </c>
    </row>
    <row r="16" spans="1:3" ht="31.5">
      <c r="A16" s="213" t="s">
        <v>1217</v>
      </c>
      <c r="B16" s="214" t="s">
        <v>1218</v>
      </c>
      <c r="C16" s="213">
        <v>100</v>
      </c>
    </row>
    <row r="17" spans="1:3" ht="31.5">
      <c r="A17" s="213" t="s">
        <v>1219</v>
      </c>
      <c r="B17" s="214" t="s">
        <v>1220</v>
      </c>
      <c r="C17" s="213">
        <v>100</v>
      </c>
    </row>
    <row r="18" spans="1:3" ht="47.25">
      <c r="A18" s="213" t="s">
        <v>1221</v>
      </c>
      <c r="B18" s="214" t="s">
        <v>1222</v>
      </c>
      <c r="C18" s="213">
        <v>100</v>
      </c>
    </row>
    <row r="19" spans="1:3" ht="31.5">
      <c r="A19" s="213" t="s">
        <v>95</v>
      </c>
      <c r="B19" s="214" t="s">
        <v>96</v>
      </c>
      <c r="C19" s="213">
        <v>100</v>
      </c>
    </row>
    <row r="20" spans="1:3" ht="47.25">
      <c r="A20" s="213" t="s">
        <v>1223</v>
      </c>
      <c r="B20" s="214" t="s">
        <v>1224</v>
      </c>
      <c r="C20" s="213">
        <v>100</v>
      </c>
    </row>
    <row r="21" spans="1:3" ht="51.75" customHeight="1">
      <c r="A21" s="216" t="s">
        <v>1225</v>
      </c>
      <c r="B21" s="146" t="s">
        <v>1226</v>
      </c>
      <c r="C21" s="217">
        <v>100</v>
      </c>
    </row>
    <row r="22" spans="1:3" ht="31.5">
      <c r="A22" s="218" t="s">
        <v>1227</v>
      </c>
      <c r="B22" s="215" t="s">
        <v>1228</v>
      </c>
      <c r="C22" s="213">
        <v>100</v>
      </c>
    </row>
    <row r="23" spans="1:3" ht="70.5" customHeight="1">
      <c r="A23" s="218" t="s">
        <v>1229</v>
      </c>
      <c r="B23" s="215" t="s">
        <v>1230</v>
      </c>
      <c r="C23" s="213">
        <v>100</v>
      </c>
    </row>
    <row r="24" spans="1:3" ht="18" customHeight="1">
      <c r="A24" s="218" t="s">
        <v>1231</v>
      </c>
      <c r="B24" s="215" t="s">
        <v>1232</v>
      </c>
      <c r="C24" s="213">
        <v>100</v>
      </c>
    </row>
    <row r="25" spans="1:3" ht="31.5">
      <c r="A25" s="218" t="s">
        <v>1233</v>
      </c>
      <c r="B25" s="215" t="s">
        <v>1234</v>
      </c>
      <c r="C25" s="213">
        <v>100</v>
      </c>
    </row>
    <row r="26" spans="1:3" ht="15.75">
      <c r="A26" s="219"/>
      <c r="B26" s="220"/>
      <c r="C26" s="220"/>
    </row>
    <row r="27" spans="1:3">
      <c r="A27" s="221"/>
      <c r="B27" s="222"/>
      <c r="C27" s="222"/>
    </row>
  </sheetData>
  <mergeCells count="2">
    <mergeCell ref="A6:C6"/>
    <mergeCell ref="A7:C7"/>
  </mergeCells>
  <pageMargins left="0.70866141732283472" right="0.38" top="0.48" bottom="0.4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Егорова Анна Васильевна</cp:lastModifiedBy>
  <cp:lastPrinted>2024-01-27T04:51:26Z</cp:lastPrinted>
  <dcterms:created xsi:type="dcterms:W3CDTF">2020-11-08T22:57:29Z</dcterms:created>
  <dcterms:modified xsi:type="dcterms:W3CDTF">2024-01-27T04:51:29Z</dcterms:modified>
</cp:coreProperties>
</file>