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3065" windowHeight="11760" tabRatio="920" activeTab="4"/>
  </bookViews>
  <sheets>
    <sheet name="№8 (1)" sheetId="1" r:id="rId1"/>
    <sheet name="№8 (2)" sheetId="2" r:id="rId2"/>
    <sheet name="№8 (3)" sheetId="3" r:id="rId3"/>
    <sheet name="2 (ГПХ досрочка)" sheetId="4" r:id="rId4"/>
    <sheet name="4 (ГПХ)" sheetId="5" r:id="rId5"/>
    <sheet name="5 касса с.1" sheetId="6" r:id="rId6"/>
    <sheet name="5 касса с.2-4" sheetId="7" r:id="rId7"/>
  </sheets>
  <externalReferences>
    <externalReference r:id="rId10"/>
  </externalReferences>
  <definedNames>
    <definedName name="_xlfn.IFERROR" hidden="1">#NAME?</definedName>
    <definedName name="_xlnm.Print_Titles" localSheetId="5">'5 касса с.1'!$4:$6</definedName>
    <definedName name="_xlnm.Print_Area" localSheetId="4">'4 (ГПХ)'!$A$1:$M$32</definedName>
    <definedName name="_xlnm.Print_Area" localSheetId="5">'5 касса с.1'!$A$1:$L$47</definedName>
    <definedName name="_xlnm.Print_Area" localSheetId="6">'5 касса с.2-4'!$A$1:$M$49</definedName>
    <definedName name="_xlnm.Print_Area" localSheetId="1">'№8 (2)'!$A$1:$AA$15</definedName>
  </definedNames>
  <calcPr fullCalcOnLoad="1"/>
</workbook>
</file>

<file path=xl/sharedStrings.xml><?xml version="1.0" encoding="utf-8"?>
<sst xmlns="http://schemas.openxmlformats.org/spreadsheetml/2006/main" count="478" uniqueCount="321">
  <si>
    <t>РАЗДЕЛ II. ФАКТИЧЕСКИЕ РАСХОДЫ НА ПОДГОТОВКУ И ПРОВЕДЕНИЕ  ВЫБОРОВ (РЕФЕРЕНДУМА)</t>
  </si>
  <si>
    <t>Всего</t>
  </si>
  <si>
    <t>Численность работников аппарата избирательной комиссии (комиссии референдума), работающих на штатной основе, чел.</t>
  </si>
  <si>
    <t>Количество избирательных комиссий (комиссий референдума), ед.</t>
  </si>
  <si>
    <t>033</t>
  </si>
  <si>
    <t>спецсвязь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</si>
  <si>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</si>
  <si>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</si>
  <si>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</si>
  <si>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</si>
  <si>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</si>
  <si>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</si>
  <si>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</si>
  <si>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</si>
  <si>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</si>
  <si>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>работающих на постоянной (штатной) основе</t>
  </si>
  <si>
    <t>031</t>
  </si>
  <si>
    <t>освобожденных от основной работы в период выборов (референдума)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</si>
  <si>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</si>
  <si>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</si>
  <si>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</si>
  <si>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</si>
  <si>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</si>
  <si>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 членам комиссии с правом решающего голоса, освобожденным от основной работы на период выборов (референдума)</t>
  </si>
  <si>
    <t>061</t>
  </si>
  <si>
    <t>070</t>
  </si>
  <si>
    <t>080</t>
  </si>
  <si>
    <t>090</t>
  </si>
  <si>
    <t>110</t>
  </si>
  <si>
    <t>120</t>
  </si>
  <si>
    <t>расходы на изготовление другой печатной продукции</t>
  </si>
  <si>
    <t>Транспортные расходы, всего</t>
  </si>
  <si>
    <t>130</t>
  </si>
  <si>
    <t>при использовании авиационного транспорта</t>
  </si>
  <si>
    <t xml:space="preserve">при использовании других видов транспорта </t>
  </si>
  <si>
    <t>Расходы на связь, всего</t>
  </si>
  <si>
    <t>140</t>
  </si>
  <si>
    <t>141</t>
  </si>
  <si>
    <t>142</t>
  </si>
  <si>
    <t>прием и передача информации по радиосвязи</t>
  </si>
  <si>
    <t>143</t>
  </si>
  <si>
    <t>почтово-телеграфные расходы</t>
  </si>
  <si>
    <t>150</t>
  </si>
  <si>
    <t>160</t>
  </si>
  <si>
    <t>170</t>
  </si>
  <si>
    <t>180</t>
  </si>
  <si>
    <t>190</t>
  </si>
  <si>
    <t>в том числе:</t>
  </si>
  <si>
    <t>в том числе</t>
  </si>
  <si>
    <t>Код строки</t>
  </si>
  <si>
    <t>Командировочные расходы</t>
  </si>
  <si>
    <t>Другие расходы, связанные с подготовкой и проведением выборов (референдума)</t>
  </si>
  <si>
    <t>Канцелярские расходы</t>
  </si>
  <si>
    <t>из них</t>
  </si>
  <si>
    <t>Председатель</t>
  </si>
  <si>
    <t>(расшифровка подписи)</t>
  </si>
  <si>
    <t xml:space="preserve">расходы на изготовление избирательных бюллетеней </t>
  </si>
  <si>
    <t>Расходы на изготовление печатной продукции, всего</t>
  </si>
  <si>
    <t>других членов комиссии с правом решающего голоса</t>
  </si>
  <si>
    <t>территориальные избирательные комиссии (комиссии референдума)</t>
  </si>
  <si>
    <t>участковые  избирательные комиссии (комиссии референдума)</t>
  </si>
  <si>
    <t>участковых  избирательных комиссий (комиссий референдума)</t>
  </si>
  <si>
    <t>Единица измерения: руб. (с точностью до второго десятичного знака 0, 00)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</si>
  <si>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</si>
  <si>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</si>
  <si>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</si>
  <si>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</si>
  <si>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091</t>
  </si>
  <si>
    <t>092</t>
  </si>
  <si>
    <t>101</t>
  </si>
  <si>
    <t>102</t>
  </si>
  <si>
    <t>для сборки, разборки технологического оборудования</t>
  </si>
  <si>
    <t>для транспортных и погрузочно-разгрузочных работ</t>
  </si>
  <si>
    <t>для выполнения других работ, связанных с подготовкой и проведением выборов (референдума)</t>
  </si>
  <si>
    <t>Расходы, связанные с информированием избирателей (участников референдума)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</si>
  <si>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</si>
  <si>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</si>
  <si>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>Численность граждан, привлекавшихся в период выборов (референдума) к работе в комиссии, чел.</t>
  </si>
  <si>
    <t>расходы за участковые избирательные комиссии (комиссии референдума)</t>
  </si>
  <si>
    <t>расходы 
территориальной избирательной комиссии (комиссии референдума)</t>
  </si>
  <si>
    <t>территориальных  избирательных комиссий
(комиссий референдума)</t>
  </si>
  <si>
    <t xml:space="preserve">Наименование </t>
  </si>
  <si>
    <t xml:space="preserve"> номер участковой избирательной комиссии (комиссии референдума)</t>
  </si>
  <si>
    <t>Вид выборов
(референдума)</t>
  </si>
  <si>
    <t>с.3</t>
  </si>
  <si>
    <t>Компенсация, дополнительная оплата труда (вознаграждение), всего</t>
  </si>
  <si>
    <t>с.4</t>
  </si>
  <si>
    <t>услуги местной, внутризоновой, междугородней связи</t>
  </si>
  <si>
    <t>другие расходы на связь</t>
  </si>
  <si>
    <t>Расходы на приобретение оборудования, других материальных ценностей (материальных запасов), всего</t>
  </si>
  <si>
    <t>приобретение (изготовление) технологического оборудования (кабин, ящиков, уголков и др.)</t>
  </si>
  <si>
    <t>с.5</t>
  </si>
  <si>
    <t>приобретение (изготовление) стендов, вывесок, указателей, печатей, штампов</t>
  </si>
  <si>
    <t>приобретение других материальных ценностей (материальных запасов)</t>
  </si>
  <si>
    <t>приобретение других основных средств</t>
  </si>
  <si>
    <t>для выполнения работ по содержанию помещений избирательных комиссий (комиссий референдума), избирательных участков (участков референдума)</t>
  </si>
  <si>
    <t>с.6</t>
  </si>
  <si>
    <t>100</t>
  </si>
  <si>
    <t>144</t>
  </si>
  <si>
    <t>Приложение</t>
  </si>
  <si>
    <t>к Постановлению Избирательной комиссии Чукотского автономного округа             от _____________ № __________</t>
  </si>
  <si>
    <t>«Приложение  8
к Инструкции о порядке открытия и ведения счетов, учета, отчетности и перечисления денежных средств, выделенных из окружного бюджета Избирательной комиссии Чукотского автономного округа, другим избирательным комиссиям, комиссиям референдума</t>
  </si>
  <si>
    <t>Катаева Т.А.</t>
  </si>
  <si>
    <t xml:space="preserve">Начисления на оплату труда </t>
  </si>
  <si>
    <t>Оплата питания  в день голосования на  выборах (референдуме)</t>
  </si>
  <si>
    <t>103</t>
  </si>
  <si>
    <t>104</t>
  </si>
  <si>
    <t>105</t>
  </si>
  <si>
    <t>111</t>
  </si>
  <si>
    <t>112</t>
  </si>
  <si>
    <t>151</t>
  </si>
  <si>
    <t>152</t>
  </si>
  <si>
    <t>153</t>
  </si>
  <si>
    <t>154</t>
  </si>
  <si>
    <t>200</t>
  </si>
  <si>
    <t>Остаток средств на дату подписания отчета (подтверждается банком)
стр. 190 - стр. 180</t>
  </si>
  <si>
    <t>ОТЧЕТ
о поступлении и расходовании средств бюджета городского округа Эгвекинот, выделенных избирательной комиссии (комиссии референдума) на подготовку и проведение  выборов (референдума)</t>
  </si>
  <si>
    <t xml:space="preserve">Численность избирателей (участников референдума) на территории муниципального образования, чел. </t>
  </si>
  <si>
    <t>Израсходовано средств бюджета городского округа Эгвекинот на подготовку и проведение выборов (референдума), всего</t>
  </si>
  <si>
    <t>Выделено средств бюджета городского округа Эгвекинот на подготовку и проведение выборов (референдума)</t>
  </si>
  <si>
    <t xml:space="preserve">(наименование территориальной избирательной комиссии (комиссии референдума), номер участковой избирательной комиссии (комиссии референдума) </t>
  </si>
  <si>
    <t>Главный бухгалтер</t>
  </si>
  <si>
    <t xml:space="preserve">(территориальной избирательной комиссии (комиссии референдума), </t>
  </si>
  <si>
    <t>по состоянию на "26" сентября 2023 г.</t>
  </si>
  <si>
    <t>Территориальная избирательная комиссия городского округа Эгвекинот</t>
  </si>
  <si>
    <t>"  26  "  сентября  2023 г.</t>
  </si>
  <si>
    <t>(подпись)</t>
  </si>
  <si>
    <t>Титорчук О.Ю.</t>
  </si>
  <si>
    <t>Выборы депутатов Совета депутатов городского округа Эгвекинот четвертого созыва</t>
  </si>
  <si>
    <t>Приложение № 2</t>
  </si>
  <si>
    <t>к Рекомендациям по заполнению формы Отчёта о поступлении и расходовании средств окружного бюджета, выделенных избирательной комиссии на подготовку и проведение выборов депутатов Думы Чукотского автономного округа седьмого созыва</t>
  </si>
  <si>
    <t>Расходы на завоз и вывоз избирательной документации, технологического оборудования и на досрочное голосование отдельных групп избирателей, находящихся в отдаленных и труднодоступных местностях с использованием других видов транспорта (за исключением авиационного), при заключении договоров гражданско-правового характера с физическими лицами (кроме индивидуальных предпринимателей)</t>
  </si>
  <si>
    <t>(полное наименование избирательной комиссии)</t>
  </si>
  <si>
    <t>№ марш-
рута</t>
  </si>
  <si>
    <t>Пункт отправки на маршрут</t>
  </si>
  <si>
    <t>Наименование пункта остановок на маршруте (начиная с пункта отправки и заканчивая пунктом возврата)</t>
  </si>
  <si>
    <t>Общая протяжен-
ность по маршруту, км</t>
  </si>
  <si>
    <t>Численность избирателей на маршруте  
чел.</t>
  </si>
  <si>
    <t xml:space="preserve">Оплачиваемое время по маршруту,
в часах </t>
  </si>
  <si>
    <t>Транспортное средство (марка, вид)</t>
  </si>
  <si>
    <r>
      <t>Стоимость 1 часа аренды трансп. средства</t>
    </r>
    <r>
      <rPr>
        <sz val="8"/>
        <rFont val="Times New Roman"/>
        <family val="1"/>
      </rPr>
      <t xml:space="preserve"> (с учетом всех выплат и платежей, установлен-
ных договором), </t>
    </r>
    <r>
      <rPr>
        <sz val="10"/>
        <rFont val="Times New Roman"/>
        <family val="1"/>
      </rPr>
      <t>руб.
гр.9/гр.6</t>
    </r>
  </si>
  <si>
    <t xml:space="preserve">Общая стоимость  расходов по маршруту, 
 руб. </t>
  </si>
  <si>
    <t>№ и дата договора</t>
  </si>
  <si>
    <t>ФИО исполнителя</t>
  </si>
  <si>
    <t xml:space="preserve">1. Завоз и вывоз избирательной документации и оборудования </t>
  </si>
  <si>
    <t>х</t>
  </si>
  <si>
    <t>n</t>
  </si>
  <si>
    <t>Итого завоз и вывоз избирательной документации и оборудования</t>
  </si>
  <si>
    <t xml:space="preserve">2. Расходы на досрочное голосование </t>
  </si>
  <si>
    <t>с.Амгуэма</t>
  </si>
  <si>
    <t>Бригада №1</t>
  </si>
  <si>
    <t>Вездеход ГАЗ-71</t>
  </si>
  <si>
    <t>Гуркин С.Н.</t>
  </si>
  <si>
    <t>Итого досрочное голосование</t>
  </si>
  <si>
    <t xml:space="preserve">Всего  </t>
  </si>
  <si>
    <t>МП</t>
  </si>
  <si>
    <t>Главный бухгалтер (бухгалтер)</t>
  </si>
  <si>
    <t>п. Эгвекинот</t>
  </si>
  <si>
    <t>Автомобиль MITSUBISHI-PAJERO</t>
  </si>
  <si>
    <t>№1 от 18.08.2023</t>
  </si>
  <si>
    <t>Титорчук В.Н.</t>
  </si>
  <si>
    <t>№2 от 21.08.2023</t>
  </si>
  <si>
    <t>Бригада №3</t>
  </si>
  <si>
    <t>Бригада №7</t>
  </si>
  <si>
    <t>Бригада №5</t>
  </si>
  <si>
    <t>с.Конергино</t>
  </si>
  <si>
    <t>Пуя В.В.</t>
  </si>
  <si>
    <t>№3 от 22.08.2023</t>
  </si>
  <si>
    <t>Вездеход ГТ-СМ71</t>
  </si>
  <si>
    <t>Валунистый</t>
  </si>
  <si>
    <t>№4 от 30.08.2023</t>
  </si>
  <si>
    <t>Таян А.В.</t>
  </si>
  <si>
    <t>Урал 32551</t>
  </si>
  <si>
    <t>Приложение № 4</t>
  </si>
  <si>
    <t>к Рекомендациям по заполнению формы Отчёта о поступлении и расходовании средств окружного бюджета, выделенных избирательной комиссии на подготовку и проведение выборов Губернатора Чукотского автономного округа</t>
  </si>
  <si>
    <t>Расходы на оплату труда граждан, привлекавшихся к работе в комиссиях по гражданско-правовым договорам, учтённые по строке 150</t>
  </si>
  <si>
    <t>Виды расходов</t>
  </si>
  <si>
    <t>Работы, производимые для участковых избирательных комиссий</t>
  </si>
  <si>
    <t>Работы, производимые для территориальных избирательных комиссий</t>
  </si>
  <si>
    <t>численность граждан, привлекав-шихся к работе, человек</t>
  </si>
  <si>
    <t>расходы по гражданско-правовым договорам, рублей</t>
  </si>
  <si>
    <t>численность граждан, привлекавшихся к работе, человек</t>
  </si>
  <si>
    <t>всего
(гр.5 + гр.6)</t>
  </si>
  <si>
    <t>террито-риальной избира-тельной комиссией (гр.12 Отчёта)</t>
  </si>
  <si>
    <t>участковых избира-тельных комиссий (гр.13 Отчёта)</t>
  </si>
  <si>
    <t>в среднем на 1-го человека, рублей 
(гр.4/гр.3)</t>
  </si>
  <si>
    <t>в среднем на 1-го человека, рублей
(гр.9/гр.8)</t>
  </si>
  <si>
    <t>численность граждан, привлекав-шихся к работе, человек
(гр.3 + гр.8)</t>
  </si>
  <si>
    <t>расходы по гражданско-правовым договорам, рублей
(гр.4 + гр.9)
(гр.3 Отчёта)</t>
  </si>
  <si>
    <t>в среднем на 1-го человека, рублей 
(гр.18/гр.17)</t>
  </si>
  <si>
    <t xml:space="preserve">Выплаты гражданам, привлекавшимся к работе в комиссиях по гражданско-правовым  договорам - всего (стр.010+стр.020+стр.030+стр.040) </t>
  </si>
  <si>
    <t>Сборка, разборка технологического оборудования</t>
  </si>
  <si>
    <t xml:space="preserve">Транспортные и погрузочно-разгрузочные работы и услуги (включая договоры аренды транспортного средства с экипажем) (сумма стр. с 021 по 023) </t>
  </si>
  <si>
    <t>021</t>
  </si>
  <si>
    <t xml:space="preserve"> - договоры аренды транспортного средства с экипажем по завозу и вывозу избирательной документации, технологического и другого оборудования, проведению досрочного голосования отдельных групп избирателей, находившихся в отдаленных и труднодоступных местностях</t>
  </si>
  <si>
    <t xml:space="preserve"> - договоры аренды транспортного средства с экипажем для обслуживания избирательных комиссий в период подготовки и проведения выборов</t>
  </si>
  <si>
    <t>022</t>
  </si>
  <si>
    <t xml:space="preserve"> - погрузочно-разгрузочные услуги</t>
  </si>
  <si>
    <t>023</t>
  </si>
  <si>
    <t>Работы по содержанию помещений избирательных комиссий, участков для голосования</t>
  </si>
  <si>
    <t>Другие работы - всего (сумма стр. с 041 по 044)</t>
  </si>
  <si>
    <t>041</t>
  </si>
  <si>
    <t xml:space="preserve"> - ведение делопроизводства</t>
  </si>
  <si>
    <t>042</t>
  </si>
  <si>
    <t xml:space="preserve"> - изготовление и ремонт стендов, вывесок, указателей, ремонт кабин для голосования</t>
  </si>
  <si>
    <t>043</t>
  </si>
  <si>
    <t xml:space="preserve"> - другие работы и услуги</t>
  </si>
  <si>
    <t>044</t>
  </si>
  <si>
    <t xml:space="preserve"> - ведение бухгалтерских услуг и кассовых операций</t>
  </si>
  <si>
    <t>Приложение № 5</t>
  </si>
  <si>
    <t>Ведомость кассовых расходов</t>
  </si>
  <si>
    <t>Раздел 1. Ведомость кассовых расходов Территориальной избирательной комиссии</t>
  </si>
  <si>
    <t>Наименование, № и дата документа (платежное поручение, РКО, платежная ведомость)</t>
  </si>
  <si>
    <t>Содержание кассовой операции</t>
  </si>
  <si>
    <t>Итого</t>
  </si>
  <si>
    <t>Титорчук О.Ю. - доп.оплата труда за июль</t>
  </si>
  <si>
    <t>ЕНП от ФОТ (НДФЛ за июль)</t>
  </si>
  <si>
    <t>ЕНП от ФОТ (страховые взносы за июль)</t>
  </si>
  <si>
    <t>Страховые взносы на ОСС от несч.случ. (июль)</t>
  </si>
  <si>
    <t>Пащенко А.М. - доп.оплата труда за июль</t>
  </si>
  <si>
    <t>Титорчук О.Ю. - доп.оплата труда за август</t>
  </si>
  <si>
    <t>ЕНП от ФОТ (НДФЛ за август)</t>
  </si>
  <si>
    <t>ЕНП от ФОТ (страховые взносы за август)</t>
  </si>
  <si>
    <t>Страховые взносы на ОСС от несч.случ. (август)</t>
  </si>
  <si>
    <t>Платежная ведомость №1 от 22.09.2023</t>
  </si>
  <si>
    <t>Доп.оплата труда членам ТИК за июль</t>
  </si>
  <si>
    <t>Платежная ведомость №2 от 22.09.2023</t>
  </si>
  <si>
    <t>Доп.оплата труда членам ТИК за август</t>
  </si>
  <si>
    <t>Платежная ведомость №3 от 22.09.2023</t>
  </si>
  <si>
    <t>Доп.оплата труда членам ТИК за сентябрь</t>
  </si>
  <si>
    <t>Итого расходов по ТИК</t>
  </si>
  <si>
    <t>Выделено по смете ТИК</t>
  </si>
  <si>
    <t>Итого по ТИК за УИК</t>
  </si>
  <si>
    <t>Выделено по смете ТИК за УИК</t>
  </si>
  <si>
    <t>Всего расходов ТИК, ТИК за УИК</t>
  </si>
  <si>
    <t>Всего смета ТИК, ТИК за УИК</t>
  </si>
  <si>
    <t>Раздел 2.Ведомость кассовых расходов участковых избирательных комиссий</t>
  </si>
  <si>
    <t>№ и дата авансового отчета</t>
  </si>
  <si>
    <t>Мащенко Е.С. - в п/о на доп.опл. труда (вознаграждение)</t>
  </si>
  <si>
    <t>Итого по УИК № 30</t>
  </si>
  <si>
    <t>Выделено по смете для УИК № 30</t>
  </si>
  <si>
    <t>Стрельцова Г.Н. - в п/о на доп.опл. труда (вознаграждение)</t>
  </si>
  <si>
    <t>Итого по УИК № 31</t>
  </si>
  <si>
    <t>Выделено по смете для УИК № 31</t>
  </si>
  <si>
    <t>Омрынаут Е.Н. - в п/о на доп.опл. труда (вознаграждение)</t>
  </si>
  <si>
    <t>Итого по УИК № 32</t>
  </si>
  <si>
    <t>Выделено по смете для УИК № 32</t>
  </si>
  <si>
    <t>Ателькун В.В. - в п/о на доп.опл. труда (вознаграждение)</t>
  </si>
  <si>
    <t>Итого по УИК № 33</t>
  </si>
  <si>
    <t>Выделено по смете для УИК № 33</t>
  </si>
  <si>
    <t>Быличкин А.Н. - в п/о на доп.опл. труда (вознаграждение)</t>
  </si>
  <si>
    <t>Итого по УИК № 34</t>
  </si>
  <si>
    <t>Выделено по смете для УИК № 34</t>
  </si>
  <si>
    <t>Тымнетагиной Е.Н. - в п/о на доп.опл. труда (вознаграждение)</t>
  </si>
  <si>
    <t>Итого по УИК № 35</t>
  </si>
  <si>
    <t>Выделено по смете для УИК № 35</t>
  </si>
  <si>
    <t>Арены А.Б. - в п/о на доп.опл. труда (вознаграждение)</t>
  </si>
  <si>
    <t>Итого по УИК № 36</t>
  </si>
  <si>
    <t>Выделено по смете для УИК № 36</t>
  </si>
  <si>
    <t>Коновалов И.В. - в п/о на доп.опл. труда (вознаграждение)</t>
  </si>
  <si>
    <t>Итого по УИК № 37</t>
  </si>
  <si>
    <t>Выделено по смете для УИК № 37</t>
  </si>
  <si>
    <t>Всего Расходов по УИК</t>
  </si>
  <si>
    <t>Всего выделено по смете для УИК</t>
  </si>
  <si>
    <t>Всего смета ТИК и УИК пост.ИК ЧАО с изменениями</t>
  </si>
  <si>
    <t xml:space="preserve"> Компенсация</t>
  </si>
  <si>
    <t xml:space="preserve"> Дополнительная оплата труда (вознаграждение)</t>
  </si>
  <si>
    <t>Расходы на изготовление печатной продукции</t>
  </si>
  <si>
    <t>Расходы на связь</t>
  </si>
  <si>
    <t>Транспортные расходы</t>
  </si>
  <si>
    <t>Команди-ровочные расходы</t>
  </si>
  <si>
    <t>Расходы на приобретение оборудования, других материальных ценностей (материальных запасов)</t>
  </si>
  <si>
    <t xml:space="preserve">Расходы на изготовление печатной продукции </t>
  </si>
  <si>
    <t xml:space="preserve">Транспортные расходы </t>
  </si>
  <si>
    <t xml:space="preserve">Выплаты гражданам привлекавшимся в период выборов к работе в комиссии по гражданско-правоввым договорам </t>
  </si>
  <si>
    <t xml:space="preserve">Другие расходы, связанные с подготовкой и проведением выборов (референдума) </t>
  </si>
  <si>
    <t>ПП № 5 от 03.08.2023</t>
  </si>
  <si>
    <t>ПП № 6 от 04.08.2023</t>
  </si>
  <si>
    <t>ПП № 7 от 04.08.2023</t>
  </si>
  <si>
    <t>ПП № 8 от 04.08.2023</t>
  </si>
  <si>
    <t>ПП № 12 от 08.08.2023</t>
  </si>
  <si>
    <t>ПП № 11 от 08.08.2023</t>
  </si>
  <si>
    <t>Зеленская Н.М. - доп.оплата труда за июль</t>
  </si>
  <si>
    <t>ПП № 14 от 15.08.2023</t>
  </si>
  <si>
    <t>Оплата за изгот.бюллетеней ГП ЧАО "Издательство "Крайний Север"</t>
  </si>
  <si>
    <t>РКО № 1 от 21.08.2023</t>
  </si>
  <si>
    <t>РКО № 2 от 30.08.2023</t>
  </si>
  <si>
    <t>ПП № 15 от 01.09.2023</t>
  </si>
  <si>
    <t>ПП № 20 от 01.09.2023</t>
  </si>
  <si>
    <t>ПП № 21 от 01.09.2023</t>
  </si>
  <si>
    <t>ПП № 22 от 01.09.2023</t>
  </si>
  <si>
    <t>ПП № 23 от 01.09.2023</t>
  </si>
  <si>
    <t>РКО № 3 от 04.09.2023</t>
  </si>
  <si>
    <t>Таян А.В. - оплата по договору аренды транс.средства с экипажем</t>
  </si>
  <si>
    <t>РКО № 4 от 12.09.2023</t>
  </si>
  <si>
    <t>Таян А.В. - оплата по договору аренды транс.средства с экипажем (досрочка)</t>
  </si>
  <si>
    <t>Пуя В.В. - оплата по договору аренды транс.средства с экипажем (досрочка)</t>
  </si>
  <si>
    <t>Гуркин С.Н. - оплата по договору аренды транс.средства с экипажем (досрочка)</t>
  </si>
  <si>
    <t>Титорчук В.Н. - оплата по договору аренды транс.средства с экипажем (доставка изб.док.)</t>
  </si>
  <si>
    <t>№ 1 от 13.09.2023</t>
  </si>
  <si>
    <t>№ 2 от 13.09.2023</t>
  </si>
  <si>
    <t>№ 3 от 13.09.2023</t>
  </si>
  <si>
    <t>№ 4 от 13.09.2023</t>
  </si>
  <si>
    <t>№ 5 от 13.09.2023</t>
  </si>
  <si>
    <t>№ 6 от 13.09.2023</t>
  </si>
  <si>
    <t>№ 7 от 13.09.2023</t>
  </si>
  <si>
    <t>№ 8 от 13.09.2023</t>
  </si>
  <si>
    <t>ПП № 28 от 22.09.2023</t>
  </si>
  <si>
    <t>Титорчук О.Ю. - доп.оплата труда за сентябрь</t>
  </si>
  <si>
    <t>ПП № 29 от 22.09.2023</t>
  </si>
  <si>
    <t>ЕНП от ФОТ (НДФЛ за сентябрь)</t>
  </si>
  <si>
    <t>ПП № 30 от 22.09.2023</t>
  </si>
  <si>
    <t>ЕНП от ФОТ (страховые взносы за сентябрь)</t>
  </si>
  <si>
    <t>Страховые взносы на ОСС от несч.случ. (за сентябрь)</t>
  </si>
  <si>
    <t>ПП № 31 от 22.09.2023</t>
  </si>
  <si>
    <t>РКО № 16 от 25.09.2023</t>
  </si>
  <si>
    <t>Захарова Е.Н. - оплата по договору ГПХ за делопроизвоздство</t>
  </si>
  <si>
    <t>РКО № 17 от 25.09.2023</t>
  </si>
  <si>
    <t>РКО № 18 от 25.09.2023</t>
  </si>
  <si>
    <t>Дегтярь Ю.В. - оплата по договору ГПХ за информат.услуги</t>
  </si>
  <si>
    <t>Катаева Т.А. - оплата по договору ГПХ за бухгалтерские услуги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</si>
</sst>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6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2"/>
      <name val="Arial Cyr"/>
      <family val="0"/>
    </font>
    <font>
      <sz val="10"/>
      <color indexed="12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 indent="1"/>
    </xf>
    <xf numFmtId="4" fontId="1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1" fillId="0" borderId="0" xfId="54" applyFont="1">
      <alignment/>
      <protection/>
    </xf>
    <xf numFmtId="0" fontId="58" fillId="0" borderId="0" xfId="54" applyFont="1">
      <alignment/>
      <protection/>
    </xf>
    <xf numFmtId="0" fontId="58" fillId="0" borderId="0" xfId="54" applyFont="1" applyAlignment="1">
      <alignment vertical="top"/>
      <protection/>
    </xf>
    <xf numFmtId="0" fontId="59" fillId="0" borderId="0" xfId="54" applyFont="1" applyAlignment="1">
      <alignment wrapText="1"/>
      <protection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11" fillId="0" borderId="0" xfId="54" applyFont="1" applyBorder="1">
      <alignment/>
      <protection/>
    </xf>
    <xf numFmtId="0" fontId="3" fillId="0" borderId="0" xfId="54" applyFont="1" applyFill="1" applyBorder="1" applyAlignment="1">
      <alignment vertical="center" wrapText="1"/>
      <protection/>
    </xf>
    <xf numFmtId="0" fontId="1" fillId="0" borderId="12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vertical="top" wrapText="1"/>
      <protection/>
    </xf>
    <xf numFmtId="0" fontId="4" fillId="32" borderId="12" xfId="54" applyFont="1" applyFill="1" applyBorder="1" applyAlignment="1">
      <alignment horizontal="center" wrapText="1"/>
      <protection/>
    </xf>
    <xf numFmtId="0" fontId="4" fillId="0" borderId="12" xfId="54" applyFont="1" applyFill="1" applyBorder="1" applyAlignment="1">
      <alignment horizontal="center" wrapText="1"/>
      <protection/>
    </xf>
    <xf numFmtId="0" fontId="1" fillId="32" borderId="12" xfId="54" applyFont="1" applyFill="1" applyBorder="1" applyAlignment="1">
      <alignment horizontal="center" wrapText="1"/>
      <protection/>
    </xf>
    <xf numFmtId="4" fontId="4" fillId="0" borderId="12" xfId="54" applyNumberFormat="1" applyFont="1" applyFill="1" applyBorder="1" applyAlignment="1">
      <alignment horizontal="center" wrapText="1"/>
      <protection/>
    </xf>
    <xf numFmtId="4" fontId="4" fillId="32" borderId="12" xfId="54" applyNumberFormat="1" applyFont="1" applyFill="1" applyBorder="1" applyAlignment="1">
      <alignment horizontal="center" wrapText="1"/>
      <protection/>
    </xf>
    <xf numFmtId="0" fontId="1" fillId="32" borderId="12" xfId="54" applyFont="1" applyFill="1" applyBorder="1">
      <alignment/>
      <protection/>
    </xf>
    <xf numFmtId="0" fontId="1" fillId="32" borderId="12" xfId="54" applyFont="1" applyFill="1" applyBorder="1" applyAlignment="1">
      <alignment wrapText="1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1" fillId="32" borderId="12" xfId="54" applyFont="1" applyFill="1" applyBorder="1" applyAlignment="1">
      <alignment horizontal="center"/>
      <protection/>
    </xf>
    <xf numFmtId="4" fontId="1" fillId="0" borderId="12" xfId="54" applyNumberFormat="1" applyFont="1" applyFill="1" applyBorder="1" applyAlignment="1">
      <alignment horizontal="center"/>
      <protection/>
    </xf>
    <xf numFmtId="4" fontId="1" fillId="32" borderId="12" xfId="54" applyNumberFormat="1" applyFont="1" applyFill="1" applyBorder="1" applyAlignment="1">
      <alignment horizontal="center"/>
      <protection/>
    </xf>
    <xf numFmtId="0" fontId="1" fillId="32" borderId="12" xfId="54" applyFont="1" applyFill="1" applyBorder="1" applyAlignment="1">
      <alignment horizontal="right"/>
      <protection/>
    </xf>
    <xf numFmtId="0" fontId="2" fillId="33" borderId="12" xfId="54" applyFont="1" applyFill="1" applyBorder="1" applyAlignment="1">
      <alignment horizontal="center"/>
      <protection/>
    </xf>
    <xf numFmtId="4" fontId="2" fillId="33" borderId="12" xfId="54" applyNumberFormat="1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/>
      <protection/>
    </xf>
    <xf numFmtId="2" fontId="4" fillId="0" borderId="12" xfId="53" applyNumberFormat="1" applyFont="1" applyFill="1" applyBorder="1" applyAlignment="1">
      <alignment horizontal="center"/>
      <protection/>
    </xf>
    <xf numFmtId="0" fontId="60" fillId="0" borderId="13" xfId="0" applyFont="1" applyFill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1" fontId="60" fillId="0" borderId="13" xfId="0" applyNumberFormat="1" applyFont="1" applyBorder="1" applyAlignment="1">
      <alignment horizontal="center"/>
    </xf>
    <xf numFmtId="1" fontId="2" fillId="33" borderId="12" xfId="54" applyNumberFormat="1" applyFont="1" applyFill="1" applyBorder="1" applyAlignment="1">
      <alignment horizontal="center"/>
      <protection/>
    </xf>
    <xf numFmtId="0" fontId="12" fillId="0" borderId="0" xfId="54" applyFont="1">
      <alignment/>
      <protection/>
    </xf>
    <xf numFmtId="0" fontId="5" fillId="34" borderId="12" xfId="54" applyFont="1" applyFill="1" applyBorder="1" applyAlignment="1">
      <alignment horizontal="center"/>
      <protection/>
    </xf>
    <xf numFmtId="1" fontId="5" fillId="34" borderId="12" xfId="54" applyNumberFormat="1" applyFont="1" applyFill="1" applyBorder="1" applyAlignment="1">
      <alignment horizontal="center"/>
      <protection/>
    </xf>
    <xf numFmtId="4" fontId="5" fillId="34" borderId="12" xfId="54" applyNumberFormat="1" applyFont="1" applyFill="1" applyBorder="1" applyAlignment="1">
      <alignment horizontal="center"/>
      <protection/>
    </xf>
    <xf numFmtId="0" fontId="13" fillId="0" borderId="0" xfId="54" applyFont="1">
      <alignment/>
      <protection/>
    </xf>
    <xf numFmtId="0" fontId="6" fillId="0" borderId="0" xfId="53" applyFont="1" applyFill="1" applyAlignment="1" applyProtection="1">
      <alignment vertical="center"/>
      <protection/>
    </xf>
    <xf numFmtId="0" fontId="6" fillId="35" borderId="0" xfId="53" applyFont="1" applyFill="1" applyAlignment="1" applyProtection="1">
      <alignment vertical="center" wrapText="1"/>
      <protection/>
    </xf>
    <xf numFmtId="0" fontId="14" fillId="0" borderId="0" xfId="53" applyFont="1" applyFill="1" applyAlignment="1" applyProtection="1">
      <alignment vertical="center"/>
      <protection/>
    </xf>
    <xf numFmtId="0" fontId="3" fillId="35" borderId="0" xfId="53" applyFont="1" applyFill="1" applyAlignment="1" applyProtection="1">
      <alignment vertical="center" wrapText="1"/>
      <protection/>
    </xf>
    <xf numFmtId="0" fontId="10" fillId="0" borderId="0" xfId="53" applyFont="1" applyFill="1" applyAlignment="1" applyProtection="1">
      <alignment horizontal="right"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35" borderId="0" xfId="53" applyFont="1" applyFill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right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1" fontId="4" fillId="0" borderId="12" xfId="53" applyNumberFormat="1" applyFont="1" applyFill="1" applyBorder="1" applyAlignment="1">
      <alignment horizontal="center"/>
      <protection/>
    </xf>
    <xf numFmtId="0" fontId="1" fillId="35" borderId="0" xfId="53" applyFont="1" applyFill="1" applyAlignment="1" applyProtection="1">
      <alignment vertical="center"/>
      <protection/>
    </xf>
    <xf numFmtId="0" fontId="3" fillId="35" borderId="0" xfId="53" applyFont="1" applyFill="1" applyAlignment="1" applyProtection="1">
      <alignment horizontal="center" vertical="center" wrapText="1"/>
      <protection/>
    </xf>
    <xf numFmtId="0" fontId="10" fillId="35" borderId="0" xfId="53" applyFont="1" applyFill="1" applyAlignment="1" applyProtection="1">
      <alignment horizontal="right" vertical="center" wrapText="1"/>
      <protection/>
    </xf>
    <xf numFmtId="0" fontId="9" fillId="35" borderId="0" xfId="53" applyFont="1" applyFill="1" applyBorder="1" applyAlignment="1" applyProtection="1">
      <alignment vertical="center" wrapText="1"/>
      <protection/>
    </xf>
    <xf numFmtId="0" fontId="9" fillId="35" borderId="11" xfId="53" applyFont="1" applyFill="1" applyBorder="1" applyAlignment="1" applyProtection="1">
      <alignment vertical="center" wrapText="1"/>
      <protection/>
    </xf>
    <xf numFmtId="0" fontId="9" fillId="35" borderId="11" xfId="53" applyFont="1" applyFill="1" applyBorder="1" applyAlignment="1" applyProtection="1">
      <alignment horizontal="center" vertical="center" wrapText="1"/>
      <protection/>
    </xf>
    <xf numFmtId="0" fontId="9" fillId="35" borderId="12" xfId="53" applyFont="1" applyFill="1" applyBorder="1" applyAlignment="1" applyProtection="1">
      <alignment horizontal="center" vertical="center" wrapText="1"/>
      <protection/>
    </xf>
    <xf numFmtId="0" fontId="9" fillId="36" borderId="12" xfId="53" applyFont="1" applyFill="1" applyBorder="1" applyAlignment="1" applyProtection="1">
      <alignment horizontal="center" vertical="center" wrapText="1"/>
      <protection/>
    </xf>
    <xf numFmtId="0" fontId="9" fillId="37" borderId="12" xfId="53" applyFont="1" applyFill="1" applyBorder="1" applyAlignment="1" applyProtection="1">
      <alignment horizontal="center" vertical="center" wrapText="1"/>
      <protection/>
    </xf>
    <xf numFmtId="0" fontId="9" fillId="38" borderId="12" xfId="53" applyFont="1" applyFill="1" applyBorder="1" applyAlignment="1" applyProtection="1">
      <alignment horizontal="center" vertical="center" wrapText="1"/>
      <protection/>
    </xf>
    <xf numFmtId="0" fontId="10" fillId="39" borderId="12" xfId="53" applyFont="1" applyFill="1" applyBorder="1" applyAlignment="1" applyProtection="1">
      <alignment horizontal="left" vertical="center" wrapText="1"/>
      <protection/>
    </xf>
    <xf numFmtId="49" fontId="10" fillId="39" borderId="12" xfId="53" applyNumberFormat="1" applyFont="1" applyFill="1" applyBorder="1" applyAlignment="1" applyProtection="1">
      <alignment horizontal="center" vertical="center" wrapText="1"/>
      <protection/>
    </xf>
    <xf numFmtId="3" fontId="10" fillId="0" borderId="12" xfId="53" applyNumberFormat="1" applyFont="1" applyFill="1" applyBorder="1" applyAlignment="1" applyProtection="1">
      <alignment horizontal="center" vertical="center" wrapText="1"/>
      <protection/>
    </xf>
    <xf numFmtId="4" fontId="10" fillId="0" borderId="12" xfId="53" applyNumberFormat="1" applyFont="1" applyFill="1" applyBorder="1" applyAlignment="1" applyProtection="1">
      <alignment horizontal="center" vertical="center" wrapText="1"/>
      <protection/>
    </xf>
    <xf numFmtId="0" fontId="10" fillId="39" borderId="12" xfId="53" applyFont="1" applyFill="1" applyBorder="1" applyAlignment="1" applyProtection="1">
      <alignment vertical="center" wrapText="1"/>
      <protection/>
    </xf>
    <xf numFmtId="3" fontId="10" fillId="32" borderId="12" xfId="53" applyNumberFormat="1" applyFont="1" applyFill="1" applyBorder="1" applyAlignment="1" applyProtection="1">
      <alignment horizontal="center" vertical="center" wrapText="1"/>
      <protection/>
    </xf>
    <xf numFmtId="4" fontId="10" fillId="32" borderId="12" xfId="53" applyNumberFormat="1" applyFont="1" applyFill="1" applyBorder="1" applyAlignment="1" applyProtection="1">
      <alignment horizontal="center" vertical="center" wrapText="1"/>
      <protection/>
    </xf>
    <xf numFmtId="3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53" applyFont="1" applyFill="1" applyBorder="1" applyAlignment="1" applyProtection="1">
      <alignment horizontal="center" vertical="center" wrapText="1"/>
      <protection/>
    </xf>
    <xf numFmtId="2" fontId="1" fillId="0" borderId="13" xfId="53" applyNumberFormat="1" applyFont="1" applyFill="1" applyBorder="1" applyAlignment="1" applyProtection="1" quotePrefix="1">
      <alignment horizontal="left" vertical="center" wrapText="1"/>
      <protection/>
    </xf>
    <xf numFmtId="0" fontId="1" fillId="0" borderId="12" xfId="53" applyFont="1" applyFill="1" applyBorder="1" applyAlignment="1" applyProtection="1" quotePrefix="1">
      <alignment vertical="center" wrapText="1"/>
      <protection/>
    </xf>
    <xf numFmtId="49" fontId="1" fillId="0" borderId="12" xfId="53" applyNumberFormat="1" applyFont="1" applyFill="1" applyBorder="1" applyAlignment="1" applyProtection="1">
      <alignment horizontal="center" vertical="center" wrapText="1"/>
      <protection/>
    </xf>
    <xf numFmtId="3" fontId="1" fillId="32" borderId="12" xfId="53" applyNumberFormat="1" applyFont="1" applyFill="1" applyBorder="1" applyAlignment="1" applyProtection="1">
      <alignment horizontal="center" vertical="center" wrapText="1"/>
      <protection locked="0"/>
    </xf>
    <xf numFmtId="4" fontId="1" fillId="0" borderId="12" xfId="53" applyNumberFormat="1" applyFont="1" applyFill="1" applyBorder="1" applyAlignment="1" applyProtection="1">
      <alignment horizontal="center" vertical="center" wrapText="1"/>
      <protection/>
    </xf>
    <xf numFmtId="4" fontId="1" fillId="32" borderId="12" xfId="53" applyNumberFormat="1" applyFont="1" applyFill="1" applyBorder="1" applyAlignment="1" applyProtection="1">
      <alignment horizontal="center" vertical="center" wrapText="1"/>
      <protection locked="0"/>
    </xf>
    <xf numFmtId="4" fontId="1" fillId="32" borderId="12" xfId="53" applyNumberFormat="1" applyFont="1" applyFill="1" applyBorder="1" applyAlignment="1" applyProtection="1">
      <alignment horizontal="center" vertical="center" wrapText="1"/>
      <protection/>
    </xf>
    <xf numFmtId="3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3" fontId="10" fillId="32" borderId="12" xfId="53" applyNumberFormat="1" applyFont="1" applyFill="1" applyBorder="1" applyAlignment="1" applyProtection="1">
      <alignment horizontal="center" vertical="center" wrapText="1"/>
      <protection locked="0"/>
    </xf>
    <xf numFmtId="4" fontId="10" fillId="32" borderId="12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53" applyNumberFormat="1" applyFont="1" applyFill="1" applyBorder="1" applyAlignment="1" applyProtection="1" quotePrefix="1">
      <alignment horizontal="left" vertical="center" wrapText="1"/>
      <protection/>
    </xf>
    <xf numFmtId="0" fontId="8" fillId="35" borderId="0" xfId="53" applyFont="1" applyFill="1" applyAlignment="1" applyProtection="1">
      <alignment vertical="center" wrapText="1"/>
      <protection/>
    </xf>
    <xf numFmtId="0" fontId="15" fillId="35" borderId="0" xfId="53" applyFont="1" applyFill="1" applyAlignment="1" applyProtection="1">
      <alignment horizontal="center" vertical="center"/>
      <protection/>
    </xf>
    <xf numFmtId="0" fontId="1" fillId="0" borderId="0" xfId="53" applyFont="1" applyFill="1" applyBorder="1" applyAlignment="1" applyProtection="1">
      <alignment vertical="center" wrapText="1"/>
      <protection/>
    </xf>
    <xf numFmtId="0" fontId="1" fillId="0" borderId="0" xfId="53" applyFont="1" applyFill="1" applyAlignment="1" applyProtection="1">
      <alignment vertical="center"/>
      <protection/>
    </xf>
    <xf numFmtId="0" fontId="1" fillId="35" borderId="0" xfId="53" applyFont="1" applyFill="1" applyAlignment="1" applyProtection="1">
      <alignment vertical="center"/>
      <protection/>
    </xf>
    <xf numFmtId="0" fontId="14" fillId="0" borderId="0" xfId="53" applyFont="1" applyFill="1" applyBorder="1" applyAlignment="1" applyProtection="1">
      <alignment vertical="center"/>
      <protection/>
    </xf>
    <xf numFmtId="0" fontId="14" fillId="35" borderId="0" xfId="53" applyFont="1" applyFill="1" applyAlignment="1" applyProtection="1">
      <alignment vertical="center"/>
      <protection/>
    </xf>
    <xf numFmtId="0" fontId="1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vertical="center" wrapText="1"/>
      <protection locked="0"/>
    </xf>
    <xf numFmtId="0" fontId="1" fillId="0" borderId="0" xfId="53" applyFont="1" applyFill="1" applyBorder="1" applyAlignment="1" applyProtection="1">
      <alignment vertical="center"/>
      <protection/>
    </xf>
    <xf numFmtId="0" fontId="14" fillId="0" borderId="0" xfId="53" applyFont="1" applyFill="1" applyBorder="1" applyAlignment="1" applyProtection="1">
      <alignment vertical="center" wrapText="1"/>
      <protection/>
    </xf>
    <xf numFmtId="4" fontId="1" fillId="0" borderId="0" xfId="53" applyNumberFormat="1" applyFont="1" applyFill="1" applyAlignment="1" applyProtection="1">
      <alignment horizontal="center" vertical="center"/>
      <protection/>
    </xf>
    <xf numFmtId="2" fontId="1" fillId="0" borderId="0" xfId="53" applyNumberFormat="1" applyFont="1" applyFill="1" applyBorder="1" applyAlignment="1" applyProtection="1">
      <alignment horizontal="left" vertical="center"/>
      <protection/>
    </xf>
    <xf numFmtId="0" fontId="1" fillId="0" borderId="0" xfId="53" applyFont="1" applyFill="1" applyAlignment="1" applyProtection="1">
      <alignment vertical="center" wrapText="1"/>
      <protection/>
    </xf>
    <xf numFmtId="0" fontId="1" fillId="0" borderId="0" xfId="53" applyFont="1" applyFill="1" applyBorder="1" applyAlignment="1" applyProtection="1">
      <alignment vertical="center" wrapText="1"/>
      <protection/>
    </xf>
    <xf numFmtId="0" fontId="6" fillId="35" borderId="0" xfId="53" applyFont="1" applyFill="1" applyAlignment="1" applyProtection="1">
      <alignment vertical="center" wrapText="1"/>
      <protection/>
    </xf>
    <xf numFmtId="0" fontId="3" fillId="35" borderId="0" xfId="53" applyFont="1" applyFill="1" applyAlignment="1" applyProtection="1">
      <alignment vertical="center" wrapText="1"/>
      <protection/>
    </xf>
    <xf numFmtId="0" fontId="4" fillId="35" borderId="0" xfId="53" applyFont="1" applyFill="1" applyAlignment="1" applyProtection="1">
      <alignment vertical="center" wrapText="1"/>
      <protection/>
    </xf>
    <xf numFmtId="0" fontId="1" fillId="35" borderId="0" xfId="53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4" fillId="37" borderId="15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4" fontId="3" fillId="32" borderId="12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4" fontId="16" fillId="35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3" fillId="13" borderId="16" xfId="0" applyNumberFormat="1" applyFont="1" applyFill="1" applyBorder="1" applyAlignment="1">
      <alignment horizontal="center" vertical="center"/>
    </xf>
    <xf numFmtId="0" fontId="14" fillId="40" borderId="0" xfId="0" applyFont="1" applyFill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41" borderId="12" xfId="0" applyNumberFormat="1" applyFont="1" applyFill="1" applyBorder="1" applyAlignment="1">
      <alignment horizontal="center" vertical="center"/>
    </xf>
    <xf numFmtId="4" fontId="3" fillId="41" borderId="16" xfId="0" applyNumberFormat="1" applyFont="1" applyFill="1" applyBorder="1" applyAlignment="1">
      <alignment horizontal="center" vertical="center"/>
    </xf>
    <xf numFmtId="4" fontId="3" fillId="36" borderId="17" xfId="0" applyNumberFormat="1" applyFont="1" applyFill="1" applyBorder="1" applyAlignment="1">
      <alignment horizontal="center" vertical="center"/>
    </xf>
    <xf numFmtId="4" fontId="3" fillId="36" borderId="18" xfId="0" applyNumberFormat="1" applyFont="1" applyFill="1" applyBorder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32" borderId="19" xfId="0" applyFont="1" applyFill="1" applyBorder="1" applyAlignment="1">
      <alignment horizontal="left" vertical="center" wrapText="1"/>
    </xf>
    <xf numFmtId="4" fontId="9" fillId="32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32" borderId="12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42" borderId="12" xfId="0" applyNumberFormat="1" applyFont="1" applyFill="1" applyBorder="1" applyAlignment="1">
      <alignment horizontal="center" vertical="center"/>
    </xf>
    <xf numFmtId="4" fontId="9" fillId="42" borderId="16" xfId="0" applyNumberFormat="1" applyFont="1" applyFill="1" applyBorder="1" applyAlignment="1">
      <alignment horizontal="center" vertical="center"/>
    </xf>
    <xf numFmtId="4" fontId="9" fillId="32" borderId="17" xfId="0" applyNumberFormat="1" applyFont="1" applyFill="1" applyBorder="1" applyAlignment="1">
      <alignment horizontal="center" vertical="center"/>
    </xf>
    <xf numFmtId="4" fontId="9" fillId="40" borderId="18" xfId="0" applyNumberFormat="1" applyFont="1" applyFill="1" applyBorder="1" applyAlignment="1">
      <alignment horizontal="center" vertical="center"/>
    </xf>
    <xf numFmtId="0" fontId="16" fillId="40" borderId="0" xfId="0" applyFont="1" applyFill="1" applyAlignment="1">
      <alignment horizontal="center" vertical="center"/>
    </xf>
    <xf numFmtId="4" fontId="9" fillId="42" borderId="16" xfId="0" applyNumberFormat="1" applyFont="1" applyFill="1" applyBorder="1" applyAlignment="1">
      <alignment horizontal="center" vertical="center" wrapText="1"/>
    </xf>
    <xf numFmtId="4" fontId="9" fillId="40" borderId="18" xfId="0" applyNumberFormat="1" applyFont="1" applyFill="1" applyBorder="1" applyAlignment="1">
      <alignment horizontal="center" vertical="center" wrapText="1"/>
    </xf>
    <xf numFmtId="4" fontId="9" fillId="41" borderId="13" xfId="0" applyNumberFormat="1" applyFont="1" applyFill="1" applyBorder="1" applyAlignment="1">
      <alignment horizontal="center" vertical="center" wrapText="1"/>
    </xf>
    <xf numFmtId="4" fontId="9" fillId="41" borderId="21" xfId="0" applyNumberFormat="1" applyFont="1" applyFill="1" applyBorder="1" applyAlignment="1">
      <alignment horizontal="center" vertical="center" wrapText="1"/>
    </xf>
    <xf numFmtId="0" fontId="16" fillId="42" borderId="0" xfId="0" applyFont="1" applyFill="1" applyAlignment="1">
      <alignment horizontal="center" vertical="center"/>
    </xf>
    <xf numFmtId="4" fontId="9" fillId="36" borderId="17" xfId="0" applyNumberFormat="1" applyFont="1" applyFill="1" applyBorder="1" applyAlignment="1">
      <alignment horizontal="center" vertical="center" wrapText="1"/>
    </xf>
    <xf numFmtId="4" fontId="9" fillId="36" borderId="18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left" vertical="center" wrapText="1"/>
    </xf>
    <xf numFmtId="4" fontId="9" fillId="32" borderId="13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49" fontId="6" fillId="0" borderId="28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 wrapText="1"/>
    </xf>
    <xf numFmtId="49" fontId="6" fillId="0" borderId="31" xfId="0" applyNumberFormat="1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6" xfId="0" applyFont="1" applyBorder="1" applyAlignment="1">
      <alignment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6" fillId="0" borderId="39" xfId="0" applyFont="1" applyBorder="1" applyAlignment="1">
      <alignment wrapText="1"/>
    </xf>
    <xf numFmtId="0" fontId="6" fillId="0" borderId="12" xfId="0" applyFont="1" applyBorder="1" applyAlignment="1">
      <alignment horizontal="left" wrapText="1" indent="3"/>
    </xf>
    <xf numFmtId="0" fontId="6" fillId="0" borderId="39" xfId="0" applyFont="1" applyBorder="1" applyAlignment="1">
      <alignment horizontal="left" wrapText="1" indent="3"/>
    </xf>
    <xf numFmtId="0" fontId="6" fillId="0" borderId="13" xfId="0" applyFont="1" applyBorder="1" applyAlignment="1">
      <alignment horizontal="left" wrapText="1" indent="3"/>
    </xf>
    <xf numFmtId="0" fontId="6" fillId="0" borderId="33" xfId="0" applyFont="1" applyBorder="1" applyAlignment="1">
      <alignment horizontal="left" wrapText="1" indent="3"/>
    </xf>
    <xf numFmtId="49" fontId="6" fillId="0" borderId="25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 indent="3"/>
    </xf>
    <xf numFmtId="0" fontId="6" fillId="0" borderId="32" xfId="0" applyFont="1" applyBorder="1" applyAlignment="1">
      <alignment horizontal="left" wrapText="1" indent="6"/>
    </xf>
    <xf numFmtId="0" fontId="6" fillId="0" borderId="27" xfId="0" applyFont="1" applyBorder="1" applyAlignment="1">
      <alignment horizontal="left" wrapText="1" indent="6"/>
    </xf>
    <xf numFmtId="0" fontId="6" fillId="0" borderId="14" xfId="0" applyFont="1" applyBorder="1" applyAlignment="1">
      <alignment wrapText="1"/>
    </xf>
    <xf numFmtId="0" fontId="6" fillId="0" borderId="32" xfId="0" applyFont="1" applyBorder="1" applyAlignment="1">
      <alignment wrapText="1"/>
    </xf>
    <xf numFmtId="49" fontId="6" fillId="0" borderId="47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49" fontId="6" fillId="0" borderId="48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4" fontId="6" fillId="0" borderId="51" xfId="0" applyNumberFormat="1" applyFont="1" applyBorder="1" applyAlignment="1">
      <alignment horizontal="center" vertical="top" wrapText="1"/>
    </xf>
    <xf numFmtId="4" fontId="6" fillId="0" borderId="52" xfId="0" applyNumberFormat="1" applyFont="1" applyBorder="1" applyAlignment="1">
      <alignment horizontal="center" vertical="top" wrapText="1"/>
    </xf>
    <xf numFmtId="4" fontId="6" fillId="0" borderId="53" xfId="0" applyNumberFormat="1" applyFont="1" applyBorder="1" applyAlignment="1">
      <alignment horizontal="center" wrapText="1"/>
    </xf>
    <xf numFmtId="4" fontId="6" fillId="0" borderId="54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55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49" fontId="1" fillId="0" borderId="57" xfId="0" applyNumberFormat="1" applyFont="1" applyBorder="1" applyAlignment="1">
      <alignment horizontal="center" wrapText="1"/>
    </xf>
    <xf numFmtId="49" fontId="1" fillId="0" borderId="58" xfId="0" applyNumberFormat="1" applyFont="1" applyBorder="1" applyAlignment="1">
      <alignment horizontal="center" wrapText="1"/>
    </xf>
    <xf numFmtId="4" fontId="6" fillId="0" borderId="59" xfId="0" applyNumberFormat="1" applyFont="1" applyBorder="1" applyAlignment="1">
      <alignment horizontal="center" vertical="top" wrapText="1"/>
    </xf>
    <xf numFmtId="4" fontId="6" fillId="0" borderId="60" xfId="0" applyNumberFormat="1" applyFont="1" applyBorder="1" applyAlignment="1">
      <alignment horizontal="center" wrapText="1"/>
    </xf>
    <xf numFmtId="0" fontId="1" fillId="0" borderId="61" xfId="0" applyFont="1" applyBorder="1" applyAlignment="1">
      <alignment horizontal="left" vertical="top" wrapText="1"/>
    </xf>
    <xf numFmtId="0" fontId="1" fillId="0" borderId="62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top" wrapText="1"/>
    </xf>
    <xf numFmtId="49" fontId="1" fillId="0" borderId="64" xfId="0" applyNumberFormat="1" applyFont="1" applyBorder="1" applyAlignment="1">
      <alignment horizontal="center" wrapText="1"/>
    </xf>
    <xf numFmtId="49" fontId="1" fillId="0" borderId="65" xfId="0" applyNumberFormat="1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 wrapText="1"/>
    </xf>
    <xf numFmtId="0" fontId="1" fillId="0" borderId="66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49" fontId="1" fillId="0" borderId="4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66" xfId="0" applyFont="1" applyBorder="1" applyAlignment="1">
      <alignment horizontal="left" vertical="top" wrapText="1" indent="1"/>
    </xf>
    <xf numFmtId="0" fontId="1" fillId="0" borderId="40" xfId="0" applyFont="1" applyBorder="1" applyAlignment="1">
      <alignment horizontal="left" vertical="top" wrapText="1" indent="1"/>
    </xf>
    <xf numFmtId="0" fontId="1" fillId="0" borderId="42" xfId="0" applyFont="1" applyBorder="1" applyAlignment="1">
      <alignment horizontal="left" vertical="top" wrapText="1" indent="1"/>
    </xf>
    <xf numFmtId="0" fontId="1" fillId="0" borderId="25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" fontId="6" fillId="0" borderId="39" xfId="0" applyNumberFormat="1" applyFont="1" applyBorder="1" applyAlignment="1">
      <alignment horizontal="center" wrapText="1"/>
    </xf>
    <xf numFmtId="4" fontId="6" fillId="0" borderId="41" xfId="0" applyNumberFormat="1" applyFont="1" applyBorder="1" applyAlignment="1">
      <alignment horizontal="center" wrapText="1"/>
    </xf>
    <xf numFmtId="0" fontId="1" fillId="0" borderId="47" xfId="0" applyFont="1" applyBorder="1" applyAlignment="1">
      <alignment horizontal="left" vertical="top" wrapText="1" indent="4"/>
    </xf>
    <xf numFmtId="0" fontId="1" fillId="0" borderId="14" xfId="0" applyFont="1" applyBorder="1" applyAlignment="1">
      <alignment horizontal="left" vertical="top" wrapText="1" indent="4"/>
    </xf>
    <xf numFmtId="0" fontId="1" fillId="0" borderId="68" xfId="0" applyFont="1" applyBorder="1" applyAlignment="1">
      <alignment horizontal="left" vertical="top" wrapText="1" indent="4"/>
    </xf>
    <xf numFmtId="0" fontId="1" fillId="0" borderId="47" xfId="0" applyFont="1" applyBorder="1" applyAlignment="1">
      <alignment horizontal="center" wrapText="1"/>
    </xf>
    <xf numFmtId="4" fontId="6" fillId="0" borderId="42" xfId="0" applyNumberFormat="1" applyFont="1" applyBorder="1" applyAlignment="1">
      <alignment horizontal="center" wrapText="1"/>
    </xf>
    <xf numFmtId="0" fontId="1" fillId="0" borderId="66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4" fontId="6" fillId="0" borderId="36" xfId="0" applyNumberFormat="1" applyFont="1" applyBorder="1" applyAlignment="1">
      <alignment horizontal="center" wrapText="1"/>
    </xf>
    <xf numFmtId="4" fontId="6" fillId="0" borderId="49" xfId="0" applyNumberFormat="1" applyFont="1" applyBorder="1" applyAlignment="1">
      <alignment horizontal="center" wrapText="1"/>
    </xf>
    <xf numFmtId="4" fontId="6" fillId="0" borderId="38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0" fontId="1" fillId="0" borderId="57" xfId="0" applyFont="1" applyBorder="1" applyAlignment="1">
      <alignment horizontal="left" wrapText="1" indent="1"/>
    </xf>
    <xf numFmtId="0" fontId="1" fillId="0" borderId="58" xfId="0" applyFont="1" applyBorder="1" applyAlignment="1">
      <alignment horizontal="left" wrapText="1" indent="1"/>
    </xf>
    <xf numFmtId="0" fontId="1" fillId="0" borderId="51" xfId="0" applyFont="1" applyBorder="1" applyAlignment="1">
      <alignment horizontal="left" wrapText="1" indent="1"/>
    </xf>
    <xf numFmtId="0" fontId="1" fillId="0" borderId="28" xfId="0" applyFont="1" applyBorder="1" applyAlignment="1">
      <alignment horizontal="left" vertical="top" wrapText="1" indent="4"/>
    </xf>
    <xf numFmtId="0" fontId="1" fillId="0" borderId="27" xfId="0" applyFont="1" applyBorder="1" applyAlignment="1">
      <alignment horizontal="left" vertical="top" wrapText="1" indent="4"/>
    </xf>
    <xf numFmtId="0" fontId="1" fillId="0" borderId="15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39" xfId="0" applyFont="1" applyBorder="1" applyAlignment="1">
      <alignment horizontal="justify" wrapText="1"/>
    </xf>
    <xf numFmtId="0" fontId="1" fillId="0" borderId="33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1" fillId="0" borderId="32" xfId="0" applyFont="1" applyBorder="1" applyAlignment="1">
      <alignment horizontal="left" vertical="top" wrapText="1" indent="4"/>
    </xf>
    <xf numFmtId="4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center" wrapText="1"/>
    </xf>
    <xf numFmtId="4" fontId="6" fillId="0" borderId="43" xfId="0" applyNumberFormat="1" applyFont="1" applyBorder="1" applyAlignment="1">
      <alignment horizontal="center" wrapText="1"/>
    </xf>
    <xf numFmtId="4" fontId="6" fillId="0" borderId="45" xfId="0" applyNumberFormat="1" applyFont="1" applyBorder="1" applyAlignment="1">
      <alignment horizontal="center" wrapText="1"/>
    </xf>
    <xf numFmtId="4" fontId="6" fillId="0" borderId="46" xfId="0" applyNumberFormat="1" applyFont="1" applyBorder="1" applyAlignment="1">
      <alignment horizontal="center" wrapText="1"/>
    </xf>
    <xf numFmtId="4" fontId="6" fillId="0" borderId="33" xfId="0" applyNumberFormat="1" applyFont="1" applyBorder="1" applyAlignment="1">
      <alignment horizontal="center" wrapText="1"/>
    </xf>
    <xf numFmtId="4" fontId="6" fillId="0" borderId="31" xfId="0" applyNumberFormat="1" applyFont="1" applyBorder="1" applyAlignment="1">
      <alignment horizontal="center" wrapText="1"/>
    </xf>
    <xf numFmtId="0" fontId="1" fillId="0" borderId="57" xfId="0" applyFont="1" applyBorder="1" applyAlignment="1">
      <alignment horizontal="justify" wrapText="1"/>
    </xf>
    <xf numFmtId="0" fontId="1" fillId="0" borderId="58" xfId="0" applyFont="1" applyBorder="1" applyAlignment="1">
      <alignment horizontal="justify" wrapText="1"/>
    </xf>
    <xf numFmtId="0" fontId="1" fillId="0" borderId="69" xfId="0" applyFont="1" applyBorder="1" applyAlignment="1">
      <alignment horizontal="justify" wrapText="1"/>
    </xf>
    <xf numFmtId="4" fontId="6" fillId="0" borderId="32" xfId="0" applyNumberFormat="1" applyFont="1" applyBorder="1" applyAlignment="1">
      <alignment horizontal="center" wrapText="1"/>
    </xf>
    <xf numFmtId="4" fontId="6" fillId="0" borderId="29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left" vertical="top" wrapText="1" indent="4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" fontId="6" fillId="0" borderId="34" xfId="0" applyNumberFormat="1" applyFont="1" applyBorder="1" applyAlignment="1">
      <alignment horizontal="center" wrapText="1"/>
    </xf>
    <xf numFmtId="4" fontId="6" fillId="0" borderId="35" xfId="0" applyNumberFormat="1" applyFont="1" applyBorder="1" applyAlignment="1">
      <alignment horizontal="center" wrapText="1"/>
    </xf>
    <xf numFmtId="0" fontId="1" fillId="0" borderId="66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wrapText="1" indent="1"/>
    </xf>
    <xf numFmtId="0" fontId="1" fillId="0" borderId="7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left" vertical="top" wrapText="1" indent="4"/>
    </xf>
    <xf numFmtId="0" fontId="1" fillId="0" borderId="71" xfId="0" applyFont="1" applyBorder="1" applyAlignment="1">
      <alignment horizontal="left" vertical="top" wrapText="1" indent="4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3" fillId="0" borderId="27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 locked="0"/>
    </xf>
    <xf numFmtId="0" fontId="60" fillId="0" borderId="39" xfId="0" applyFont="1" applyFill="1" applyBorder="1" applyAlignment="1">
      <alignment horizontal="center"/>
    </xf>
    <xf numFmtId="0" fontId="60" fillId="0" borderId="40" xfId="0" applyFont="1" applyFill="1" applyBorder="1" applyAlignment="1">
      <alignment horizontal="center"/>
    </xf>
    <xf numFmtId="0" fontId="60" fillId="0" borderId="41" xfId="0" applyFont="1" applyFill="1" applyBorder="1" applyAlignment="1">
      <alignment horizontal="center"/>
    </xf>
    <xf numFmtId="0" fontId="4" fillId="32" borderId="39" xfId="54" applyFont="1" applyFill="1" applyBorder="1" applyAlignment="1">
      <alignment horizontal="center" wrapText="1"/>
      <protection/>
    </xf>
    <xf numFmtId="0" fontId="4" fillId="32" borderId="40" xfId="54" applyFont="1" applyFill="1" applyBorder="1" applyAlignment="1">
      <alignment horizontal="center" wrapText="1"/>
      <protection/>
    </xf>
    <xf numFmtId="0" fontId="4" fillId="32" borderId="41" xfId="54" applyFont="1" applyFill="1" applyBorder="1" applyAlignment="1">
      <alignment horizontal="center" wrapText="1"/>
      <protection/>
    </xf>
    <xf numFmtId="0" fontId="2" fillId="33" borderId="39" xfId="54" applyFont="1" applyFill="1" applyBorder="1" applyAlignment="1">
      <alignment horizontal="left" wrapText="1"/>
      <protection/>
    </xf>
    <xf numFmtId="0" fontId="2" fillId="33" borderId="40" xfId="54" applyFont="1" applyFill="1" applyBorder="1" applyAlignment="1">
      <alignment horizontal="left" wrapText="1"/>
      <protection/>
    </xf>
    <xf numFmtId="0" fontId="2" fillId="33" borderId="41" xfId="54" applyFont="1" applyFill="1" applyBorder="1" applyAlignment="1">
      <alignment horizontal="left" wrapText="1"/>
      <protection/>
    </xf>
    <xf numFmtId="0" fontId="5" fillId="34" borderId="12" xfId="54" applyFont="1" applyFill="1" applyBorder="1" applyAlignment="1">
      <alignment horizontal="left" wrapText="1"/>
      <protection/>
    </xf>
    <xf numFmtId="0" fontId="4" fillId="0" borderId="39" xfId="53" applyFont="1" applyFill="1" applyBorder="1" applyAlignment="1">
      <alignment horizontal="center"/>
      <protection/>
    </xf>
    <xf numFmtId="0" fontId="4" fillId="0" borderId="40" xfId="53" applyFont="1" applyFill="1" applyBorder="1" applyAlignment="1">
      <alignment horizontal="center"/>
      <protection/>
    </xf>
    <xf numFmtId="0" fontId="4" fillId="0" borderId="41" xfId="53" applyFont="1" applyFill="1" applyBorder="1" applyAlignment="1">
      <alignment horizontal="center"/>
      <protection/>
    </xf>
    <xf numFmtId="0" fontId="1" fillId="32" borderId="39" xfId="54" applyFont="1" applyFill="1" applyBorder="1" applyAlignment="1">
      <alignment horizontal="center" wrapText="1"/>
      <protection/>
    </xf>
    <xf numFmtId="0" fontId="1" fillId="32" borderId="40" xfId="54" applyFont="1" applyFill="1" applyBorder="1" applyAlignment="1">
      <alignment horizontal="center" wrapText="1"/>
      <protection/>
    </xf>
    <xf numFmtId="0" fontId="1" fillId="32" borderId="41" xfId="54" applyFont="1" applyFill="1" applyBorder="1" applyAlignment="1">
      <alignment horizontal="center" wrapText="1"/>
      <protection/>
    </xf>
    <xf numFmtId="0" fontId="2" fillId="37" borderId="39" xfId="54" applyFont="1" applyFill="1" applyBorder="1" applyAlignment="1">
      <alignment horizontal="left" wrapText="1"/>
      <protection/>
    </xf>
    <xf numFmtId="0" fontId="2" fillId="37" borderId="40" xfId="54" applyFont="1" applyFill="1" applyBorder="1" applyAlignment="1">
      <alignment horizontal="left" wrapText="1"/>
      <protection/>
    </xf>
    <xf numFmtId="0" fontId="2" fillId="37" borderId="41" xfId="54" applyFont="1" applyFill="1" applyBorder="1" applyAlignment="1">
      <alignment horizontal="left" wrapText="1"/>
      <protection/>
    </xf>
    <xf numFmtId="0" fontId="1" fillId="0" borderId="39" xfId="54" applyFont="1" applyBorder="1" applyAlignment="1">
      <alignment horizontal="center"/>
      <protection/>
    </xf>
    <xf numFmtId="0" fontId="1" fillId="0" borderId="40" xfId="54" applyFont="1" applyBorder="1" applyAlignment="1">
      <alignment horizontal="center"/>
      <protection/>
    </xf>
    <xf numFmtId="0" fontId="1" fillId="0" borderId="41" xfId="54" applyFont="1" applyBorder="1" applyAlignment="1">
      <alignment horizontal="center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1" fillId="0" borderId="0" xfId="54" applyFont="1" applyAlignment="1">
      <alignment horizontal="right" vertical="top"/>
      <protection/>
    </xf>
    <xf numFmtId="0" fontId="3" fillId="0" borderId="0" xfId="54" applyFont="1" applyAlignment="1">
      <alignment horizontal="center" wrapText="1"/>
      <protection/>
    </xf>
    <xf numFmtId="0" fontId="2" fillId="0" borderId="0" xfId="0" applyFont="1" applyBorder="1" applyAlignment="1">
      <alignment horizontal="center" vertical="top" wrapText="1"/>
    </xf>
    <xf numFmtId="0" fontId="7" fillId="32" borderId="11" xfId="54" applyFont="1" applyFill="1" applyBorder="1" applyAlignment="1">
      <alignment horizontal="center" wrapText="1"/>
      <protection/>
    </xf>
    <xf numFmtId="0" fontId="3" fillId="0" borderId="0" xfId="54" applyFont="1" applyBorder="1" applyAlignment="1">
      <alignment horizontal="center" vertical="top" wrapText="1"/>
      <protection/>
    </xf>
    <xf numFmtId="0" fontId="3" fillId="0" borderId="32" xfId="54" applyFont="1" applyFill="1" applyBorder="1" applyAlignment="1">
      <alignment horizontal="center" vertical="center" wrapText="1"/>
      <protection/>
    </xf>
    <xf numFmtId="0" fontId="3" fillId="0" borderId="27" xfId="54" applyFont="1" applyFill="1" applyBorder="1" applyAlignment="1">
      <alignment horizontal="center" vertical="center" wrapText="1"/>
      <protection/>
    </xf>
    <xf numFmtId="0" fontId="3" fillId="0" borderId="29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3" fillId="0" borderId="50" xfId="54" applyFont="1" applyFill="1" applyBorder="1" applyAlignment="1">
      <alignment horizontal="center" vertical="center" wrapText="1"/>
      <protection/>
    </xf>
    <xf numFmtId="0" fontId="3" fillId="0" borderId="33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31" xfId="54" applyFont="1" applyFill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3" fillId="0" borderId="72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4" fontId="1" fillId="0" borderId="14" xfId="53" applyNumberFormat="1" applyFont="1" applyFill="1" applyBorder="1" applyAlignment="1" applyProtection="1">
      <alignment horizontal="center" vertical="center" wrapText="1"/>
      <protection/>
    </xf>
    <xf numFmtId="4" fontId="1" fillId="0" borderId="13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3" fontId="1" fillId="32" borderId="14" xfId="53" applyNumberFormat="1" applyFont="1" applyFill="1" applyBorder="1" applyAlignment="1" applyProtection="1">
      <alignment horizontal="center" vertical="center" wrapText="1"/>
      <protection/>
    </xf>
    <xf numFmtId="3" fontId="1" fillId="32" borderId="13" xfId="53" applyNumberFormat="1" applyFont="1" applyFill="1" applyBorder="1" applyAlignment="1" applyProtection="1">
      <alignment horizontal="center" vertical="center" wrapText="1"/>
      <protection/>
    </xf>
    <xf numFmtId="4" fontId="1" fillId="32" borderId="14" xfId="53" applyNumberFormat="1" applyFont="1" applyFill="1" applyBorder="1" applyAlignment="1" applyProtection="1">
      <alignment horizontal="center" vertical="center" wrapText="1"/>
      <protection/>
    </xf>
    <xf numFmtId="4" fontId="1" fillId="32" borderId="13" xfId="53" applyNumberFormat="1" applyFont="1" applyFill="1" applyBorder="1" applyAlignment="1" applyProtection="1">
      <alignment horizontal="center" vertical="center" wrapText="1"/>
      <protection/>
    </xf>
    <xf numFmtId="3" fontId="1" fillId="0" borderId="14" xfId="53" applyNumberFormat="1" applyFont="1" applyFill="1" applyBorder="1" applyAlignment="1" applyProtection="1">
      <alignment horizontal="center" vertical="center" wrapText="1"/>
      <protection locked="0"/>
    </xf>
    <xf numFmtId="3" fontId="1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53" applyNumberFormat="1" applyFont="1" applyFill="1" applyBorder="1" applyAlignment="1" applyProtection="1">
      <alignment horizontal="center" vertical="center" wrapText="1"/>
      <protection/>
    </xf>
    <xf numFmtId="49" fontId="1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38" borderId="12" xfId="53" applyFont="1" applyFill="1" applyBorder="1" applyAlignment="1" applyProtection="1">
      <alignment horizontal="center" vertical="center" wrapText="1"/>
      <protection/>
    </xf>
    <xf numFmtId="0" fontId="3" fillId="36" borderId="14" xfId="53" applyFont="1" applyFill="1" applyBorder="1" applyAlignment="1" applyProtection="1">
      <alignment horizontal="center" vertical="center" wrapText="1"/>
      <protection/>
    </xf>
    <xf numFmtId="0" fontId="3" fillId="36" borderId="72" xfId="53" applyFont="1" applyFill="1" applyBorder="1" applyAlignment="1" applyProtection="1">
      <alignment horizontal="center" vertical="center" wrapText="1"/>
      <protection/>
    </xf>
    <xf numFmtId="0" fontId="3" fillId="36" borderId="13" xfId="53" applyFont="1" applyFill="1" applyBorder="1" applyAlignment="1" applyProtection="1">
      <alignment horizontal="center" vertical="center" wrapText="1"/>
      <protection/>
    </xf>
    <xf numFmtId="0" fontId="3" fillId="36" borderId="39" xfId="53" applyFont="1" applyFill="1" applyBorder="1" applyAlignment="1" applyProtection="1">
      <alignment horizontal="center" vertical="center" wrapText="1"/>
      <protection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3" fillId="37" borderId="14" xfId="53" applyFont="1" applyFill="1" applyBorder="1" applyAlignment="1" applyProtection="1">
      <alignment horizontal="center" vertical="center" wrapText="1"/>
      <protection/>
    </xf>
    <xf numFmtId="0" fontId="3" fillId="37" borderId="72" xfId="53" applyFont="1" applyFill="1" applyBorder="1" applyAlignment="1" applyProtection="1">
      <alignment horizontal="center" vertical="center" wrapText="1"/>
      <protection/>
    </xf>
    <xf numFmtId="0" fontId="3" fillId="37" borderId="13" xfId="53" applyFont="1" applyFill="1" applyBorder="1" applyAlignment="1" applyProtection="1">
      <alignment horizontal="center" vertical="center" wrapText="1"/>
      <protection/>
    </xf>
    <xf numFmtId="0" fontId="3" fillId="37" borderId="39" xfId="53" applyFont="1" applyFill="1" applyBorder="1" applyAlignment="1" applyProtection="1">
      <alignment horizontal="center" vertical="center" wrapText="1"/>
      <protection/>
    </xf>
    <xf numFmtId="0" fontId="3" fillId="37" borderId="41" xfId="53" applyFont="1" applyFill="1" applyBorder="1" applyAlignment="1" applyProtection="1">
      <alignment horizontal="center" vertical="center" wrapText="1"/>
      <protection/>
    </xf>
    <xf numFmtId="0" fontId="3" fillId="36" borderId="12" xfId="53" applyFont="1" applyFill="1" applyBorder="1" applyAlignment="1" applyProtection="1">
      <alignment horizontal="center" vertical="center" wrapText="1"/>
      <protection/>
    </xf>
    <xf numFmtId="0" fontId="0" fillId="36" borderId="13" xfId="0" applyFill="1" applyBorder="1" applyAlignment="1">
      <alignment/>
    </xf>
    <xf numFmtId="0" fontId="1" fillId="35" borderId="0" xfId="53" applyFont="1" applyFill="1" applyAlignment="1" applyProtection="1">
      <alignment horizontal="right" vertical="center"/>
      <protection/>
    </xf>
    <xf numFmtId="0" fontId="3" fillId="35" borderId="0" xfId="53" applyFont="1" applyFill="1" applyAlignment="1" applyProtection="1">
      <alignment horizontal="center" vertical="center" wrapText="1"/>
      <protection/>
    </xf>
    <xf numFmtId="0" fontId="5" fillId="35" borderId="0" xfId="53" applyFont="1" applyFill="1" applyAlignment="1" applyProtection="1">
      <alignment horizontal="center" vertical="center" wrapText="1"/>
      <protection/>
    </xf>
    <xf numFmtId="0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35" borderId="0" xfId="53" applyFont="1" applyFill="1" applyBorder="1" applyAlignment="1" applyProtection="1">
      <alignment horizontal="center" vertical="center" wrapText="1"/>
      <protection/>
    </xf>
    <xf numFmtId="0" fontId="3" fillId="35" borderId="12" xfId="53" applyFont="1" applyFill="1" applyBorder="1" applyAlignment="1" applyProtection="1">
      <alignment horizontal="center" vertical="center" wrapText="1"/>
      <protection/>
    </xf>
    <xf numFmtId="0" fontId="3" fillId="35" borderId="12" xfId="53" applyFont="1" applyFill="1" applyBorder="1" applyAlignment="1" applyProtection="1">
      <alignment horizontal="center" vertical="center" textRotation="90" wrapText="1"/>
      <protection/>
    </xf>
    <xf numFmtId="0" fontId="3" fillId="37" borderId="40" xfId="53" applyFont="1" applyFill="1" applyBorder="1" applyAlignment="1" applyProtection="1">
      <alignment horizontal="center" vertical="center" wrapText="1"/>
      <protection/>
    </xf>
    <xf numFmtId="0" fontId="3" fillId="38" borderId="32" xfId="53" applyFont="1" applyFill="1" applyBorder="1" applyAlignment="1" applyProtection="1">
      <alignment horizontal="center" vertical="center" wrapText="1"/>
      <protection/>
    </xf>
    <xf numFmtId="0" fontId="0" fillId="38" borderId="27" xfId="53" applyFont="1" applyFill="1" applyBorder="1" applyAlignment="1">
      <alignment horizontal="center" vertical="center" wrapText="1"/>
      <protection/>
    </xf>
    <xf numFmtId="0" fontId="0" fillId="38" borderId="29" xfId="53" applyFont="1" applyFill="1" applyBorder="1" applyAlignment="1">
      <alignment vertical="center" wrapText="1"/>
      <protection/>
    </xf>
    <xf numFmtId="0" fontId="0" fillId="38" borderId="33" xfId="53" applyFont="1" applyFill="1" applyBorder="1" applyAlignment="1">
      <alignment horizontal="center" vertical="center" wrapText="1"/>
      <protection/>
    </xf>
    <xf numFmtId="0" fontId="0" fillId="38" borderId="11" xfId="53" applyFont="1" applyFill="1" applyBorder="1" applyAlignment="1">
      <alignment horizontal="center" vertical="center" wrapText="1"/>
      <protection/>
    </xf>
    <xf numFmtId="0" fontId="0" fillId="38" borderId="31" xfId="53" applyFont="1" applyFill="1" applyBorder="1" applyAlignment="1">
      <alignment vertical="center" wrapText="1"/>
      <protection/>
    </xf>
    <xf numFmtId="0" fontId="3" fillId="34" borderId="66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13" borderId="66" xfId="0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horizontal="center" vertical="center"/>
    </xf>
    <xf numFmtId="0" fontId="3" fillId="41" borderId="66" xfId="0" applyFont="1" applyFill="1" applyBorder="1" applyAlignment="1">
      <alignment horizontal="center" vertical="center"/>
    </xf>
    <xf numFmtId="0" fontId="3" fillId="41" borderId="41" xfId="0" applyFont="1" applyFill="1" applyBorder="1" applyAlignment="1">
      <alignment horizontal="center" vertical="center"/>
    </xf>
    <xf numFmtId="0" fontId="3" fillId="36" borderId="67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56" xfId="0" applyFont="1" applyBorder="1" applyAlignment="1">
      <alignment horizontal="center" vertical="center" wrapText="1"/>
    </xf>
    <xf numFmtId="0" fontId="10" fillId="43" borderId="73" xfId="0" applyFont="1" applyFill="1" applyBorder="1" applyAlignment="1">
      <alignment horizontal="center" vertical="center"/>
    </xf>
    <xf numFmtId="0" fontId="10" fillId="43" borderId="74" xfId="0" applyFont="1" applyFill="1" applyBorder="1" applyAlignment="1">
      <alignment horizontal="center" vertical="center"/>
    </xf>
    <xf numFmtId="0" fontId="10" fillId="43" borderId="75" xfId="0" applyFont="1" applyFill="1" applyBorder="1" applyAlignment="1">
      <alignment horizontal="center" vertical="center"/>
    </xf>
    <xf numFmtId="0" fontId="1" fillId="44" borderId="25" xfId="0" applyFont="1" applyFill="1" applyBorder="1" applyAlignment="1">
      <alignment horizontal="center" vertical="center"/>
    </xf>
    <xf numFmtId="0" fontId="1" fillId="44" borderId="13" xfId="0" applyFont="1" applyFill="1" applyBorder="1" applyAlignment="1">
      <alignment horizontal="center" vertical="center"/>
    </xf>
    <xf numFmtId="0" fontId="1" fillId="44" borderId="21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13" borderId="66" xfId="0" applyFont="1" applyFill="1" applyBorder="1" applyAlignment="1">
      <alignment horizontal="center" vertical="center" wrapText="1"/>
    </xf>
    <xf numFmtId="0" fontId="3" fillId="13" borderId="41" xfId="0" applyFont="1" applyFill="1" applyBorder="1" applyAlignment="1">
      <alignment horizontal="center" vertical="center" wrapText="1"/>
    </xf>
    <xf numFmtId="0" fontId="9" fillId="36" borderId="67" xfId="0" applyFont="1" applyFill="1" applyBorder="1" applyAlignment="1">
      <alignment horizontal="center" vertical="center" wrapText="1"/>
    </xf>
    <xf numFmtId="0" fontId="9" fillId="36" borderId="45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9" fillId="40" borderId="67" xfId="0" applyFont="1" applyFill="1" applyBorder="1" applyAlignment="1">
      <alignment horizontal="center" vertical="center"/>
    </xf>
    <xf numFmtId="0" fontId="9" fillId="40" borderId="45" xfId="0" applyFont="1" applyFill="1" applyBorder="1" applyAlignment="1">
      <alignment horizontal="center" vertical="center"/>
    </xf>
    <xf numFmtId="0" fontId="9" fillId="42" borderId="66" xfId="0" applyFont="1" applyFill="1" applyBorder="1" applyAlignment="1">
      <alignment horizontal="center" vertical="center"/>
    </xf>
    <xf numFmtId="0" fontId="9" fillId="42" borderId="41" xfId="0" applyFont="1" applyFill="1" applyBorder="1" applyAlignment="1">
      <alignment horizontal="center" vertical="center"/>
    </xf>
    <xf numFmtId="0" fontId="9" fillId="41" borderId="30" xfId="0" applyFont="1" applyFill="1" applyBorder="1" applyAlignment="1">
      <alignment horizontal="center" vertical="center" wrapText="1"/>
    </xf>
    <xf numFmtId="0" fontId="9" fillId="41" borderId="31" xfId="0" applyFont="1" applyFill="1" applyBorder="1" applyAlignment="1">
      <alignment horizontal="center" vertical="center" wrapText="1"/>
    </xf>
    <xf numFmtId="0" fontId="1" fillId="44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 5а 6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avo-5\Desktop\&#1074;&#1089;&#1077;%20&#1075;&#1086;&#1076;&#1072;\2021%20&#1084;&#1086;&#1081;\&#1052;&#1054;&#1025;\&#1042;&#1067;&#1041;&#1054;&#1056;&#1067;\1.&#1042;&#1067;&#1041;&#1054;&#1056;&#1067;%20&#1044;&#1059;&#1052;&#1040;%20&#1063;&#1040;&#1054;%202021\&#1056;&#1040;&#1057;&#1063;&#1045;&#1058;&#1067;\3.&#1058;&#1048;&#1050;\&#1054;&#1058;&#1063;&#1045;&#1058;%20&#1058;&#1048;&#1050;%20&#1044;&#1091;&#1084;&#1072;%20&#1063;&#104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 с.1"/>
      <sheetName val="ФО с.2"/>
      <sheetName val="ФО с.3-с.6"/>
      <sheetName val="1 (досрочка наземка с ЮЛ и ИП)"/>
      <sheetName val="2 (ГПХ досрочка)"/>
      <sheetName val="3 (МЗ 133)"/>
      <sheetName val="4 (ГПХ)"/>
      <sheetName val="5 касса с.1"/>
      <sheetName val="5 касса с.2-4"/>
      <sheetName val="Лист2"/>
    </sheetNames>
    <sheetDataSet>
      <sheetData sheetId="0">
        <row r="9">
          <cell r="E9" t="str">
            <v>Территориальная избирательная комиссия городского округа Эгвекинот</v>
          </cell>
        </row>
      </sheetData>
      <sheetData sheetId="2">
        <row r="71">
          <cell r="AB71" t="str">
            <v>Катаева Т.А.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26"/>
  <sheetViews>
    <sheetView view="pageBreakPreview" zoomScale="78" zoomScaleSheetLayoutView="78" zoomScalePageLayoutView="0" workbookViewId="0" topLeftCell="A4">
      <selection activeCell="M24" sqref="M24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5.125" style="6" customWidth="1"/>
    <col min="16" max="16" width="4.75390625" style="6" customWidth="1"/>
    <col min="17" max="17" width="4.125" style="6" customWidth="1"/>
    <col min="18" max="18" width="7.00390625" style="6" customWidth="1"/>
    <col min="19" max="19" width="4.625" style="6" customWidth="1"/>
    <col min="20" max="20" width="4.375" style="6" customWidth="1"/>
    <col min="21" max="21" width="4.75390625" style="6" customWidth="1"/>
    <col min="22" max="23" width="4.375" style="6" customWidth="1"/>
    <col min="24" max="24" width="6.00390625" style="6" customWidth="1"/>
    <col min="25" max="25" width="4.25390625" style="6" customWidth="1"/>
    <col min="26" max="26" width="2.875" style="6" customWidth="1"/>
    <col min="27" max="27" width="4.875" style="6" customWidth="1"/>
    <col min="28" max="28" width="7.25390625" style="6" customWidth="1"/>
    <col min="29" max="29" width="4.75390625" style="6" customWidth="1"/>
    <col min="30" max="16384" width="9.125" style="6" customWidth="1"/>
  </cols>
  <sheetData>
    <row r="1" spans="16:29" ht="12.75" hidden="1">
      <c r="P1" s="190" t="s">
        <v>99</v>
      </c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</row>
    <row r="2" spans="16:29" ht="33.75" customHeight="1" hidden="1">
      <c r="P2" s="190" t="s">
        <v>100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</row>
    <row r="3" spans="1:29" ht="67.5" customHeight="1" hidden="1">
      <c r="A3" s="8"/>
      <c r="K3" s="3"/>
      <c r="L3" s="3"/>
      <c r="M3" s="3"/>
      <c r="N3" s="3"/>
      <c r="O3" s="3"/>
      <c r="P3" s="201" t="s">
        <v>101</v>
      </c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6" spans="1:29" ht="96" customHeight="1">
      <c r="A6" s="202" t="s">
        <v>116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</row>
    <row r="7" ht="6.75" customHeight="1"/>
    <row r="8" spans="25:29" ht="12.75" customHeight="1">
      <c r="Y8" s="1"/>
      <c r="Z8" s="2"/>
      <c r="AA8" s="2"/>
      <c r="AB8" s="203"/>
      <c r="AC8" s="203"/>
    </row>
    <row r="9" spans="8:29" ht="21" customHeight="1"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Y9" s="30"/>
      <c r="Z9" s="21"/>
      <c r="AA9" s="1"/>
      <c r="AB9" s="204"/>
      <c r="AC9" s="204"/>
    </row>
    <row r="10" spans="1:29" ht="29.25" customHeight="1">
      <c r="A10" s="9"/>
      <c r="B10" s="9"/>
      <c r="C10" s="9"/>
      <c r="D10" s="9"/>
      <c r="E10" s="9"/>
      <c r="F10" s="9"/>
      <c r="G10" s="195" t="s">
        <v>123</v>
      </c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4"/>
      <c r="Y10" s="192"/>
      <c r="Z10" s="192"/>
      <c r="AA10" s="192"/>
      <c r="AB10" s="203"/>
      <c r="AC10" s="203"/>
    </row>
    <row r="11" spans="1:29" s="9" customFormat="1" ht="59.25" customHeight="1">
      <c r="A11" s="197" t="s">
        <v>81</v>
      </c>
      <c r="B11" s="197"/>
      <c r="C11" s="197"/>
      <c r="D11" s="197"/>
      <c r="E11" s="198" t="s">
        <v>124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</row>
    <row r="12" spans="5:29" s="9" customFormat="1" ht="27.75" customHeight="1">
      <c r="E12" s="199" t="s">
        <v>122</v>
      </c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</row>
    <row r="13" spans="1:29" s="9" customFormat="1" ht="20.25" customHeight="1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</row>
    <row r="14" spans="1:29" s="9" customFormat="1" ht="26.25" customHeight="1">
      <c r="A14" s="199" t="s">
        <v>82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</row>
    <row r="15" spans="1:29" s="9" customFormat="1" ht="32.25" customHeight="1">
      <c r="A15" s="196" t="s">
        <v>83</v>
      </c>
      <c r="B15" s="196"/>
      <c r="C15" s="196"/>
      <c r="D15" s="196"/>
      <c r="E15" s="198" t="s">
        <v>128</v>
      </c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</row>
    <row r="16" spans="5:29" s="9" customFormat="1" ht="15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Y16" s="5"/>
      <c r="Z16" s="5"/>
      <c r="AA16" s="5"/>
      <c r="AB16" s="5"/>
      <c r="AC16" s="5"/>
    </row>
    <row r="17" spans="1:29" s="9" customFormat="1" ht="16.5">
      <c r="A17" s="191" t="s">
        <v>62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Y17" s="192"/>
      <c r="Z17" s="192"/>
      <c r="AA17" s="192"/>
      <c r="AB17" s="193"/>
      <c r="AC17" s="193"/>
    </row>
    <row r="18" s="9" customFormat="1" ht="15"/>
    <row r="19" spans="1:32" s="13" customFormat="1" ht="48.75" customHeight="1">
      <c r="A19" s="191"/>
      <c r="B19" s="191"/>
      <c r="C19" s="191"/>
      <c r="D19" s="191"/>
      <c r="E19" s="191"/>
      <c r="F19" s="191"/>
      <c r="G19" s="194"/>
      <c r="H19" s="194"/>
      <c r="I19" s="194"/>
      <c r="J19" s="194"/>
      <c r="K19" s="194"/>
      <c r="L19" s="194"/>
      <c r="M19" s="194"/>
      <c r="N19" s="194"/>
      <c r="O19" s="194"/>
      <c r="Q19" s="195"/>
      <c r="R19" s="195"/>
      <c r="S19" s="195"/>
      <c r="T19" s="195"/>
      <c r="U19" s="195"/>
      <c r="V19" s="195"/>
      <c r="W19" s="196"/>
      <c r="X19" s="196"/>
      <c r="Y19" s="196"/>
      <c r="Z19" s="196"/>
      <c r="AA19" s="196"/>
      <c r="AB19" s="196"/>
      <c r="AC19" s="196"/>
      <c r="AD19" s="16"/>
      <c r="AE19" s="16"/>
      <c r="AF19" s="16"/>
    </row>
    <row r="20" s="9" customFormat="1" ht="15"/>
    <row r="21" s="9" customFormat="1" ht="15"/>
    <row r="26" spans="2:12" ht="12.7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sheetProtection/>
  <mergeCells count="23">
    <mergeCell ref="P3:AC3"/>
    <mergeCell ref="A6:AC6"/>
    <mergeCell ref="AB8:AC8"/>
    <mergeCell ref="AB9:AC9"/>
    <mergeCell ref="G10:W10"/>
    <mergeCell ref="Y10:AA10"/>
    <mergeCell ref="AB10:AC10"/>
    <mergeCell ref="E11:AC11"/>
    <mergeCell ref="E12:AC12"/>
    <mergeCell ref="A13:AC13"/>
    <mergeCell ref="A14:AC14"/>
    <mergeCell ref="A15:D15"/>
    <mergeCell ref="E15:AC15"/>
    <mergeCell ref="P1:AC1"/>
    <mergeCell ref="P2:AC2"/>
    <mergeCell ref="A17:T17"/>
    <mergeCell ref="Y17:AA17"/>
    <mergeCell ref="AB17:AC17"/>
    <mergeCell ref="A19:F19"/>
    <mergeCell ref="G19:O19"/>
    <mergeCell ref="Q19:V19"/>
    <mergeCell ref="W19:AC19"/>
    <mergeCell ref="A11:D11"/>
  </mergeCells>
  <printOptions/>
  <pageMargins left="0.5905511811023623" right="0.3937007874015748" top="0.3937007874015748" bottom="0.5905511811023623" header="0.5118110236220472" footer="0.31496062992125984"/>
  <pageSetup blackAndWhite="1" fitToHeight="14"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24"/>
  <sheetViews>
    <sheetView view="pageBreakPreview" zoomScale="88" zoomScaleSheetLayoutView="88" zoomScalePageLayoutView="0" workbookViewId="0" topLeftCell="A1">
      <selection activeCell="U12" sqref="U12:W12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8.625" style="6" customWidth="1"/>
    <col min="16" max="16" width="0.37109375" style="6" customWidth="1"/>
    <col min="17" max="17" width="5.75390625" style="6" customWidth="1"/>
    <col min="18" max="18" width="5.00390625" style="6" customWidth="1"/>
    <col min="19" max="19" width="5.625" style="6" customWidth="1"/>
    <col min="20" max="20" width="2.875" style="6" hidden="1" customWidth="1"/>
    <col min="21" max="22" width="2.875" style="6" customWidth="1"/>
    <col min="23" max="23" width="12.375" style="6" customWidth="1"/>
    <col min="24" max="24" width="12.25390625" style="6" customWidth="1"/>
    <col min="25" max="25" width="7.25390625" style="6" hidden="1" customWidth="1"/>
    <col min="26" max="26" width="5.00390625" style="6" customWidth="1"/>
    <col min="27" max="27" width="0.875" style="6" customWidth="1"/>
    <col min="28" max="28" width="8.75390625" style="6" customWidth="1"/>
    <col min="29" max="16384" width="9.125" style="6" customWidth="1"/>
  </cols>
  <sheetData>
    <row r="1" spans="1:26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05"/>
      <c r="Y1" s="205"/>
      <c r="Z1" s="205"/>
    </row>
    <row r="2" spans="1:26" ht="15.75" customHeight="1">
      <c r="A2" s="268" t="s">
        <v>22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26" s="15" customFormat="1" ht="13.5" customHeight="1">
      <c r="A3" s="269" t="s">
        <v>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 t="s">
        <v>49</v>
      </c>
      <c r="Q3" s="269"/>
      <c r="R3" s="270" t="s">
        <v>1</v>
      </c>
      <c r="S3" s="271"/>
      <c r="T3" s="272"/>
      <c r="U3" s="221" t="s">
        <v>48</v>
      </c>
      <c r="V3" s="222"/>
      <c r="W3" s="222"/>
      <c r="X3" s="222"/>
      <c r="Y3" s="222"/>
      <c r="Z3" s="223"/>
    </row>
    <row r="4" spans="1:26" s="15" customFormat="1" ht="27.7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73"/>
      <c r="S4" s="274"/>
      <c r="T4" s="275"/>
      <c r="U4" s="279" t="s">
        <v>59</v>
      </c>
      <c r="V4" s="279"/>
      <c r="W4" s="279"/>
      <c r="X4" s="269" t="s">
        <v>60</v>
      </c>
      <c r="Y4" s="269"/>
      <c r="Z4" s="269"/>
    </row>
    <row r="5" spans="1:26" s="15" customFormat="1" ht="39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76"/>
      <c r="S5" s="277"/>
      <c r="T5" s="278"/>
      <c r="U5" s="269"/>
      <c r="V5" s="269"/>
      <c r="W5" s="269"/>
      <c r="X5" s="269"/>
      <c r="Y5" s="269"/>
      <c r="Z5" s="269"/>
    </row>
    <row r="6" spans="1:26" s="4" customFormat="1" ht="13.5" thickBot="1">
      <c r="A6" s="264">
        <v>1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3">
        <v>2</v>
      </c>
      <c r="Q6" s="263"/>
      <c r="R6" s="263">
        <v>3</v>
      </c>
      <c r="S6" s="263"/>
      <c r="T6" s="263"/>
      <c r="U6" s="265">
        <v>4</v>
      </c>
      <c r="V6" s="266"/>
      <c r="W6" s="267"/>
      <c r="X6" s="230">
        <v>5</v>
      </c>
      <c r="Y6" s="230"/>
      <c r="Z6" s="230"/>
    </row>
    <row r="7" spans="1:26" s="13" customFormat="1" ht="33" customHeight="1">
      <c r="A7" s="257" t="s">
        <v>117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8"/>
      <c r="P7" s="259" t="s">
        <v>11</v>
      </c>
      <c r="Q7" s="260"/>
      <c r="R7" s="261">
        <f>X7</f>
        <v>2365</v>
      </c>
      <c r="S7" s="261"/>
      <c r="T7" s="261"/>
      <c r="U7" s="218">
        <v>0</v>
      </c>
      <c r="V7" s="219"/>
      <c r="W7" s="262"/>
      <c r="X7" s="218">
        <v>2365</v>
      </c>
      <c r="Y7" s="219"/>
      <c r="Z7" s="220"/>
    </row>
    <row r="8" spans="1:26" s="13" customFormat="1" ht="24" customHeight="1">
      <c r="A8" s="232" t="s">
        <v>3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41"/>
      <c r="P8" s="224" t="s">
        <v>12</v>
      </c>
      <c r="Q8" s="225"/>
      <c r="R8" s="226">
        <v>1</v>
      </c>
      <c r="S8" s="226"/>
      <c r="T8" s="226"/>
      <c r="U8" s="227">
        <v>1</v>
      </c>
      <c r="V8" s="228"/>
      <c r="W8" s="229"/>
      <c r="X8" s="227">
        <v>8</v>
      </c>
      <c r="Y8" s="228"/>
      <c r="Z8" s="231"/>
    </row>
    <row r="9" spans="1:26" s="13" customFormat="1" ht="33" customHeight="1">
      <c r="A9" s="252" t="s">
        <v>13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3"/>
      <c r="P9" s="254" t="s">
        <v>14</v>
      </c>
      <c r="Q9" s="255"/>
      <c r="R9" s="256">
        <f>X9+U9</f>
        <v>57</v>
      </c>
      <c r="S9" s="256"/>
      <c r="T9" s="256"/>
      <c r="U9" s="227">
        <f>U10+U12+U13</f>
        <v>7</v>
      </c>
      <c r="V9" s="228"/>
      <c r="W9" s="229"/>
      <c r="X9" s="210">
        <f>X10+X12+X13</f>
        <v>50</v>
      </c>
      <c r="Y9" s="211"/>
      <c r="Z9" s="216"/>
    </row>
    <row r="10" spans="1:26" s="13" customFormat="1" ht="15" customHeight="1">
      <c r="A10" s="250" t="s">
        <v>19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06" t="s">
        <v>16</v>
      </c>
      <c r="Q10" s="207"/>
      <c r="R10" s="210">
        <f>U10</f>
        <v>1</v>
      </c>
      <c r="S10" s="211"/>
      <c r="T10" s="212"/>
      <c r="U10" s="210">
        <v>1</v>
      </c>
      <c r="V10" s="211"/>
      <c r="W10" s="212"/>
      <c r="X10" s="210">
        <v>0</v>
      </c>
      <c r="Y10" s="211"/>
      <c r="Z10" s="216"/>
    </row>
    <row r="11" spans="1:26" s="13" customFormat="1" ht="24" customHeight="1">
      <c r="A11" s="245" t="s">
        <v>15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08"/>
      <c r="Q11" s="209"/>
      <c r="R11" s="213"/>
      <c r="S11" s="214"/>
      <c r="T11" s="215"/>
      <c r="U11" s="213"/>
      <c r="V11" s="214"/>
      <c r="W11" s="215"/>
      <c r="X11" s="213"/>
      <c r="Y11" s="214"/>
      <c r="Z11" s="217"/>
    </row>
    <row r="12" spans="1:26" s="13" customFormat="1" ht="33" customHeight="1">
      <c r="A12" s="244" t="s">
        <v>17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5"/>
      <c r="P12" s="246" t="s">
        <v>18</v>
      </c>
      <c r="Q12" s="247"/>
      <c r="R12" s="248">
        <v>0</v>
      </c>
      <c r="S12" s="248"/>
      <c r="T12" s="248"/>
      <c r="U12" s="227">
        <v>0</v>
      </c>
      <c r="V12" s="228"/>
      <c r="W12" s="229"/>
      <c r="X12" s="213">
        <v>0</v>
      </c>
      <c r="Y12" s="214"/>
      <c r="Z12" s="217"/>
    </row>
    <row r="13" spans="1:26" s="13" customFormat="1" ht="24" customHeight="1">
      <c r="A13" s="242" t="s">
        <v>58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3"/>
      <c r="P13" s="224" t="s">
        <v>4</v>
      </c>
      <c r="Q13" s="225"/>
      <c r="R13" s="226">
        <f>X13+U13</f>
        <v>56</v>
      </c>
      <c r="S13" s="226"/>
      <c r="T13" s="226"/>
      <c r="U13" s="227">
        <v>6</v>
      </c>
      <c r="V13" s="228"/>
      <c r="W13" s="229"/>
      <c r="X13" s="227">
        <v>50</v>
      </c>
      <c r="Y13" s="228"/>
      <c r="Z13" s="231"/>
    </row>
    <row r="14" spans="1:26" s="13" customFormat="1" ht="31.5" customHeight="1">
      <c r="A14" s="232" t="s">
        <v>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41"/>
      <c r="P14" s="224" t="s">
        <v>20</v>
      </c>
      <c r="Q14" s="225"/>
      <c r="R14" s="226">
        <v>0</v>
      </c>
      <c r="S14" s="226"/>
      <c r="T14" s="226"/>
      <c r="U14" s="227">
        <v>0</v>
      </c>
      <c r="V14" s="228"/>
      <c r="W14" s="229"/>
      <c r="X14" s="227">
        <v>0</v>
      </c>
      <c r="Y14" s="228"/>
      <c r="Z14" s="231"/>
    </row>
    <row r="15" spans="1:26" s="13" customFormat="1" ht="32.25" customHeight="1" thickBot="1">
      <c r="A15" s="232" t="s">
        <v>77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3"/>
      <c r="P15" s="234" t="s">
        <v>21</v>
      </c>
      <c r="Q15" s="235"/>
      <c r="R15" s="236">
        <f>U15+X15</f>
        <v>8</v>
      </c>
      <c r="S15" s="236"/>
      <c r="T15" s="236"/>
      <c r="U15" s="237">
        <v>4</v>
      </c>
      <c r="V15" s="238"/>
      <c r="W15" s="239"/>
      <c r="X15" s="237">
        <v>4</v>
      </c>
      <c r="Y15" s="238"/>
      <c r="Z15" s="240"/>
    </row>
    <row r="16" spans="16:17" s="28" customFormat="1" ht="15.75">
      <c r="P16" s="29"/>
      <c r="Q16" s="29"/>
    </row>
    <row r="17" spans="16:17" s="20" customFormat="1" ht="15.75">
      <c r="P17" s="25"/>
      <c r="Q17" s="25"/>
    </row>
    <row r="18" spans="16:17" ht="12.75">
      <c r="P18" s="8"/>
      <c r="Q18" s="8"/>
    </row>
    <row r="19" spans="16:17" ht="12.75">
      <c r="P19" s="8"/>
      <c r="Q19" s="8"/>
    </row>
    <row r="20" spans="16:17" ht="12.75">
      <c r="P20" s="24"/>
      <c r="Q20" s="24"/>
    </row>
    <row r="21" spans="16:17" ht="12.75">
      <c r="P21" s="24"/>
      <c r="Q21" s="24"/>
    </row>
    <row r="22" spans="16:17" ht="12.75">
      <c r="P22" s="24"/>
      <c r="Q22" s="24"/>
    </row>
    <row r="23" spans="16:17" ht="12.75">
      <c r="P23" s="24"/>
      <c r="Q23" s="24"/>
    </row>
    <row r="24" spans="2:17" ht="12.7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P24" s="24"/>
      <c r="Q24" s="24"/>
    </row>
  </sheetData>
  <sheetProtection/>
  <mergeCells count="54">
    <mergeCell ref="A2:Z2"/>
    <mergeCell ref="A3:O5"/>
    <mergeCell ref="P3:Q5"/>
    <mergeCell ref="R3:T5"/>
    <mergeCell ref="U4:W5"/>
    <mergeCell ref="X4:Z5"/>
    <mergeCell ref="A7:O7"/>
    <mergeCell ref="P7:Q7"/>
    <mergeCell ref="R7:T7"/>
    <mergeCell ref="U7:W7"/>
    <mergeCell ref="R6:T6"/>
    <mergeCell ref="A6:O6"/>
    <mergeCell ref="P6:Q6"/>
    <mergeCell ref="U6:W6"/>
    <mergeCell ref="A11:O11"/>
    <mergeCell ref="A10:O10"/>
    <mergeCell ref="U10:W11"/>
    <mergeCell ref="X8:Z8"/>
    <mergeCell ref="A9:O9"/>
    <mergeCell ref="P9:Q9"/>
    <mergeCell ref="R9:T9"/>
    <mergeCell ref="U9:W9"/>
    <mergeCell ref="X9:Z9"/>
    <mergeCell ref="A8:O8"/>
    <mergeCell ref="X12:Z12"/>
    <mergeCell ref="A13:O13"/>
    <mergeCell ref="P13:Q13"/>
    <mergeCell ref="R13:T13"/>
    <mergeCell ref="U13:W13"/>
    <mergeCell ref="X13:Z13"/>
    <mergeCell ref="A12:O12"/>
    <mergeCell ref="P12:Q12"/>
    <mergeCell ref="R12:T12"/>
    <mergeCell ref="U12:W12"/>
    <mergeCell ref="X14:Z14"/>
    <mergeCell ref="A15:O15"/>
    <mergeCell ref="P15:Q15"/>
    <mergeCell ref="R15:T15"/>
    <mergeCell ref="U15:W15"/>
    <mergeCell ref="X15:Z15"/>
    <mergeCell ref="A14:O14"/>
    <mergeCell ref="P14:Q14"/>
    <mergeCell ref="R14:T14"/>
    <mergeCell ref="U14:W14"/>
    <mergeCell ref="X1:Z1"/>
    <mergeCell ref="P10:Q11"/>
    <mergeCell ref="R10:T11"/>
    <mergeCell ref="X10:Z11"/>
    <mergeCell ref="X7:Z7"/>
    <mergeCell ref="U3:Z3"/>
    <mergeCell ref="P8:Q8"/>
    <mergeCell ref="R8:T8"/>
    <mergeCell ref="U8:W8"/>
    <mergeCell ref="X6:Z6"/>
  </mergeCells>
  <printOptions/>
  <pageMargins left="0.5905511811023623" right="0.3937007874015748" top="0.7874015748031497" bottom="0.5905511811023623" header="0.5118110236220472" footer="0.31496062992125984"/>
  <pageSetup blackAndWhite="1" fitToHeight="14"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79"/>
  <sheetViews>
    <sheetView view="pageBreakPreview" zoomScale="88" zoomScaleSheetLayoutView="88" zoomScalePageLayoutView="0" workbookViewId="0" topLeftCell="A46">
      <selection activeCell="Q67" sqref="Q67:T67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7" width="4.00390625" style="6" customWidth="1"/>
    <col min="8" max="8" width="15.25390625" style="6" customWidth="1"/>
    <col min="9" max="9" width="3.625" style="6" customWidth="1"/>
    <col min="10" max="10" width="3.00390625" style="6" customWidth="1"/>
    <col min="11" max="11" width="5.00390625" style="6" customWidth="1"/>
    <col min="12" max="12" width="8.00390625" style="6" customWidth="1"/>
    <col min="13" max="13" width="4.375" style="6" customWidth="1"/>
    <col min="14" max="14" width="8.875" style="6" customWidth="1"/>
    <col min="15" max="15" width="6.00390625" style="6" customWidth="1"/>
    <col min="16" max="16" width="9.875" style="6" customWidth="1"/>
    <col min="17" max="17" width="4.875" style="6" customWidth="1"/>
    <col min="18" max="18" width="9.875" style="6" customWidth="1"/>
    <col min="19" max="19" width="12.25390625" style="6" customWidth="1"/>
    <col min="20" max="20" width="3.125" style="6" customWidth="1"/>
    <col min="21" max="21" width="1.25" style="6" customWidth="1"/>
    <col min="22" max="16384" width="9.125" style="6" customWidth="1"/>
  </cols>
  <sheetData>
    <row r="1" spans="19:23" ht="12.75">
      <c r="S1" s="205" t="s">
        <v>84</v>
      </c>
      <c r="T1" s="205"/>
      <c r="U1" s="31"/>
      <c r="V1" s="31"/>
      <c r="W1" s="31"/>
    </row>
    <row r="2" spans="1:20" s="11" customFormat="1" ht="30.75" customHeight="1" thickBot="1">
      <c r="A2" s="268" t="s">
        <v>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1" s="10" customFormat="1" ht="18" customHeight="1">
      <c r="A3" s="317" t="s">
        <v>9</v>
      </c>
      <c r="B3" s="318"/>
      <c r="C3" s="318"/>
      <c r="D3" s="318"/>
      <c r="E3" s="318"/>
      <c r="F3" s="318"/>
      <c r="G3" s="318"/>
      <c r="H3" s="318"/>
      <c r="I3" s="318" t="s">
        <v>49</v>
      </c>
      <c r="J3" s="318"/>
      <c r="K3" s="318" t="s">
        <v>7</v>
      </c>
      <c r="L3" s="318"/>
      <c r="M3" s="318" t="s">
        <v>8</v>
      </c>
      <c r="N3" s="318"/>
      <c r="O3" s="318"/>
      <c r="P3" s="318"/>
      <c r="Q3" s="318"/>
      <c r="R3" s="318"/>
      <c r="S3" s="318"/>
      <c r="T3" s="320"/>
      <c r="U3" s="40"/>
    </row>
    <row r="4" spans="1:21" s="10" customFormat="1" ht="27.75" customHeight="1">
      <c r="A4" s="31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 t="s">
        <v>80</v>
      </c>
      <c r="N4" s="269"/>
      <c r="O4" s="269"/>
      <c r="P4" s="269"/>
      <c r="Q4" s="269"/>
      <c r="R4" s="269"/>
      <c r="S4" s="269" t="s">
        <v>61</v>
      </c>
      <c r="T4" s="321"/>
      <c r="U4" s="40"/>
    </row>
    <row r="5" spans="1:21" s="10" customFormat="1" ht="12.75" customHeight="1">
      <c r="A5" s="31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 t="s">
        <v>6</v>
      </c>
      <c r="N5" s="269"/>
      <c r="O5" s="222" t="s">
        <v>53</v>
      </c>
      <c r="P5" s="222"/>
      <c r="Q5" s="222"/>
      <c r="R5" s="223"/>
      <c r="S5" s="269"/>
      <c r="T5" s="321"/>
      <c r="U5" s="40"/>
    </row>
    <row r="6" spans="1:21" s="10" customFormat="1" ht="86.25" customHeight="1">
      <c r="A6" s="31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 t="s">
        <v>79</v>
      </c>
      <c r="P6" s="269"/>
      <c r="Q6" s="269" t="s">
        <v>78</v>
      </c>
      <c r="R6" s="269"/>
      <c r="S6" s="269"/>
      <c r="T6" s="321"/>
      <c r="U6" s="40"/>
    </row>
    <row r="7" spans="1:21" s="7" customFormat="1" ht="13.5" customHeight="1" thickBot="1">
      <c r="A7" s="312">
        <v>1</v>
      </c>
      <c r="B7" s="313"/>
      <c r="C7" s="313"/>
      <c r="D7" s="313"/>
      <c r="E7" s="313"/>
      <c r="F7" s="313"/>
      <c r="G7" s="313"/>
      <c r="H7" s="313"/>
      <c r="I7" s="314">
        <v>2</v>
      </c>
      <c r="J7" s="314"/>
      <c r="K7" s="314">
        <v>3</v>
      </c>
      <c r="L7" s="314"/>
      <c r="M7" s="310">
        <v>4</v>
      </c>
      <c r="N7" s="310"/>
      <c r="O7" s="310">
        <v>5</v>
      </c>
      <c r="P7" s="310"/>
      <c r="Q7" s="310">
        <v>6</v>
      </c>
      <c r="R7" s="310"/>
      <c r="S7" s="310">
        <v>7</v>
      </c>
      <c r="T7" s="311"/>
      <c r="U7" s="41"/>
    </row>
    <row r="8" spans="1:21" s="13" customFormat="1" ht="31.5" customHeight="1">
      <c r="A8" s="397" t="s">
        <v>85</v>
      </c>
      <c r="B8" s="398"/>
      <c r="C8" s="398"/>
      <c r="D8" s="398"/>
      <c r="E8" s="398"/>
      <c r="F8" s="398"/>
      <c r="G8" s="398"/>
      <c r="H8" s="399"/>
      <c r="I8" s="308" t="s">
        <v>10</v>
      </c>
      <c r="J8" s="309"/>
      <c r="K8" s="356">
        <f>M8+S8</f>
        <v>959615.35</v>
      </c>
      <c r="L8" s="357"/>
      <c r="M8" s="356">
        <f>O8+Q8</f>
        <v>328319.35</v>
      </c>
      <c r="N8" s="357"/>
      <c r="O8" s="356">
        <f>O9+O11+O12</f>
        <v>328319.35</v>
      </c>
      <c r="P8" s="357"/>
      <c r="Q8" s="356"/>
      <c r="R8" s="357"/>
      <c r="S8" s="356">
        <f>S11</f>
        <v>631296</v>
      </c>
      <c r="T8" s="358"/>
      <c r="U8" s="14"/>
    </row>
    <row r="9" spans="1:21" s="18" customFormat="1" ht="15" customHeight="1">
      <c r="A9" s="394" t="s">
        <v>47</v>
      </c>
      <c r="B9" s="395"/>
      <c r="C9" s="395"/>
      <c r="D9" s="395"/>
      <c r="E9" s="395"/>
      <c r="F9" s="395"/>
      <c r="G9" s="395"/>
      <c r="H9" s="396"/>
      <c r="I9" s="387" t="s">
        <v>24</v>
      </c>
      <c r="J9" s="388"/>
      <c r="K9" s="384"/>
      <c r="L9" s="385"/>
      <c r="M9" s="384"/>
      <c r="N9" s="385"/>
      <c r="O9" s="384"/>
      <c r="P9" s="385"/>
      <c r="Q9" s="384"/>
      <c r="R9" s="385"/>
      <c r="S9" s="384"/>
      <c r="T9" s="389"/>
      <c r="U9" s="17"/>
    </row>
    <row r="10" spans="1:21" s="13" customFormat="1" ht="37.5" customHeight="1">
      <c r="A10" s="336" t="s">
        <v>23</v>
      </c>
      <c r="B10" s="337"/>
      <c r="C10" s="337"/>
      <c r="D10" s="337"/>
      <c r="E10" s="337"/>
      <c r="F10" s="337"/>
      <c r="G10" s="337"/>
      <c r="H10" s="338"/>
      <c r="I10" s="339"/>
      <c r="J10" s="340"/>
      <c r="K10" s="379"/>
      <c r="L10" s="380"/>
      <c r="M10" s="379"/>
      <c r="N10" s="380"/>
      <c r="O10" s="379"/>
      <c r="P10" s="380"/>
      <c r="Q10" s="379"/>
      <c r="R10" s="380"/>
      <c r="S10" s="379"/>
      <c r="T10" s="390"/>
      <c r="U10" s="14"/>
    </row>
    <row r="11" spans="1:21" s="13" customFormat="1" ht="38.25" customHeight="1">
      <c r="A11" s="353" t="s">
        <v>63</v>
      </c>
      <c r="B11" s="354"/>
      <c r="C11" s="354"/>
      <c r="D11" s="354"/>
      <c r="E11" s="354"/>
      <c r="F11" s="354"/>
      <c r="G11" s="354"/>
      <c r="H11" s="355"/>
      <c r="I11" s="331" t="s">
        <v>64</v>
      </c>
      <c r="J11" s="332"/>
      <c r="K11" s="379">
        <f>M11+S11</f>
        <v>959615.35</v>
      </c>
      <c r="L11" s="380"/>
      <c r="M11" s="343">
        <f>O11+Q11</f>
        <v>328319.35</v>
      </c>
      <c r="N11" s="344"/>
      <c r="O11" s="343">
        <v>328319.35</v>
      </c>
      <c r="P11" s="344"/>
      <c r="Q11" s="343"/>
      <c r="R11" s="344"/>
      <c r="S11" s="343">
        <v>631296</v>
      </c>
      <c r="T11" s="349"/>
      <c r="U11" s="14"/>
    </row>
    <row r="12" spans="1:21" s="13" customFormat="1" ht="43.5" customHeight="1">
      <c r="A12" s="391" t="s">
        <v>65</v>
      </c>
      <c r="B12" s="392"/>
      <c r="C12" s="392"/>
      <c r="D12" s="392"/>
      <c r="E12" s="392"/>
      <c r="F12" s="392"/>
      <c r="G12" s="392"/>
      <c r="H12" s="393"/>
      <c r="I12" s="331" t="s">
        <v>66</v>
      </c>
      <c r="J12" s="332"/>
      <c r="K12" s="343"/>
      <c r="L12" s="344"/>
      <c r="M12" s="343"/>
      <c r="N12" s="344"/>
      <c r="O12" s="343"/>
      <c r="P12" s="344"/>
      <c r="Q12" s="343"/>
      <c r="R12" s="344"/>
      <c r="S12" s="343"/>
      <c r="T12" s="349"/>
      <c r="U12" s="14"/>
    </row>
    <row r="13" spans="1:21" s="13" customFormat="1" ht="24.75" customHeight="1">
      <c r="A13" s="350" t="s">
        <v>104</v>
      </c>
      <c r="B13" s="351"/>
      <c r="C13" s="351"/>
      <c r="D13" s="351"/>
      <c r="E13" s="351"/>
      <c r="F13" s="351"/>
      <c r="G13" s="351"/>
      <c r="H13" s="352"/>
      <c r="I13" s="331" t="s">
        <v>25</v>
      </c>
      <c r="J13" s="332"/>
      <c r="K13" s="343"/>
      <c r="L13" s="344"/>
      <c r="M13" s="343"/>
      <c r="N13" s="344"/>
      <c r="O13" s="343"/>
      <c r="P13" s="344"/>
      <c r="Q13" s="343"/>
      <c r="R13" s="344"/>
      <c r="S13" s="343"/>
      <c r="T13" s="349"/>
      <c r="U13" s="14"/>
    </row>
    <row r="14" spans="1:21" s="13" customFormat="1" ht="18.75" customHeight="1">
      <c r="A14" s="350" t="s">
        <v>103</v>
      </c>
      <c r="B14" s="351"/>
      <c r="C14" s="351"/>
      <c r="D14" s="351"/>
      <c r="E14" s="351"/>
      <c r="F14" s="351"/>
      <c r="G14" s="351"/>
      <c r="H14" s="352"/>
      <c r="I14" s="331" t="s">
        <v>26</v>
      </c>
      <c r="J14" s="332"/>
      <c r="K14" s="343">
        <f>M14+S14</f>
        <v>40971.24</v>
      </c>
      <c r="L14" s="344"/>
      <c r="M14" s="343">
        <f>O14+Q14</f>
        <v>40971.24</v>
      </c>
      <c r="N14" s="344"/>
      <c r="O14" s="343">
        <v>40971.24</v>
      </c>
      <c r="P14" s="344"/>
      <c r="Q14" s="343"/>
      <c r="R14" s="344"/>
      <c r="S14" s="343"/>
      <c r="T14" s="349"/>
      <c r="U14" s="14"/>
    </row>
    <row r="15" spans="1:21" s="13" customFormat="1" ht="18" customHeight="1">
      <c r="A15" s="350" t="s">
        <v>57</v>
      </c>
      <c r="B15" s="351"/>
      <c r="C15" s="351"/>
      <c r="D15" s="351"/>
      <c r="E15" s="351"/>
      <c r="F15" s="351"/>
      <c r="G15" s="351"/>
      <c r="H15" s="352"/>
      <c r="I15" s="331" t="s">
        <v>27</v>
      </c>
      <c r="J15" s="332"/>
      <c r="K15" s="343">
        <f>K16+K18</f>
        <v>36608.31</v>
      </c>
      <c r="L15" s="344"/>
      <c r="M15" s="343">
        <f>M16+M18</f>
        <v>36608.31</v>
      </c>
      <c r="N15" s="344"/>
      <c r="O15" s="343">
        <f>O16+O18</f>
        <v>36608.31</v>
      </c>
      <c r="P15" s="344"/>
      <c r="Q15" s="343"/>
      <c r="R15" s="344"/>
      <c r="S15" s="343"/>
      <c r="T15" s="349"/>
      <c r="U15" s="14"/>
    </row>
    <row r="16" spans="1:21" s="18" customFormat="1" ht="15" customHeight="1">
      <c r="A16" s="366" t="s">
        <v>47</v>
      </c>
      <c r="B16" s="367"/>
      <c r="C16" s="367"/>
      <c r="D16" s="367"/>
      <c r="E16" s="367"/>
      <c r="F16" s="367"/>
      <c r="G16" s="367"/>
      <c r="H16" s="386"/>
      <c r="I16" s="387" t="s">
        <v>67</v>
      </c>
      <c r="J16" s="388"/>
      <c r="K16" s="384">
        <f>M16+S16</f>
        <v>36608.31</v>
      </c>
      <c r="L16" s="385"/>
      <c r="M16" s="384">
        <f>O16+Q16</f>
        <v>36608.31</v>
      </c>
      <c r="N16" s="385"/>
      <c r="O16" s="384">
        <v>36608.31</v>
      </c>
      <c r="P16" s="385"/>
      <c r="Q16" s="384"/>
      <c r="R16" s="385"/>
      <c r="S16" s="384"/>
      <c r="T16" s="389"/>
      <c r="U16" s="17"/>
    </row>
    <row r="17" spans="1:21" s="13" customFormat="1" ht="26.25" customHeight="1">
      <c r="A17" s="336" t="s">
        <v>56</v>
      </c>
      <c r="B17" s="337"/>
      <c r="C17" s="337"/>
      <c r="D17" s="337"/>
      <c r="E17" s="337"/>
      <c r="F17" s="337"/>
      <c r="G17" s="337"/>
      <c r="H17" s="338"/>
      <c r="I17" s="339"/>
      <c r="J17" s="340"/>
      <c r="K17" s="379"/>
      <c r="L17" s="380"/>
      <c r="M17" s="379"/>
      <c r="N17" s="380"/>
      <c r="O17" s="379"/>
      <c r="P17" s="380"/>
      <c r="Q17" s="379"/>
      <c r="R17" s="380"/>
      <c r="S17" s="379"/>
      <c r="T17" s="390"/>
      <c r="U17" s="14"/>
    </row>
    <row r="18" spans="1:21" s="13" customFormat="1" ht="27.75" customHeight="1">
      <c r="A18" s="336" t="s">
        <v>30</v>
      </c>
      <c r="B18" s="337"/>
      <c r="C18" s="337"/>
      <c r="D18" s="337"/>
      <c r="E18" s="337"/>
      <c r="F18" s="337"/>
      <c r="G18" s="337"/>
      <c r="H18" s="338"/>
      <c r="I18" s="341" t="s">
        <v>68</v>
      </c>
      <c r="J18" s="342"/>
      <c r="K18" s="379"/>
      <c r="L18" s="380"/>
      <c r="M18" s="379"/>
      <c r="N18" s="380"/>
      <c r="O18" s="379"/>
      <c r="P18" s="380"/>
      <c r="Q18" s="379"/>
      <c r="R18" s="380"/>
      <c r="S18" s="379"/>
      <c r="T18" s="349"/>
      <c r="U18" s="14"/>
    </row>
    <row r="19" spans="1:21" s="13" customFormat="1" ht="19.5" customHeight="1" thickBot="1">
      <c r="A19" s="381" t="s">
        <v>35</v>
      </c>
      <c r="B19" s="382"/>
      <c r="C19" s="382"/>
      <c r="D19" s="382"/>
      <c r="E19" s="382"/>
      <c r="F19" s="382"/>
      <c r="G19" s="382"/>
      <c r="H19" s="383"/>
      <c r="I19" s="327" t="s">
        <v>97</v>
      </c>
      <c r="J19" s="328"/>
      <c r="K19" s="376"/>
      <c r="L19" s="377"/>
      <c r="M19" s="376"/>
      <c r="N19" s="377"/>
      <c r="O19" s="376"/>
      <c r="P19" s="377"/>
      <c r="Q19" s="376"/>
      <c r="R19" s="377"/>
      <c r="S19" s="376"/>
      <c r="T19" s="378"/>
      <c r="U19" s="14"/>
    </row>
    <row r="20" spans="1:21" s="13" customFormat="1" ht="3.75" customHeight="1">
      <c r="A20" s="32"/>
      <c r="B20" s="33"/>
      <c r="C20" s="33"/>
      <c r="D20" s="33"/>
      <c r="E20" s="33"/>
      <c r="F20" s="33"/>
      <c r="G20" s="33"/>
      <c r="H20" s="33"/>
      <c r="I20" s="34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14"/>
    </row>
    <row r="21" spans="1:21" s="13" customFormat="1" ht="17.25" thickBot="1">
      <c r="A21" s="32"/>
      <c r="B21" s="33"/>
      <c r="C21" s="33"/>
      <c r="D21" s="33"/>
      <c r="E21" s="33"/>
      <c r="F21" s="33"/>
      <c r="G21" s="33"/>
      <c r="H21" s="33"/>
      <c r="I21" s="34"/>
      <c r="J21" s="34"/>
      <c r="K21" s="35"/>
      <c r="L21" s="35"/>
      <c r="M21" s="35"/>
      <c r="N21" s="35"/>
      <c r="O21" s="35"/>
      <c r="P21" s="35"/>
      <c r="Q21" s="35"/>
      <c r="R21" s="35"/>
      <c r="S21" s="205" t="s">
        <v>86</v>
      </c>
      <c r="T21" s="205"/>
      <c r="U21" s="14"/>
    </row>
    <row r="22" spans="1:21" s="13" customFormat="1" ht="18" customHeight="1">
      <c r="A22" s="317" t="s">
        <v>9</v>
      </c>
      <c r="B22" s="318"/>
      <c r="C22" s="318"/>
      <c r="D22" s="318"/>
      <c r="E22" s="318"/>
      <c r="F22" s="318"/>
      <c r="G22" s="318"/>
      <c r="H22" s="318"/>
      <c r="I22" s="318" t="s">
        <v>49</v>
      </c>
      <c r="J22" s="318"/>
      <c r="K22" s="318" t="s">
        <v>7</v>
      </c>
      <c r="L22" s="318"/>
      <c r="M22" s="318" t="s">
        <v>8</v>
      </c>
      <c r="N22" s="318"/>
      <c r="O22" s="318"/>
      <c r="P22" s="318"/>
      <c r="Q22" s="318"/>
      <c r="R22" s="318"/>
      <c r="S22" s="318"/>
      <c r="T22" s="320"/>
      <c r="U22" s="14"/>
    </row>
    <row r="23" spans="1:21" s="13" customFormat="1" ht="27.75" customHeight="1">
      <c r="A23" s="31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 t="s">
        <v>80</v>
      </c>
      <c r="N23" s="269"/>
      <c r="O23" s="269"/>
      <c r="P23" s="269"/>
      <c r="Q23" s="269"/>
      <c r="R23" s="269"/>
      <c r="S23" s="269" t="s">
        <v>61</v>
      </c>
      <c r="T23" s="321"/>
      <c r="U23" s="14"/>
    </row>
    <row r="24" spans="1:21" s="13" customFormat="1" ht="12.75" customHeight="1">
      <c r="A24" s="31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 t="s">
        <v>6</v>
      </c>
      <c r="N24" s="269"/>
      <c r="O24" s="222" t="s">
        <v>53</v>
      </c>
      <c r="P24" s="222"/>
      <c r="Q24" s="222"/>
      <c r="R24" s="223"/>
      <c r="S24" s="269"/>
      <c r="T24" s="321"/>
      <c r="U24" s="14"/>
    </row>
    <row r="25" spans="1:21" s="13" customFormat="1" ht="86.25" customHeight="1">
      <c r="A25" s="31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 t="s">
        <v>79</v>
      </c>
      <c r="P25" s="269"/>
      <c r="Q25" s="269" t="s">
        <v>78</v>
      </c>
      <c r="R25" s="269"/>
      <c r="S25" s="269"/>
      <c r="T25" s="321"/>
      <c r="U25" s="14"/>
    </row>
    <row r="26" spans="1:21" s="13" customFormat="1" ht="13.5" customHeight="1" thickBot="1">
      <c r="A26" s="312">
        <v>1</v>
      </c>
      <c r="B26" s="313"/>
      <c r="C26" s="313"/>
      <c r="D26" s="313"/>
      <c r="E26" s="313"/>
      <c r="F26" s="313"/>
      <c r="G26" s="313"/>
      <c r="H26" s="313"/>
      <c r="I26" s="314">
        <v>2</v>
      </c>
      <c r="J26" s="314"/>
      <c r="K26" s="314">
        <v>3</v>
      </c>
      <c r="L26" s="314"/>
      <c r="M26" s="310">
        <v>4</v>
      </c>
      <c r="N26" s="310"/>
      <c r="O26" s="310">
        <v>5</v>
      </c>
      <c r="P26" s="310"/>
      <c r="Q26" s="310">
        <v>6</v>
      </c>
      <c r="R26" s="310"/>
      <c r="S26" s="310">
        <v>7</v>
      </c>
      <c r="T26" s="311"/>
      <c r="U26" s="14"/>
    </row>
    <row r="27" spans="1:21" s="18" customFormat="1" ht="15.75" customHeight="1">
      <c r="A27" s="366" t="s">
        <v>47</v>
      </c>
      <c r="B27" s="367"/>
      <c r="C27" s="367"/>
      <c r="D27" s="367"/>
      <c r="E27" s="367"/>
      <c r="F27" s="367"/>
      <c r="G27" s="367"/>
      <c r="H27" s="367"/>
      <c r="I27" s="308" t="s">
        <v>69</v>
      </c>
      <c r="J27" s="309"/>
      <c r="K27" s="374"/>
      <c r="L27" s="374"/>
      <c r="M27" s="374"/>
      <c r="N27" s="374"/>
      <c r="O27" s="374"/>
      <c r="P27" s="374"/>
      <c r="Q27" s="374"/>
      <c r="R27" s="374"/>
      <c r="S27" s="374"/>
      <c r="T27" s="375"/>
      <c r="U27" s="17"/>
    </row>
    <row r="28" spans="1:21" s="13" customFormat="1" ht="31.5" customHeight="1">
      <c r="A28" s="336" t="s">
        <v>87</v>
      </c>
      <c r="B28" s="337"/>
      <c r="C28" s="337"/>
      <c r="D28" s="337"/>
      <c r="E28" s="337"/>
      <c r="F28" s="337"/>
      <c r="G28" s="337"/>
      <c r="H28" s="371"/>
      <c r="I28" s="331"/>
      <c r="J28" s="332"/>
      <c r="K28" s="359"/>
      <c r="L28" s="359"/>
      <c r="M28" s="359"/>
      <c r="N28" s="359"/>
      <c r="O28" s="359"/>
      <c r="P28" s="359"/>
      <c r="Q28" s="359"/>
      <c r="R28" s="359"/>
      <c r="S28" s="359"/>
      <c r="T28" s="360"/>
      <c r="U28" s="14"/>
    </row>
    <row r="29" spans="1:21" s="13" customFormat="1" ht="18" customHeight="1">
      <c r="A29" s="353" t="s">
        <v>39</v>
      </c>
      <c r="B29" s="354"/>
      <c r="C29" s="354"/>
      <c r="D29" s="354"/>
      <c r="E29" s="354"/>
      <c r="F29" s="354"/>
      <c r="G29" s="354"/>
      <c r="H29" s="372"/>
      <c r="I29" s="331" t="s">
        <v>70</v>
      </c>
      <c r="J29" s="332"/>
      <c r="K29" s="359"/>
      <c r="L29" s="359"/>
      <c r="M29" s="359"/>
      <c r="N29" s="359"/>
      <c r="O29" s="359"/>
      <c r="P29" s="359"/>
      <c r="Q29" s="359"/>
      <c r="R29" s="359"/>
      <c r="S29" s="359"/>
      <c r="T29" s="360"/>
      <c r="U29" s="14"/>
    </row>
    <row r="30" spans="1:21" s="13" customFormat="1" ht="18" customHeight="1">
      <c r="A30" s="353" t="s">
        <v>41</v>
      </c>
      <c r="B30" s="354"/>
      <c r="C30" s="354"/>
      <c r="D30" s="354"/>
      <c r="E30" s="354"/>
      <c r="F30" s="354"/>
      <c r="G30" s="354"/>
      <c r="H30" s="372"/>
      <c r="I30" s="331" t="s">
        <v>105</v>
      </c>
      <c r="J30" s="332"/>
      <c r="K30" s="359"/>
      <c r="L30" s="359"/>
      <c r="M30" s="359"/>
      <c r="N30" s="359"/>
      <c r="O30" s="359"/>
      <c r="P30" s="359"/>
      <c r="Q30" s="359"/>
      <c r="R30" s="359"/>
      <c r="S30" s="359"/>
      <c r="T30" s="360"/>
      <c r="U30" s="14"/>
    </row>
    <row r="31" spans="1:21" s="13" customFormat="1" ht="18" customHeight="1">
      <c r="A31" s="353" t="s">
        <v>5</v>
      </c>
      <c r="B31" s="354"/>
      <c r="C31" s="354"/>
      <c r="D31" s="354"/>
      <c r="E31" s="354"/>
      <c r="F31" s="354"/>
      <c r="G31" s="354"/>
      <c r="H31" s="372"/>
      <c r="I31" s="331" t="s">
        <v>106</v>
      </c>
      <c r="J31" s="332"/>
      <c r="K31" s="359"/>
      <c r="L31" s="359"/>
      <c r="M31" s="359"/>
      <c r="N31" s="359"/>
      <c r="O31" s="359"/>
      <c r="P31" s="359"/>
      <c r="Q31" s="359"/>
      <c r="R31" s="359"/>
      <c r="S31" s="359"/>
      <c r="T31" s="360"/>
      <c r="U31" s="14"/>
    </row>
    <row r="32" spans="1:21" s="13" customFormat="1" ht="18" customHeight="1">
      <c r="A32" s="353" t="s">
        <v>88</v>
      </c>
      <c r="B32" s="354"/>
      <c r="C32" s="354"/>
      <c r="D32" s="354"/>
      <c r="E32" s="354"/>
      <c r="F32" s="354"/>
      <c r="G32" s="354"/>
      <c r="H32" s="372"/>
      <c r="I32" s="331" t="s">
        <v>107</v>
      </c>
      <c r="J32" s="332"/>
      <c r="K32" s="359"/>
      <c r="L32" s="359"/>
      <c r="M32" s="359"/>
      <c r="N32" s="359"/>
      <c r="O32" s="359"/>
      <c r="P32" s="359"/>
      <c r="Q32" s="359"/>
      <c r="R32" s="359"/>
      <c r="S32" s="359"/>
      <c r="T32" s="360"/>
      <c r="U32" s="14"/>
    </row>
    <row r="33" spans="1:21" s="13" customFormat="1" ht="18" customHeight="1">
      <c r="A33" s="350" t="s">
        <v>31</v>
      </c>
      <c r="B33" s="351"/>
      <c r="C33" s="351"/>
      <c r="D33" s="351"/>
      <c r="E33" s="351"/>
      <c r="F33" s="351"/>
      <c r="G33" s="351"/>
      <c r="H33" s="351"/>
      <c r="I33" s="331" t="s">
        <v>28</v>
      </c>
      <c r="J33" s="332"/>
      <c r="K33" s="359"/>
      <c r="L33" s="359"/>
      <c r="M33" s="359"/>
      <c r="N33" s="359"/>
      <c r="O33" s="359"/>
      <c r="P33" s="359"/>
      <c r="Q33" s="359"/>
      <c r="R33" s="359"/>
      <c r="S33" s="359"/>
      <c r="T33" s="360"/>
      <c r="U33" s="14"/>
    </row>
    <row r="34" spans="1:21" s="18" customFormat="1" ht="15" customHeight="1">
      <c r="A34" s="345" t="s">
        <v>47</v>
      </c>
      <c r="B34" s="346"/>
      <c r="C34" s="346"/>
      <c r="D34" s="346"/>
      <c r="E34" s="346"/>
      <c r="F34" s="346"/>
      <c r="G34" s="346"/>
      <c r="H34" s="373"/>
      <c r="I34" s="331" t="s">
        <v>108</v>
      </c>
      <c r="J34" s="332"/>
      <c r="K34" s="359"/>
      <c r="L34" s="359"/>
      <c r="M34" s="359"/>
      <c r="N34" s="359"/>
      <c r="O34" s="359"/>
      <c r="P34" s="359"/>
      <c r="Q34" s="359"/>
      <c r="R34" s="359"/>
      <c r="S34" s="359"/>
      <c r="T34" s="360"/>
      <c r="U34" s="17"/>
    </row>
    <row r="35" spans="1:21" s="13" customFormat="1" ht="19.5" customHeight="1">
      <c r="A35" s="336" t="s">
        <v>33</v>
      </c>
      <c r="B35" s="337"/>
      <c r="C35" s="337"/>
      <c r="D35" s="337"/>
      <c r="E35" s="337"/>
      <c r="F35" s="337"/>
      <c r="G35" s="337"/>
      <c r="H35" s="371"/>
      <c r="I35" s="331"/>
      <c r="J35" s="332"/>
      <c r="K35" s="359"/>
      <c r="L35" s="359"/>
      <c r="M35" s="359"/>
      <c r="N35" s="359"/>
      <c r="O35" s="359"/>
      <c r="P35" s="359"/>
      <c r="Q35" s="359"/>
      <c r="R35" s="359"/>
      <c r="S35" s="359"/>
      <c r="T35" s="360"/>
      <c r="U35" s="14"/>
    </row>
    <row r="36" spans="1:21" s="13" customFormat="1" ht="20.25" customHeight="1">
      <c r="A36" s="353" t="s">
        <v>34</v>
      </c>
      <c r="B36" s="354"/>
      <c r="C36" s="354"/>
      <c r="D36" s="354"/>
      <c r="E36" s="354"/>
      <c r="F36" s="354"/>
      <c r="G36" s="354"/>
      <c r="H36" s="372"/>
      <c r="I36" s="331" t="s">
        <v>109</v>
      </c>
      <c r="J36" s="332"/>
      <c r="K36" s="359"/>
      <c r="L36" s="359"/>
      <c r="M36" s="359"/>
      <c r="N36" s="359"/>
      <c r="O36" s="359"/>
      <c r="P36" s="359"/>
      <c r="Q36" s="359"/>
      <c r="R36" s="359"/>
      <c r="S36" s="359"/>
      <c r="T36" s="360"/>
      <c r="U36" s="14"/>
    </row>
    <row r="37" spans="1:21" s="13" customFormat="1" ht="20.25" customHeight="1">
      <c r="A37" s="368" t="s">
        <v>52</v>
      </c>
      <c r="B37" s="369"/>
      <c r="C37" s="369"/>
      <c r="D37" s="369"/>
      <c r="E37" s="369"/>
      <c r="F37" s="369"/>
      <c r="G37" s="369"/>
      <c r="H37" s="370"/>
      <c r="I37" s="331" t="s">
        <v>29</v>
      </c>
      <c r="J37" s="332"/>
      <c r="K37" s="359"/>
      <c r="L37" s="359"/>
      <c r="M37" s="359"/>
      <c r="N37" s="359"/>
      <c r="O37" s="359"/>
      <c r="P37" s="359"/>
      <c r="Q37" s="359"/>
      <c r="R37" s="359"/>
      <c r="S37" s="359"/>
      <c r="T37" s="360"/>
      <c r="U37" s="14"/>
    </row>
    <row r="38" spans="1:21" s="13" customFormat="1" ht="18.75" customHeight="1">
      <c r="A38" s="368" t="s">
        <v>50</v>
      </c>
      <c r="B38" s="369"/>
      <c r="C38" s="369"/>
      <c r="D38" s="369"/>
      <c r="E38" s="369"/>
      <c r="F38" s="369"/>
      <c r="G38" s="369"/>
      <c r="H38" s="370"/>
      <c r="I38" s="331" t="s">
        <v>32</v>
      </c>
      <c r="J38" s="332"/>
      <c r="K38" s="359"/>
      <c r="L38" s="359"/>
      <c r="M38" s="359"/>
      <c r="N38" s="359"/>
      <c r="O38" s="359"/>
      <c r="P38" s="359"/>
      <c r="Q38" s="359"/>
      <c r="R38" s="359"/>
      <c r="S38" s="359"/>
      <c r="T38" s="360"/>
      <c r="U38" s="14"/>
    </row>
    <row r="39" spans="1:21" s="13" customFormat="1" ht="40.5" customHeight="1">
      <c r="A39" s="350" t="s">
        <v>89</v>
      </c>
      <c r="B39" s="351"/>
      <c r="C39" s="351"/>
      <c r="D39" s="351"/>
      <c r="E39" s="351"/>
      <c r="F39" s="351"/>
      <c r="G39" s="351"/>
      <c r="H39" s="351"/>
      <c r="I39" s="331" t="s">
        <v>36</v>
      </c>
      <c r="J39" s="332"/>
      <c r="K39" s="359"/>
      <c r="L39" s="359"/>
      <c r="M39" s="359"/>
      <c r="N39" s="359"/>
      <c r="O39" s="359"/>
      <c r="P39" s="359"/>
      <c r="Q39" s="359"/>
      <c r="R39" s="359"/>
      <c r="S39" s="359"/>
      <c r="T39" s="360"/>
      <c r="U39" s="14"/>
    </row>
    <row r="40" spans="1:21" s="13" customFormat="1" ht="15" customHeight="1">
      <c r="A40" s="366" t="s">
        <v>47</v>
      </c>
      <c r="B40" s="367"/>
      <c r="C40" s="367"/>
      <c r="D40" s="367"/>
      <c r="E40" s="367"/>
      <c r="F40" s="367"/>
      <c r="G40" s="367"/>
      <c r="H40" s="367"/>
      <c r="I40" s="331" t="s">
        <v>37</v>
      </c>
      <c r="J40" s="332"/>
      <c r="K40" s="359"/>
      <c r="L40" s="359"/>
      <c r="M40" s="359"/>
      <c r="N40" s="359"/>
      <c r="O40" s="359"/>
      <c r="P40" s="359"/>
      <c r="Q40" s="359"/>
      <c r="R40" s="359"/>
      <c r="S40" s="359"/>
      <c r="T40" s="360"/>
      <c r="U40" s="14"/>
    </row>
    <row r="41" spans="1:21" s="13" customFormat="1" ht="32.25" customHeight="1" thickBot="1">
      <c r="A41" s="363" t="s">
        <v>90</v>
      </c>
      <c r="B41" s="364"/>
      <c r="C41" s="364"/>
      <c r="D41" s="364"/>
      <c r="E41" s="364"/>
      <c r="F41" s="364"/>
      <c r="G41" s="364"/>
      <c r="H41" s="365"/>
      <c r="I41" s="327"/>
      <c r="J41" s="328"/>
      <c r="K41" s="361"/>
      <c r="L41" s="361"/>
      <c r="M41" s="361"/>
      <c r="N41" s="361"/>
      <c r="O41" s="361"/>
      <c r="P41" s="361"/>
      <c r="Q41" s="361"/>
      <c r="R41" s="361"/>
      <c r="S41" s="361"/>
      <c r="T41" s="362"/>
      <c r="U41" s="14"/>
    </row>
    <row r="42" spans="1:21" s="13" customFormat="1" ht="2.25" customHeight="1">
      <c r="A42" s="36"/>
      <c r="B42" s="36"/>
      <c r="C42" s="36"/>
      <c r="D42" s="36"/>
      <c r="E42" s="36"/>
      <c r="F42" s="36"/>
      <c r="G42" s="36"/>
      <c r="H42" s="36"/>
      <c r="I42" s="34"/>
      <c r="J42" s="3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14"/>
    </row>
    <row r="43" spans="1:21" s="13" customFormat="1" ht="17.25" thickBot="1">
      <c r="A43" s="36"/>
      <c r="B43" s="36"/>
      <c r="C43" s="36"/>
      <c r="D43" s="36"/>
      <c r="E43" s="36"/>
      <c r="F43" s="36"/>
      <c r="G43" s="36"/>
      <c r="H43" s="36"/>
      <c r="I43" s="34"/>
      <c r="J43" s="34"/>
      <c r="K43" s="35"/>
      <c r="L43" s="35"/>
      <c r="M43" s="35"/>
      <c r="N43" s="35"/>
      <c r="O43" s="35"/>
      <c r="P43" s="35"/>
      <c r="Q43" s="35"/>
      <c r="R43" s="35"/>
      <c r="S43" s="205" t="s">
        <v>91</v>
      </c>
      <c r="T43" s="205"/>
      <c r="U43" s="14"/>
    </row>
    <row r="44" spans="1:21" s="13" customFormat="1" ht="18" customHeight="1">
      <c r="A44" s="317" t="s">
        <v>9</v>
      </c>
      <c r="B44" s="318"/>
      <c r="C44" s="318"/>
      <c r="D44" s="318"/>
      <c r="E44" s="318"/>
      <c r="F44" s="318"/>
      <c r="G44" s="318"/>
      <c r="H44" s="318"/>
      <c r="I44" s="318" t="s">
        <v>49</v>
      </c>
      <c r="J44" s="318"/>
      <c r="K44" s="318" t="s">
        <v>7</v>
      </c>
      <c r="L44" s="318"/>
      <c r="M44" s="318" t="s">
        <v>8</v>
      </c>
      <c r="N44" s="318"/>
      <c r="O44" s="318"/>
      <c r="P44" s="318"/>
      <c r="Q44" s="318"/>
      <c r="R44" s="318"/>
      <c r="S44" s="318"/>
      <c r="T44" s="320"/>
      <c r="U44" s="14"/>
    </row>
    <row r="45" spans="1:21" s="13" customFormat="1" ht="27.75" customHeight="1">
      <c r="A45" s="31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 t="s">
        <v>80</v>
      </c>
      <c r="N45" s="269"/>
      <c r="O45" s="269"/>
      <c r="P45" s="269"/>
      <c r="Q45" s="269"/>
      <c r="R45" s="269"/>
      <c r="S45" s="269" t="s">
        <v>61</v>
      </c>
      <c r="T45" s="321"/>
      <c r="U45" s="14"/>
    </row>
    <row r="46" spans="1:21" s="13" customFormat="1" ht="12" customHeight="1">
      <c r="A46" s="31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 t="s">
        <v>6</v>
      </c>
      <c r="N46" s="269"/>
      <c r="O46" s="222" t="s">
        <v>53</v>
      </c>
      <c r="P46" s="222"/>
      <c r="Q46" s="222"/>
      <c r="R46" s="223"/>
      <c r="S46" s="269"/>
      <c r="T46" s="321"/>
      <c r="U46" s="14"/>
    </row>
    <row r="47" spans="1:21" s="13" customFormat="1" ht="86.25" customHeight="1">
      <c r="A47" s="319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 t="s">
        <v>79</v>
      </c>
      <c r="P47" s="269"/>
      <c r="Q47" s="269" t="s">
        <v>78</v>
      </c>
      <c r="R47" s="269"/>
      <c r="S47" s="269"/>
      <c r="T47" s="321"/>
      <c r="U47" s="14"/>
    </row>
    <row r="48" spans="1:21" s="13" customFormat="1" ht="13.5" customHeight="1" thickBot="1">
      <c r="A48" s="312">
        <v>1</v>
      </c>
      <c r="B48" s="313"/>
      <c r="C48" s="313"/>
      <c r="D48" s="313"/>
      <c r="E48" s="313"/>
      <c r="F48" s="313"/>
      <c r="G48" s="313"/>
      <c r="H48" s="313"/>
      <c r="I48" s="314">
        <v>2</v>
      </c>
      <c r="J48" s="314"/>
      <c r="K48" s="314">
        <v>3</v>
      </c>
      <c r="L48" s="314"/>
      <c r="M48" s="310">
        <v>4</v>
      </c>
      <c r="N48" s="310"/>
      <c r="O48" s="310">
        <v>5</v>
      </c>
      <c r="P48" s="310"/>
      <c r="Q48" s="310">
        <v>6</v>
      </c>
      <c r="R48" s="310"/>
      <c r="S48" s="310">
        <v>7</v>
      </c>
      <c r="T48" s="311"/>
      <c r="U48" s="14"/>
    </row>
    <row r="49" spans="1:21" s="13" customFormat="1" ht="31.5" customHeight="1">
      <c r="A49" s="353" t="s">
        <v>92</v>
      </c>
      <c r="B49" s="354"/>
      <c r="C49" s="354"/>
      <c r="D49" s="354"/>
      <c r="E49" s="354"/>
      <c r="F49" s="354"/>
      <c r="G49" s="354"/>
      <c r="H49" s="355"/>
      <c r="I49" s="308" t="s">
        <v>38</v>
      </c>
      <c r="J49" s="309"/>
      <c r="K49" s="356"/>
      <c r="L49" s="357"/>
      <c r="M49" s="356"/>
      <c r="N49" s="357"/>
      <c r="O49" s="356"/>
      <c r="P49" s="357"/>
      <c r="Q49" s="356"/>
      <c r="R49" s="357"/>
      <c r="S49" s="356"/>
      <c r="T49" s="358"/>
      <c r="U49" s="14"/>
    </row>
    <row r="50" spans="1:21" s="13" customFormat="1" ht="31.5" customHeight="1">
      <c r="A50" s="353" t="s">
        <v>93</v>
      </c>
      <c r="B50" s="354"/>
      <c r="C50" s="354"/>
      <c r="D50" s="354"/>
      <c r="E50" s="354"/>
      <c r="F50" s="354"/>
      <c r="G50" s="354"/>
      <c r="H50" s="355"/>
      <c r="I50" s="331" t="s">
        <v>40</v>
      </c>
      <c r="J50" s="332"/>
      <c r="K50" s="343"/>
      <c r="L50" s="344"/>
      <c r="M50" s="343"/>
      <c r="N50" s="344"/>
      <c r="O50" s="343"/>
      <c r="P50" s="344"/>
      <c r="Q50" s="343"/>
      <c r="R50" s="344"/>
      <c r="S50" s="343"/>
      <c r="T50" s="349"/>
      <c r="U50" s="14"/>
    </row>
    <row r="51" spans="1:21" s="13" customFormat="1" ht="15.75" customHeight="1">
      <c r="A51" s="353" t="s">
        <v>94</v>
      </c>
      <c r="B51" s="354"/>
      <c r="C51" s="354"/>
      <c r="D51" s="354"/>
      <c r="E51" s="354"/>
      <c r="F51" s="354"/>
      <c r="G51" s="354"/>
      <c r="H51" s="355"/>
      <c r="I51" s="331" t="s">
        <v>98</v>
      </c>
      <c r="J51" s="332"/>
      <c r="K51" s="343"/>
      <c r="L51" s="344"/>
      <c r="M51" s="343"/>
      <c r="N51" s="344"/>
      <c r="O51" s="343"/>
      <c r="P51" s="344"/>
      <c r="Q51" s="343"/>
      <c r="R51" s="344"/>
      <c r="S51" s="343"/>
      <c r="T51" s="349"/>
      <c r="U51" s="14"/>
    </row>
    <row r="52" spans="1:21" s="13" customFormat="1" ht="40.5" customHeight="1">
      <c r="A52" s="350" t="s">
        <v>76</v>
      </c>
      <c r="B52" s="351"/>
      <c r="C52" s="351"/>
      <c r="D52" s="351"/>
      <c r="E52" s="351"/>
      <c r="F52" s="351"/>
      <c r="G52" s="351"/>
      <c r="H52" s="352"/>
      <c r="I52" s="331" t="s">
        <v>42</v>
      </c>
      <c r="J52" s="332"/>
      <c r="K52" s="343">
        <f>M52+S52</f>
        <v>3008505.1</v>
      </c>
      <c r="L52" s="344"/>
      <c r="M52" s="343">
        <f>O52+Q52</f>
        <v>3008505.1</v>
      </c>
      <c r="N52" s="344"/>
      <c r="O52" s="343">
        <f>O53+O55+O56+O57</f>
        <v>180013.1</v>
      </c>
      <c r="P52" s="344"/>
      <c r="Q52" s="343">
        <f>Q53+Q55+Q56+Q57</f>
        <v>2828492</v>
      </c>
      <c r="R52" s="344"/>
      <c r="S52" s="343"/>
      <c r="T52" s="349"/>
      <c r="U52" s="14"/>
    </row>
    <row r="53" spans="1:21" s="13" customFormat="1" ht="15" customHeight="1">
      <c r="A53" s="345" t="s">
        <v>47</v>
      </c>
      <c r="B53" s="346"/>
      <c r="C53" s="346"/>
      <c r="D53" s="346"/>
      <c r="E53" s="346"/>
      <c r="F53" s="346"/>
      <c r="G53" s="346"/>
      <c r="H53" s="347"/>
      <c r="I53" s="348"/>
      <c r="J53" s="263"/>
      <c r="K53" s="329"/>
      <c r="L53" s="329"/>
      <c r="M53" s="329"/>
      <c r="N53" s="329"/>
      <c r="O53" s="329"/>
      <c r="P53" s="329"/>
      <c r="Q53" s="329"/>
      <c r="R53" s="329"/>
      <c r="S53" s="329"/>
      <c r="T53" s="330"/>
      <c r="U53" s="14"/>
    </row>
    <row r="54" spans="1:21" s="13" customFormat="1" ht="31.5" customHeight="1">
      <c r="A54" s="336" t="s">
        <v>71</v>
      </c>
      <c r="B54" s="337"/>
      <c r="C54" s="337"/>
      <c r="D54" s="337"/>
      <c r="E54" s="337"/>
      <c r="F54" s="337"/>
      <c r="G54" s="337"/>
      <c r="H54" s="338"/>
      <c r="I54" s="339" t="s">
        <v>110</v>
      </c>
      <c r="J54" s="340"/>
      <c r="K54" s="329"/>
      <c r="L54" s="329"/>
      <c r="M54" s="329"/>
      <c r="N54" s="329"/>
      <c r="O54" s="329"/>
      <c r="P54" s="329"/>
      <c r="Q54" s="329"/>
      <c r="R54" s="329"/>
      <c r="S54" s="329"/>
      <c r="T54" s="330"/>
      <c r="U54" s="14"/>
    </row>
    <row r="55" spans="1:21" s="13" customFormat="1" ht="27.75" customHeight="1">
      <c r="A55" s="333" t="s">
        <v>72</v>
      </c>
      <c r="B55" s="334"/>
      <c r="C55" s="334"/>
      <c r="D55" s="334"/>
      <c r="E55" s="334"/>
      <c r="F55" s="334"/>
      <c r="G55" s="334"/>
      <c r="H55" s="335"/>
      <c r="I55" s="341" t="s">
        <v>111</v>
      </c>
      <c r="J55" s="342"/>
      <c r="K55" s="343">
        <f>M55+S55</f>
        <v>2858492</v>
      </c>
      <c r="L55" s="344"/>
      <c r="M55" s="329">
        <f>O55+Q55</f>
        <v>2858492</v>
      </c>
      <c r="N55" s="329"/>
      <c r="O55" s="329">
        <v>30000</v>
      </c>
      <c r="P55" s="329"/>
      <c r="Q55" s="329">
        <v>2828492</v>
      </c>
      <c r="R55" s="329"/>
      <c r="S55" s="329"/>
      <c r="T55" s="330"/>
      <c r="U55" s="14"/>
    </row>
    <row r="56" spans="1:21" s="13" customFormat="1" ht="39" customHeight="1">
      <c r="A56" s="333" t="s">
        <v>95</v>
      </c>
      <c r="B56" s="334"/>
      <c r="C56" s="334"/>
      <c r="D56" s="334"/>
      <c r="E56" s="334"/>
      <c r="F56" s="334"/>
      <c r="G56" s="334"/>
      <c r="H56" s="335"/>
      <c r="I56" s="331" t="s">
        <v>112</v>
      </c>
      <c r="J56" s="332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14"/>
    </row>
    <row r="57" spans="1:20" s="13" customFormat="1" ht="39.75" customHeight="1">
      <c r="A57" s="333" t="s">
        <v>73</v>
      </c>
      <c r="B57" s="334"/>
      <c r="C57" s="334"/>
      <c r="D57" s="334"/>
      <c r="E57" s="334"/>
      <c r="F57" s="334"/>
      <c r="G57" s="334"/>
      <c r="H57" s="335"/>
      <c r="I57" s="331" t="s">
        <v>113</v>
      </c>
      <c r="J57" s="332"/>
      <c r="K57" s="329">
        <f>M57+S57</f>
        <v>150013.1</v>
      </c>
      <c r="L57" s="329"/>
      <c r="M57" s="329">
        <f>O57+Q57</f>
        <v>150013.1</v>
      </c>
      <c r="N57" s="329"/>
      <c r="O57" s="329">
        <v>150013.1</v>
      </c>
      <c r="P57" s="329"/>
      <c r="Q57" s="329"/>
      <c r="R57" s="329"/>
      <c r="S57" s="329"/>
      <c r="T57" s="330"/>
    </row>
    <row r="58" spans="1:21" s="13" customFormat="1" ht="31.5" customHeight="1">
      <c r="A58" s="305" t="s">
        <v>74</v>
      </c>
      <c r="B58" s="306"/>
      <c r="C58" s="306"/>
      <c r="D58" s="306"/>
      <c r="E58" s="306"/>
      <c r="F58" s="306"/>
      <c r="G58" s="306"/>
      <c r="H58" s="307"/>
      <c r="I58" s="331" t="s">
        <v>43</v>
      </c>
      <c r="J58" s="332"/>
      <c r="K58" s="322"/>
      <c r="L58" s="322"/>
      <c r="M58" s="322"/>
      <c r="N58" s="322"/>
      <c r="O58" s="322"/>
      <c r="P58" s="322"/>
      <c r="Q58" s="322"/>
      <c r="R58" s="322"/>
      <c r="S58" s="322"/>
      <c r="T58" s="323"/>
      <c r="U58" s="14"/>
    </row>
    <row r="59" spans="1:21" s="18" customFormat="1" ht="31.5" customHeight="1" thickBot="1">
      <c r="A59" s="324" t="s">
        <v>51</v>
      </c>
      <c r="B59" s="325"/>
      <c r="C59" s="325"/>
      <c r="D59" s="325"/>
      <c r="E59" s="325"/>
      <c r="F59" s="325"/>
      <c r="G59" s="325"/>
      <c r="H59" s="326"/>
      <c r="I59" s="327" t="s">
        <v>44</v>
      </c>
      <c r="J59" s="328"/>
      <c r="K59" s="315"/>
      <c r="L59" s="315"/>
      <c r="M59" s="315"/>
      <c r="N59" s="315"/>
      <c r="O59" s="315"/>
      <c r="P59" s="315"/>
      <c r="Q59" s="315"/>
      <c r="R59" s="315"/>
      <c r="S59" s="315"/>
      <c r="T59" s="316"/>
      <c r="U59" s="17"/>
    </row>
    <row r="60" spans="1:21" s="18" customFormat="1" ht="4.5" customHeight="1">
      <c r="A60" s="26"/>
      <c r="B60" s="26"/>
      <c r="C60" s="26"/>
      <c r="D60" s="26"/>
      <c r="E60" s="26"/>
      <c r="F60" s="26"/>
      <c r="G60" s="26"/>
      <c r="H60" s="26"/>
      <c r="I60" s="34"/>
      <c r="J60" s="34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17"/>
    </row>
    <row r="61" spans="1:21" s="18" customFormat="1" ht="17.25" thickBot="1">
      <c r="A61" s="26"/>
      <c r="B61" s="26"/>
      <c r="C61" s="26"/>
      <c r="D61" s="26"/>
      <c r="E61" s="26"/>
      <c r="F61" s="26"/>
      <c r="G61" s="26"/>
      <c r="H61" s="26"/>
      <c r="I61" s="34"/>
      <c r="J61" s="34"/>
      <c r="K61" s="37"/>
      <c r="L61" s="37"/>
      <c r="M61" s="37"/>
      <c r="N61" s="37"/>
      <c r="O61" s="37"/>
      <c r="P61" s="37"/>
      <c r="Q61" s="37"/>
      <c r="R61" s="37"/>
      <c r="S61" s="205" t="s">
        <v>96</v>
      </c>
      <c r="T61" s="205"/>
      <c r="U61" s="17"/>
    </row>
    <row r="62" spans="1:21" s="13" customFormat="1" ht="18" customHeight="1">
      <c r="A62" s="317" t="s">
        <v>9</v>
      </c>
      <c r="B62" s="318"/>
      <c r="C62" s="318"/>
      <c r="D62" s="318"/>
      <c r="E62" s="318"/>
      <c r="F62" s="318"/>
      <c r="G62" s="318"/>
      <c r="H62" s="318"/>
      <c r="I62" s="318" t="s">
        <v>49</v>
      </c>
      <c r="J62" s="318"/>
      <c r="K62" s="318" t="s">
        <v>7</v>
      </c>
      <c r="L62" s="318"/>
      <c r="M62" s="318" t="s">
        <v>8</v>
      </c>
      <c r="N62" s="318"/>
      <c r="O62" s="318"/>
      <c r="P62" s="318"/>
      <c r="Q62" s="318"/>
      <c r="R62" s="318"/>
      <c r="S62" s="318"/>
      <c r="T62" s="320"/>
      <c r="U62" s="14"/>
    </row>
    <row r="63" spans="1:21" s="13" customFormat="1" ht="27.75" customHeight="1">
      <c r="A63" s="319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 t="s">
        <v>80</v>
      </c>
      <c r="N63" s="269"/>
      <c r="O63" s="269"/>
      <c r="P63" s="269"/>
      <c r="Q63" s="269"/>
      <c r="R63" s="269"/>
      <c r="S63" s="269" t="s">
        <v>61</v>
      </c>
      <c r="T63" s="321"/>
      <c r="U63" s="14"/>
    </row>
    <row r="64" spans="1:21" s="13" customFormat="1" ht="12" customHeight="1">
      <c r="A64" s="319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 t="s">
        <v>6</v>
      </c>
      <c r="N64" s="269"/>
      <c r="O64" s="222" t="s">
        <v>53</v>
      </c>
      <c r="P64" s="222"/>
      <c r="Q64" s="222"/>
      <c r="R64" s="223"/>
      <c r="S64" s="269"/>
      <c r="T64" s="321"/>
      <c r="U64" s="14"/>
    </row>
    <row r="65" spans="1:21" s="13" customFormat="1" ht="86.25" customHeight="1">
      <c r="A65" s="319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 t="s">
        <v>79</v>
      </c>
      <c r="P65" s="269"/>
      <c r="Q65" s="269" t="s">
        <v>78</v>
      </c>
      <c r="R65" s="269"/>
      <c r="S65" s="269"/>
      <c r="T65" s="321"/>
      <c r="U65" s="14"/>
    </row>
    <row r="66" spans="1:21" s="13" customFormat="1" ht="13.5" customHeight="1" thickBot="1">
      <c r="A66" s="312">
        <v>1</v>
      </c>
      <c r="B66" s="313"/>
      <c r="C66" s="313"/>
      <c r="D66" s="313"/>
      <c r="E66" s="313"/>
      <c r="F66" s="313"/>
      <c r="G66" s="313"/>
      <c r="H66" s="313"/>
      <c r="I66" s="314">
        <v>2</v>
      </c>
      <c r="J66" s="314"/>
      <c r="K66" s="314">
        <v>3</v>
      </c>
      <c r="L66" s="314"/>
      <c r="M66" s="310">
        <v>4</v>
      </c>
      <c r="N66" s="310"/>
      <c r="O66" s="310">
        <v>5</v>
      </c>
      <c r="P66" s="310"/>
      <c r="Q66" s="310">
        <v>6</v>
      </c>
      <c r="R66" s="310"/>
      <c r="S66" s="310">
        <v>7</v>
      </c>
      <c r="T66" s="311"/>
      <c r="U66" s="14"/>
    </row>
    <row r="67" spans="1:21" s="18" customFormat="1" ht="43.5" customHeight="1">
      <c r="A67" s="305" t="s">
        <v>118</v>
      </c>
      <c r="B67" s="306"/>
      <c r="C67" s="306"/>
      <c r="D67" s="306"/>
      <c r="E67" s="306"/>
      <c r="F67" s="306"/>
      <c r="G67" s="306"/>
      <c r="H67" s="307"/>
      <c r="I67" s="308" t="s">
        <v>45</v>
      </c>
      <c r="J67" s="309"/>
      <c r="K67" s="303">
        <f>M67+S67</f>
        <v>4045700</v>
      </c>
      <c r="L67" s="303"/>
      <c r="M67" s="303">
        <f>O67+Q67</f>
        <v>3414404</v>
      </c>
      <c r="N67" s="303"/>
      <c r="O67" s="303">
        <f>O8+O13+O14+O15+O19+O33+O37+O38+O39+O52+O58+O59</f>
        <v>585912</v>
      </c>
      <c r="P67" s="303"/>
      <c r="Q67" s="303">
        <f>Q8+Q13+Q14+Q15+Q19+Q33+Q37+Q38+Q39+Q52+Q58+Q59</f>
        <v>2828492</v>
      </c>
      <c r="R67" s="303"/>
      <c r="S67" s="303">
        <f>S8+S37+S52+S13</f>
        <v>631296</v>
      </c>
      <c r="T67" s="304"/>
      <c r="U67" s="17"/>
    </row>
    <row r="68" spans="1:21" s="18" customFormat="1" ht="45" customHeight="1" thickBot="1">
      <c r="A68" s="298" t="s">
        <v>119</v>
      </c>
      <c r="B68" s="299"/>
      <c r="C68" s="299"/>
      <c r="D68" s="299"/>
      <c r="E68" s="299"/>
      <c r="F68" s="299"/>
      <c r="G68" s="299"/>
      <c r="H68" s="300"/>
      <c r="I68" s="301" t="s">
        <v>46</v>
      </c>
      <c r="J68" s="302"/>
      <c r="K68" s="284">
        <v>4045700</v>
      </c>
      <c r="L68" s="297"/>
      <c r="M68" s="284"/>
      <c r="N68" s="297"/>
      <c r="O68" s="284"/>
      <c r="P68" s="297"/>
      <c r="Q68" s="284"/>
      <c r="R68" s="297"/>
      <c r="S68" s="284"/>
      <c r="T68" s="285"/>
      <c r="U68" s="17"/>
    </row>
    <row r="69" spans="1:21" s="18" customFormat="1" ht="42.75" customHeight="1" thickBot="1" thickTop="1">
      <c r="A69" s="291" t="s">
        <v>115</v>
      </c>
      <c r="B69" s="292"/>
      <c r="C69" s="292"/>
      <c r="D69" s="292"/>
      <c r="E69" s="292"/>
      <c r="F69" s="292"/>
      <c r="G69" s="292"/>
      <c r="H69" s="293"/>
      <c r="I69" s="294" t="s">
        <v>114</v>
      </c>
      <c r="J69" s="295"/>
      <c r="K69" s="282"/>
      <c r="L69" s="296"/>
      <c r="M69" s="282"/>
      <c r="N69" s="296"/>
      <c r="O69" s="282"/>
      <c r="P69" s="296"/>
      <c r="Q69" s="282"/>
      <c r="R69" s="296"/>
      <c r="S69" s="282"/>
      <c r="T69" s="283"/>
      <c r="U69" s="17"/>
    </row>
    <row r="70" spans="1:20" s="20" customFormat="1" ht="8.25" customHeight="1">
      <c r="A70" s="287"/>
      <c r="B70" s="287"/>
      <c r="C70" s="287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</row>
    <row r="71" spans="1:11" s="20" customFormat="1" ht="13.5" customHeight="1">
      <c r="A71" s="23"/>
      <c r="B71" s="23"/>
      <c r="C71" s="23"/>
      <c r="D71" s="22"/>
      <c r="E71" s="22"/>
      <c r="F71" s="22"/>
      <c r="G71" s="22"/>
      <c r="H71" s="19"/>
      <c r="I71" s="19"/>
      <c r="J71" s="19"/>
      <c r="K71" s="19"/>
    </row>
    <row r="72" spans="1:20" s="13" customFormat="1" ht="34.5" customHeight="1">
      <c r="A72" s="289" t="s">
        <v>54</v>
      </c>
      <c r="B72" s="289"/>
      <c r="C72" s="289"/>
      <c r="D72" s="289"/>
      <c r="E72" s="281" t="s">
        <v>124</v>
      </c>
      <c r="F72" s="281"/>
      <c r="G72" s="281"/>
      <c r="H72" s="281"/>
      <c r="I72" s="281"/>
      <c r="J72" s="281"/>
      <c r="K72" s="281"/>
      <c r="L72" s="281"/>
      <c r="M72" s="214"/>
      <c r="N72" s="214"/>
      <c r="O72" s="42"/>
      <c r="P72" s="281" t="s">
        <v>127</v>
      </c>
      <c r="Q72" s="281"/>
      <c r="R72" s="281"/>
      <c r="S72" s="281"/>
      <c r="T72" s="281"/>
    </row>
    <row r="73" spans="4:20" s="12" customFormat="1" ht="37.5" customHeight="1">
      <c r="D73" s="3"/>
      <c r="E73" s="286" t="s">
        <v>120</v>
      </c>
      <c r="F73" s="286"/>
      <c r="G73" s="286"/>
      <c r="H73" s="286"/>
      <c r="I73" s="286"/>
      <c r="J73" s="286"/>
      <c r="K73" s="286"/>
      <c r="L73" s="286"/>
      <c r="M73" s="280" t="s">
        <v>126</v>
      </c>
      <c r="N73" s="280"/>
      <c r="O73" s="280"/>
      <c r="P73" s="280" t="s">
        <v>55</v>
      </c>
      <c r="Q73" s="280"/>
      <c r="R73" s="280"/>
      <c r="S73" s="280"/>
      <c r="T73" s="280"/>
    </row>
    <row r="74" spans="7:20" s="12" customFormat="1" ht="22.5" customHeight="1">
      <c r="G74" s="38"/>
      <c r="H74" s="38"/>
      <c r="I74" s="38"/>
      <c r="J74" s="38"/>
      <c r="K74" s="38"/>
      <c r="L74" s="38"/>
      <c r="M74" s="3"/>
      <c r="N74" s="3"/>
      <c r="P74" s="3"/>
      <c r="Q74" s="3"/>
      <c r="R74" s="3"/>
      <c r="S74" s="3"/>
      <c r="T74" s="3"/>
    </row>
    <row r="75" spans="1:20" s="9" customFormat="1" ht="31.5" customHeight="1">
      <c r="A75" s="400" t="s">
        <v>121</v>
      </c>
      <c r="B75" s="400"/>
      <c r="C75" s="400"/>
      <c r="D75" s="400"/>
      <c r="E75" s="281" t="s">
        <v>124</v>
      </c>
      <c r="F75" s="281"/>
      <c r="G75" s="281"/>
      <c r="H75" s="281"/>
      <c r="I75" s="281"/>
      <c r="J75" s="281"/>
      <c r="K75" s="281"/>
      <c r="L75" s="281"/>
      <c r="M75" s="214"/>
      <c r="N75" s="214"/>
      <c r="O75" s="42"/>
      <c r="P75" s="281" t="s">
        <v>102</v>
      </c>
      <c r="Q75" s="281"/>
      <c r="R75" s="281"/>
      <c r="S75" s="281"/>
      <c r="T75" s="281"/>
    </row>
    <row r="76" spans="4:20" s="12" customFormat="1" ht="40.5" customHeight="1">
      <c r="D76" s="3"/>
      <c r="E76" s="286" t="s">
        <v>120</v>
      </c>
      <c r="F76" s="286"/>
      <c r="G76" s="286"/>
      <c r="H76" s="286"/>
      <c r="I76" s="286"/>
      <c r="J76" s="286"/>
      <c r="K76" s="286"/>
      <c r="L76" s="286"/>
      <c r="M76" s="280" t="s">
        <v>126</v>
      </c>
      <c r="N76" s="280"/>
      <c r="O76" s="280"/>
      <c r="P76" s="280" t="s">
        <v>55</v>
      </c>
      <c r="Q76" s="280"/>
      <c r="R76" s="280"/>
      <c r="S76" s="280"/>
      <c r="T76" s="280"/>
    </row>
    <row r="77" spans="4:12" ht="0.75" customHeight="1">
      <c r="D77" s="3"/>
      <c r="E77" s="286"/>
      <c r="F77" s="286"/>
      <c r="G77" s="286"/>
      <c r="H77" s="286"/>
      <c r="I77" s="286"/>
      <c r="J77" s="286"/>
      <c r="K77" s="286"/>
      <c r="L77" s="286"/>
    </row>
    <row r="78" spans="1:10" s="1" customFormat="1" ht="12.75">
      <c r="A78" s="290" t="s">
        <v>125</v>
      </c>
      <c r="B78" s="290"/>
      <c r="C78" s="290"/>
      <c r="D78" s="290"/>
      <c r="E78" s="290"/>
      <c r="F78" s="290"/>
      <c r="G78" s="290"/>
      <c r="H78" s="290"/>
      <c r="I78" s="290"/>
      <c r="J78" s="290"/>
    </row>
    <row r="79" spans="1:10" s="1" customFormat="1" ht="18" customHeight="1">
      <c r="A79" s="286" t="s">
        <v>75</v>
      </c>
      <c r="B79" s="286"/>
      <c r="C79" s="286"/>
      <c r="D79" s="286"/>
      <c r="E79" s="286"/>
      <c r="F79" s="286"/>
      <c r="G79" s="286"/>
      <c r="H79" s="286"/>
      <c r="I79" s="286"/>
      <c r="J79" s="286"/>
    </row>
  </sheetData>
  <sheetProtection/>
  <mergeCells count="344">
    <mergeCell ref="A75:D75"/>
    <mergeCell ref="E72:L72"/>
    <mergeCell ref="E73:L73"/>
    <mergeCell ref="E75:L75"/>
    <mergeCell ref="E76:L76"/>
    <mergeCell ref="M4:R4"/>
    <mergeCell ref="O5:R5"/>
    <mergeCell ref="O6:P6"/>
    <mergeCell ref="Q6:R6"/>
    <mergeCell ref="O7:P7"/>
    <mergeCell ref="S4:T6"/>
    <mergeCell ref="A14:H14"/>
    <mergeCell ref="I14:J14"/>
    <mergeCell ref="K14:L14"/>
    <mergeCell ref="M14:N14"/>
    <mergeCell ref="O14:P14"/>
    <mergeCell ref="Q14:R14"/>
    <mergeCell ref="S14:T14"/>
    <mergeCell ref="K7:L7"/>
    <mergeCell ref="M5:N6"/>
    <mergeCell ref="A2:T2"/>
    <mergeCell ref="A3:H6"/>
    <mergeCell ref="I3:J6"/>
    <mergeCell ref="K3:L6"/>
    <mergeCell ref="M3:T3"/>
    <mergeCell ref="S8:T8"/>
    <mergeCell ref="A8:H8"/>
    <mergeCell ref="I8:J8"/>
    <mergeCell ref="K8:L8"/>
    <mergeCell ref="M7:N7"/>
    <mergeCell ref="Q7:R7"/>
    <mergeCell ref="S7:T7"/>
    <mergeCell ref="A7:H7"/>
    <mergeCell ref="I7:J7"/>
    <mergeCell ref="Q9:R10"/>
    <mergeCell ref="A9:H9"/>
    <mergeCell ref="I9:J10"/>
    <mergeCell ref="K9:L10"/>
    <mergeCell ref="M8:N8"/>
    <mergeCell ref="O8:P8"/>
    <mergeCell ref="Q8:R8"/>
    <mergeCell ref="A12:H12"/>
    <mergeCell ref="I12:J12"/>
    <mergeCell ref="K12:L12"/>
    <mergeCell ref="S9:T10"/>
    <mergeCell ref="A10:H10"/>
    <mergeCell ref="A11:H11"/>
    <mergeCell ref="I11:J11"/>
    <mergeCell ref="K11:L11"/>
    <mergeCell ref="M9:N10"/>
    <mergeCell ref="O9:P10"/>
    <mergeCell ref="M12:N12"/>
    <mergeCell ref="O12:P12"/>
    <mergeCell ref="Q12:R12"/>
    <mergeCell ref="S12:T12"/>
    <mergeCell ref="M11:N11"/>
    <mergeCell ref="O11:P11"/>
    <mergeCell ref="Q11:R11"/>
    <mergeCell ref="S11:T11"/>
    <mergeCell ref="M13:N13"/>
    <mergeCell ref="O13:P13"/>
    <mergeCell ref="Q13:R13"/>
    <mergeCell ref="S13:T13"/>
    <mergeCell ref="A13:H13"/>
    <mergeCell ref="I13:J13"/>
    <mergeCell ref="K13:L13"/>
    <mergeCell ref="K16:L17"/>
    <mergeCell ref="M15:N15"/>
    <mergeCell ref="O15:P15"/>
    <mergeCell ref="Q15:R15"/>
    <mergeCell ref="S15:T15"/>
    <mergeCell ref="A15:H15"/>
    <mergeCell ref="I15:J15"/>
    <mergeCell ref="K15:L15"/>
    <mergeCell ref="S16:T17"/>
    <mergeCell ref="A17:H17"/>
    <mergeCell ref="A18:H18"/>
    <mergeCell ref="I18:J18"/>
    <mergeCell ref="K18:L18"/>
    <mergeCell ref="M16:N17"/>
    <mergeCell ref="O16:P17"/>
    <mergeCell ref="Q16:R17"/>
    <mergeCell ref="A16:H16"/>
    <mergeCell ref="I16:J17"/>
    <mergeCell ref="M18:N18"/>
    <mergeCell ref="O18:P18"/>
    <mergeCell ref="Q18:R18"/>
    <mergeCell ref="S18:T18"/>
    <mergeCell ref="A19:H19"/>
    <mergeCell ref="I19:J19"/>
    <mergeCell ref="K19:L19"/>
    <mergeCell ref="K22:L25"/>
    <mergeCell ref="M22:T22"/>
    <mergeCell ref="M23:R23"/>
    <mergeCell ref="S23:T25"/>
    <mergeCell ref="M19:N19"/>
    <mergeCell ref="O19:P19"/>
    <mergeCell ref="Q19:R19"/>
    <mergeCell ref="S19:T19"/>
    <mergeCell ref="S26:T26"/>
    <mergeCell ref="A26:H26"/>
    <mergeCell ref="I26:J26"/>
    <mergeCell ref="K26:L26"/>
    <mergeCell ref="M24:N25"/>
    <mergeCell ref="O24:R24"/>
    <mergeCell ref="O25:P25"/>
    <mergeCell ref="Q25:R25"/>
    <mergeCell ref="A22:H25"/>
    <mergeCell ref="I22:J25"/>
    <mergeCell ref="Q27:R28"/>
    <mergeCell ref="A27:H27"/>
    <mergeCell ref="I27:J28"/>
    <mergeCell ref="K27:L28"/>
    <mergeCell ref="M26:N26"/>
    <mergeCell ref="O26:P26"/>
    <mergeCell ref="Q26:R26"/>
    <mergeCell ref="A30:H30"/>
    <mergeCell ref="I30:J30"/>
    <mergeCell ref="K30:L30"/>
    <mergeCell ref="S27:T28"/>
    <mergeCell ref="A28:H28"/>
    <mergeCell ref="A29:H29"/>
    <mergeCell ref="I29:J29"/>
    <mergeCell ref="K29:L29"/>
    <mergeCell ref="M27:N28"/>
    <mergeCell ref="O27:P28"/>
    <mergeCell ref="M30:N30"/>
    <mergeCell ref="O30:P30"/>
    <mergeCell ref="Q30:R30"/>
    <mergeCell ref="S30:T30"/>
    <mergeCell ref="M29:N29"/>
    <mergeCell ref="O29:P29"/>
    <mergeCell ref="Q29:R29"/>
    <mergeCell ref="S29:T29"/>
    <mergeCell ref="M31:N31"/>
    <mergeCell ref="O31:P31"/>
    <mergeCell ref="Q31:R31"/>
    <mergeCell ref="S31:T31"/>
    <mergeCell ref="A31:H31"/>
    <mergeCell ref="I31:J31"/>
    <mergeCell ref="K31:L31"/>
    <mergeCell ref="M32:N32"/>
    <mergeCell ref="O32:P32"/>
    <mergeCell ref="Q32:R32"/>
    <mergeCell ref="S32:T32"/>
    <mergeCell ref="A32:H32"/>
    <mergeCell ref="I32:J32"/>
    <mergeCell ref="K32:L32"/>
    <mergeCell ref="K34:L35"/>
    <mergeCell ref="M33:N33"/>
    <mergeCell ref="O33:P33"/>
    <mergeCell ref="Q33:R33"/>
    <mergeCell ref="S33:T33"/>
    <mergeCell ref="A33:H33"/>
    <mergeCell ref="I33:J33"/>
    <mergeCell ref="K33:L33"/>
    <mergeCell ref="S34:T35"/>
    <mergeCell ref="A35:H35"/>
    <mergeCell ref="A36:H36"/>
    <mergeCell ref="I36:J36"/>
    <mergeCell ref="K36:L36"/>
    <mergeCell ref="M34:N35"/>
    <mergeCell ref="O34:P35"/>
    <mergeCell ref="Q34:R35"/>
    <mergeCell ref="A34:H34"/>
    <mergeCell ref="I34:J35"/>
    <mergeCell ref="M36:N36"/>
    <mergeCell ref="O36:P36"/>
    <mergeCell ref="Q36:R36"/>
    <mergeCell ref="S36:T36"/>
    <mergeCell ref="A37:H37"/>
    <mergeCell ref="I37:J37"/>
    <mergeCell ref="K37:L37"/>
    <mergeCell ref="S38:T38"/>
    <mergeCell ref="A38:H38"/>
    <mergeCell ref="I38:J38"/>
    <mergeCell ref="K38:L38"/>
    <mergeCell ref="M37:N37"/>
    <mergeCell ref="O37:P37"/>
    <mergeCell ref="Q37:R37"/>
    <mergeCell ref="S37:T37"/>
    <mergeCell ref="A39:H39"/>
    <mergeCell ref="I39:J39"/>
    <mergeCell ref="K39:L39"/>
    <mergeCell ref="M38:N38"/>
    <mergeCell ref="O38:P38"/>
    <mergeCell ref="Q38:R38"/>
    <mergeCell ref="M46:N47"/>
    <mergeCell ref="O46:R46"/>
    <mergeCell ref="M39:N39"/>
    <mergeCell ref="O39:P39"/>
    <mergeCell ref="Q39:R39"/>
    <mergeCell ref="S39:T39"/>
    <mergeCell ref="M40:N41"/>
    <mergeCell ref="O40:P41"/>
    <mergeCell ref="Q40:R41"/>
    <mergeCell ref="A40:H40"/>
    <mergeCell ref="I40:J41"/>
    <mergeCell ref="K40:L41"/>
    <mergeCell ref="O47:P47"/>
    <mergeCell ref="Q47:R47"/>
    <mergeCell ref="S40:T41"/>
    <mergeCell ref="A41:H41"/>
    <mergeCell ref="A44:H47"/>
    <mergeCell ref="I44:J47"/>
    <mergeCell ref="K44:L47"/>
    <mergeCell ref="M44:T44"/>
    <mergeCell ref="M45:R45"/>
    <mergeCell ref="S45:T47"/>
    <mergeCell ref="M48:N48"/>
    <mergeCell ref="O48:P48"/>
    <mergeCell ref="Q48:R48"/>
    <mergeCell ref="S48:T48"/>
    <mergeCell ref="A48:H48"/>
    <mergeCell ref="I48:J48"/>
    <mergeCell ref="K48:L48"/>
    <mergeCell ref="K50:L50"/>
    <mergeCell ref="M49:N49"/>
    <mergeCell ref="O49:P49"/>
    <mergeCell ref="Q49:R49"/>
    <mergeCell ref="S49:T49"/>
    <mergeCell ref="A49:H49"/>
    <mergeCell ref="I49:J49"/>
    <mergeCell ref="K49:L49"/>
    <mergeCell ref="S51:T51"/>
    <mergeCell ref="A51:H51"/>
    <mergeCell ref="I51:J51"/>
    <mergeCell ref="K51:L51"/>
    <mergeCell ref="M50:N50"/>
    <mergeCell ref="O50:P50"/>
    <mergeCell ref="Q50:R50"/>
    <mergeCell ref="S50:T50"/>
    <mergeCell ref="A50:H50"/>
    <mergeCell ref="I50:J50"/>
    <mergeCell ref="A52:H52"/>
    <mergeCell ref="I52:J52"/>
    <mergeCell ref="K52:L52"/>
    <mergeCell ref="M51:N51"/>
    <mergeCell ref="O51:P51"/>
    <mergeCell ref="Q51:R51"/>
    <mergeCell ref="M52:N52"/>
    <mergeCell ref="O52:P52"/>
    <mergeCell ref="Q52:R52"/>
    <mergeCell ref="S52:T52"/>
    <mergeCell ref="S53:T54"/>
    <mergeCell ref="O53:P54"/>
    <mergeCell ref="Q53:R54"/>
    <mergeCell ref="A54:H54"/>
    <mergeCell ref="I54:J54"/>
    <mergeCell ref="A55:H55"/>
    <mergeCell ref="I55:J55"/>
    <mergeCell ref="K55:L55"/>
    <mergeCell ref="M53:N54"/>
    <mergeCell ref="A53:H53"/>
    <mergeCell ref="M55:N55"/>
    <mergeCell ref="I53:J53"/>
    <mergeCell ref="K53:L54"/>
    <mergeCell ref="Q55:R55"/>
    <mergeCell ref="S55:T55"/>
    <mergeCell ref="A56:H56"/>
    <mergeCell ref="I56:J56"/>
    <mergeCell ref="K56:L56"/>
    <mergeCell ref="S56:T56"/>
    <mergeCell ref="Q56:R56"/>
    <mergeCell ref="I57:J57"/>
    <mergeCell ref="K57:L57"/>
    <mergeCell ref="M57:N57"/>
    <mergeCell ref="M56:N56"/>
    <mergeCell ref="O56:P56"/>
    <mergeCell ref="O55:P55"/>
    <mergeCell ref="A59:H59"/>
    <mergeCell ref="I59:J59"/>
    <mergeCell ref="K59:L59"/>
    <mergeCell ref="O57:P57"/>
    <mergeCell ref="Q57:R57"/>
    <mergeCell ref="S57:T57"/>
    <mergeCell ref="A58:H58"/>
    <mergeCell ref="I58:J58"/>
    <mergeCell ref="K58:L58"/>
    <mergeCell ref="A57:H57"/>
    <mergeCell ref="S63:T65"/>
    <mergeCell ref="M59:N59"/>
    <mergeCell ref="O59:P59"/>
    <mergeCell ref="Q59:R59"/>
    <mergeCell ref="M58:N58"/>
    <mergeCell ref="O58:P58"/>
    <mergeCell ref="Q58:R58"/>
    <mergeCell ref="S58:T58"/>
    <mergeCell ref="M66:N66"/>
    <mergeCell ref="O64:R64"/>
    <mergeCell ref="O65:P65"/>
    <mergeCell ref="Q65:R65"/>
    <mergeCell ref="S59:T59"/>
    <mergeCell ref="A62:H65"/>
    <mergeCell ref="I62:J65"/>
    <mergeCell ref="K62:L65"/>
    <mergeCell ref="M62:T62"/>
    <mergeCell ref="M63:R63"/>
    <mergeCell ref="S67:T67"/>
    <mergeCell ref="A67:H67"/>
    <mergeCell ref="I67:J67"/>
    <mergeCell ref="K67:L67"/>
    <mergeCell ref="O66:P66"/>
    <mergeCell ref="Q66:R66"/>
    <mergeCell ref="S66:T66"/>
    <mergeCell ref="A66:H66"/>
    <mergeCell ref="I66:J66"/>
    <mergeCell ref="K66:L66"/>
    <mergeCell ref="I68:J68"/>
    <mergeCell ref="K68:L68"/>
    <mergeCell ref="M68:N68"/>
    <mergeCell ref="M67:N67"/>
    <mergeCell ref="O67:P67"/>
    <mergeCell ref="Q67:R67"/>
    <mergeCell ref="A78:J78"/>
    <mergeCell ref="A69:H69"/>
    <mergeCell ref="I69:J69"/>
    <mergeCell ref="K69:L69"/>
    <mergeCell ref="O68:P68"/>
    <mergeCell ref="Q68:R68"/>
    <mergeCell ref="M69:N69"/>
    <mergeCell ref="O69:P69"/>
    <mergeCell ref="Q69:R69"/>
    <mergeCell ref="A68:H68"/>
    <mergeCell ref="M64:N65"/>
    <mergeCell ref="E77:L77"/>
    <mergeCell ref="A79:J79"/>
    <mergeCell ref="P76:T76"/>
    <mergeCell ref="A70:C70"/>
    <mergeCell ref="D70:T70"/>
    <mergeCell ref="M73:O73"/>
    <mergeCell ref="M76:O76"/>
    <mergeCell ref="A72:D72"/>
    <mergeCell ref="P75:T75"/>
    <mergeCell ref="M75:N75"/>
    <mergeCell ref="S21:T21"/>
    <mergeCell ref="P73:T73"/>
    <mergeCell ref="M72:N72"/>
    <mergeCell ref="P72:T72"/>
    <mergeCell ref="S1:T1"/>
    <mergeCell ref="S43:T43"/>
    <mergeCell ref="S61:T61"/>
    <mergeCell ref="S69:T69"/>
    <mergeCell ref="S68:T68"/>
  </mergeCells>
  <printOptions/>
  <pageMargins left="0.984251968503937" right="0.5905511811023623" top="0.7874015748031497" bottom="0.7874015748031497" header="0" footer="0"/>
  <pageSetup blackAndWhite="1" fitToHeight="14" horizontalDpi="600" verticalDpi="600" orientation="landscape" paperSize="9" scale="94" r:id="rId1"/>
  <rowBreaks count="3" manualBreakCount="3">
    <brk id="20" max="255" man="1"/>
    <brk id="42" max="255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44"/>
  <sheetViews>
    <sheetView view="pageBreakPreview" zoomScale="73" zoomScaleSheetLayoutView="73" zoomScalePageLayoutView="0" workbookViewId="0" topLeftCell="A3">
      <selection activeCell="J25" sqref="J25"/>
    </sheetView>
  </sheetViews>
  <sheetFormatPr defaultColWidth="9.00390625" defaultRowHeight="12.75"/>
  <cols>
    <col min="1" max="1" width="7.25390625" style="80" customWidth="1"/>
    <col min="2" max="2" width="3.25390625" style="80" customWidth="1"/>
    <col min="3" max="3" width="4.25390625" style="80" customWidth="1"/>
    <col min="4" max="4" width="3.00390625" style="80" customWidth="1"/>
    <col min="5" max="5" width="3.75390625" style="80" customWidth="1"/>
    <col min="6" max="6" width="17.625" style="80" customWidth="1"/>
    <col min="7" max="7" width="10.00390625" style="80" customWidth="1"/>
    <col min="8" max="9" width="11.625" style="80" customWidth="1"/>
    <col min="10" max="10" width="21.375" style="80" customWidth="1"/>
    <col min="11" max="11" width="16.00390625" style="80" customWidth="1"/>
    <col min="12" max="12" width="14.125" style="80" customWidth="1"/>
    <col min="13" max="13" width="19.00390625" style="80" customWidth="1"/>
    <col min="14" max="14" width="15.625" style="76" customWidth="1"/>
    <col min="15" max="15" width="15.25390625" style="76" customWidth="1"/>
    <col min="16" max="16384" width="9.125" style="76" customWidth="1"/>
  </cols>
  <sheetData>
    <row r="1" spans="9:18" s="43" customFormat="1" ht="12.75" hidden="1">
      <c r="I1" s="429" t="s">
        <v>129</v>
      </c>
      <c r="J1" s="429"/>
      <c r="K1" s="429"/>
      <c r="L1" s="429"/>
      <c r="M1" s="429"/>
      <c r="N1" s="429"/>
      <c r="O1" s="44"/>
      <c r="P1" s="44"/>
      <c r="R1" s="45"/>
    </row>
    <row r="2" spans="9:18" s="43" customFormat="1" ht="43.5" customHeight="1" hidden="1">
      <c r="I2" s="430" t="s">
        <v>130</v>
      </c>
      <c r="J2" s="430"/>
      <c r="K2" s="430"/>
      <c r="L2" s="430"/>
      <c r="M2" s="430"/>
      <c r="N2" s="430"/>
      <c r="O2" s="46"/>
      <c r="P2" s="46"/>
      <c r="Q2" s="46"/>
      <c r="R2" s="46"/>
    </row>
    <row r="3" spans="1:14" s="47" customFormat="1" ht="42.75" customHeight="1">
      <c r="A3" s="431" t="s">
        <v>131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</row>
    <row r="4" spans="1:14" s="48" customFormat="1" ht="20.25" customHeight="1">
      <c r="A4" s="432" t="str">
        <f>'[1]ФО с.1'!E9</f>
        <v>Территориальная избирательная комиссия городского округа Эгвекинот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</row>
    <row r="5" spans="1:14" s="49" customFormat="1" ht="18" customHeight="1">
      <c r="A5" s="433" t="s">
        <v>132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</row>
    <row r="6" spans="1:16" s="49" customFormat="1" ht="39" customHeight="1">
      <c r="A6" s="426" t="s">
        <v>133</v>
      </c>
      <c r="B6" s="434" t="s">
        <v>134</v>
      </c>
      <c r="C6" s="435"/>
      <c r="D6" s="435"/>
      <c r="E6" s="436"/>
      <c r="F6" s="443" t="s">
        <v>135</v>
      </c>
      <c r="G6" s="426" t="s">
        <v>136</v>
      </c>
      <c r="H6" s="428" t="s">
        <v>137</v>
      </c>
      <c r="I6" s="426" t="s">
        <v>138</v>
      </c>
      <c r="J6" s="426" t="s">
        <v>139</v>
      </c>
      <c r="K6" s="426" t="s">
        <v>140</v>
      </c>
      <c r="L6" s="428" t="s">
        <v>141</v>
      </c>
      <c r="M6" s="426" t="s">
        <v>142</v>
      </c>
      <c r="N6" s="426" t="s">
        <v>143</v>
      </c>
      <c r="O6" s="50"/>
      <c r="P6" s="50"/>
    </row>
    <row r="7" spans="1:16" s="49" customFormat="1" ht="37.5" customHeight="1">
      <c r="A7" s="426"/>
      <c r="B7" s="437"/>
      <c r="C7" s="438"/>
      <c r="D7" s="438"/>
      <c r="E7" s="439"/>
      <c r="F7" s="444"/>
      <c r="G7" s="426"/>
      <c r="H7" s="428"/>
      <c r="I7" s="426"/>
      <c r="J7" s="426"/>
      <c r="K7" s="427"/>
      <c r="L7" s="428"/>
      <c r="M7" s="426"/>
      <c r="N7" s="426"/>
      <c r="O7" s="50"/>
      <c r="P7" s="50"/>
    </row>
    <row r="8" spans="1:16" s="49" customFormat="1" ht="26.25" customHeight="1">
      <c r="A8" s="426"/>
      <c r="B8" s="440"/>
      <c r="C8" s="441"/>
      <c r="D8" s="441"/>
      <c r="E8" s="442"/>
      <c r="F8" s="445"/>
      <c r="G8" s="426"/>
      <c r="H8" s="428"/>
      <c r="I8" s="426"/>
      <c r="J8" s="426"/>
      <c r="K8" s="427"/>
      <c r="L8" s="428"/>
      <c r="M8" s="426"/>
      <c r="N8" s="426"/>
      <c r="O8" s="50"/>
      <c r="P8" s="50"/>
    </row>
    <row r="9" spans="1:16" s="49" customFormat="1" ht="12.75">
      <c r="A9" s="51">
        <v>1</v>
      </c>
      <c r="B9" s="423">
        <v>2</v>
      </c>
      <c r="C9" s="424"/>
      <c r="D9" s="424"/>
      <c r="E9" s="425"/>
      <c r="F9" s="51">
        <v>3</v>
      </c>
      <c r="G9" s="51">
        <v>4</v>
      </c>
      <c r="H9" s="51">
        <v>5</v>
      </c>
      <c r="I9" s="51">
        <v>6</v>
      </c>
      <c r="J9" s="51">
        <v>7</v>
      </c>
      <c r="K9" s="51">
        <v>8</v>
      </c>
      <c r="L9" s="51">
        <v>9</v>
      </c>
      <c r="M9" s="51">
        <v>10</v>
      </c>
      <c r="N9" s="51">
        <v>11</v>
      </c>
      <c r="O9" s="52"/>
      <c r="P9" s="52"/>
    </row>
    <row r="10" spans="1:16" s="49" customFormat="1" ht="18.75" customHeight="1">
      <c r="A10" s="420" t="s">
        <v>144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2"/>
      <c r="O10" s="53"/>
      <c r="P10" s="53"/>
    </row>
    <row r="11" spans="1:14" s="49" customFormat="1" ht="25.5" customHeight="1">
      <c r="A11" s="54">
        <v>1</v>
      </c>
      <c r="B11" s="414" t="s">
        <v>157</v>
      </c>
      <c r="C11" s="415"/>
      <c r="D11" s="415"/>
      <c r="E11" s="416"/>
      <c r="F11" s="68" t="s">
        <v>149</v>
      </c>
      <c r="G11" s="68">
        <v>92</v>
      </c>
      <c r="H11" s="55" t="s">
        <v>145</v>
      </c>
      <c r="I11" s="68">
        <v>2.5</v>
      </c>
      <c r="J11" s="56" t="s">
        <v>158</v>
      </c>
      <c r="K11" s="57">
        <v>11052.08</v>
      </c>
      <c r="L11" s="58">
        <f>K11*I11</f>
        <v>27630.2</v>
      </c>
      <c r="M11" s="54" t="s">
        <v>159</v>
      </c>
      <c r="N11" s="54" t="s">
        <v>160</v>
      </c>
    </row>
    <row r="12" spans="1:14" s="49" customFormat="1" ht="25.5" customHeight="1">
      <c r="A12" s="54">
        <v>2</v>
      </c>
      <c r="B12" s="414" t="s">
        <v>149</v>
      </c>
      <c r="C12" s="415"/>
      <c r="D12" s="415"/>
      <c r="E12" s="416"/>
      <c r="F12" s="68" t="s">
        <v>157</v>
      </c>
      <c r="G12" s="68">
        <v>92</v>
      </c>
      <c r="H12" s="55" t="s">
        <v>145</v>
      </c>
      <c r="I12" s="68">
        <v>2</v>
      </c>
      <c r="J12" s="56" t="s">
        <v>158</v>
      </c>
      <c r="K12" s="57">
        <v>11052.08</v>
      </c>
      <c r="L12" s="58">
        <f>K12*I12</f>
        <v>22104.16</v>
      </c>
      <c r="M12" s="54" t="s">
        <v>159</v>
      </c>
      <c r="N12" s="54" t="s">
        <v>160</v>
      </c>
    </row>
    <row r="13" spans="1:14" s="49" customFormat="1" ht="12.75" hidden="1">
      <c r="A13" s="59">
        <v>3</v>
      </c>
      <c r="B13" s="417"/>
      <c r="C13" s="418"/>
      <c r="D13" s="418"/>
      <c r="E13" s="419"/>
      <c r="F13" s="60"/>
      <c r="G13" s="59"/>
      <c r="H13" s="61" t="s">
        <v>145</v>
      </c>
      <c r="I13" s="62"/>
      <c r="J13" s="62"/>
      <c r="K13" s="63">
        <f>_xlfn.IFERROR(L13/I13,0)</f>
        <v>0</v>
      </c>
      <c r="L13" s="64"/>
      <c r="M13" s="62"/>
      <c r="N13" s="62"/>
    </row>
    <row r="14" spans="1:14" s="49" customFormat="1" ht="12.75" hidden="1">
      <c r="A14" s="59">
        <v>4</v>
      </c>
      <c r="B14" s="417"/>
      <c r="C14" s="418"/>
      <c r="D14" s="418"/>
      <c r="E14" s="419"/>
      <c r="F14" s="60"/>
      <c r="G14" s="59"/>
      <c r="H14" s="61" t="s">
        <v>145</v>
      </c>
      <c r="I14" s="62"/>
      <c r="J14" s="62"/>
      <c r="K14" s="63">
        <f>_xlfn.IFERROR(L14/I14,0)</f>
        <v>0</v>
      </c>
      <c r="L14" s="64"/>
      <c r="M14" s="62"/>
      <c r="N14" s="62"/>
    </row>
    <row r="15" spans="1:14" s="49" customFormat="1" ht="12.75" hidden="1">
      <c r="A15" s="59">
        <v>5</v>
      </c>
      <c r="B15" s="417"/>
      <c r="C15" s="418"/>
      <c r="D15" s="418"/>
      <c r="E15" s="419"/>
      <c r="F15" s="60"/>
      <c r="G15" s="59"/>
      <c r="H15" s="61" t="s">
        <v>145</v>
      </c>
      <c r="I15" s="62"/>
      <c r="J15" s="62"/>
      <c r="K15" s="63">
        <f>_xlfn.IFERROR(L15/I15,0)</f>
        <v>0</v>
      </c>
      <c r="L15" s="64"/>
      <c r="M15" s="62"/>
      <c r="N15" s="62"/>
    </row>
    <row r="16" spans="1:14" s="49" customFormat="1" ht="12.75" hidden="1">
      <c r="A16" s="65" t="s">
        <v>146</v>
      </c>
      <c r="B16" s="417"/>
      <c r="C16" s="418"/>
      <c r="D16" s="418"/>
      <c r="E16" s="419"/>
      <c r="F16" s="60"/>
      <c r="G16" s="59"/>
      <c r="H16" s="61" t="s">
        <v>145</v>
      </c>
      <c r="I16" s="62"/>
      <c r="J16" s="62"/>
      <c r="K16" s="63">
        <f>_xlfn.IFERROR(L16/I16,0)</f>
        <v>0</v>
      </c>
      <c r="L16" s="64"/>
      <c r="M16" s="62"/>
      <c r="N16" s="62"/>
    </row>
    <row r="17" spans="1:14" s="49" customFormat="1" ht="32.25" customHeight="1">
      <c r="A17" s="410" t="s">
        <v>147</v>
      </c>
      <c r="B17" s="411"/>
      <c r="C17" s="411"/>
      <c r="D17" s="411"/>
      <c r="E17" s="411"/>
      <c r="F17" s="412"/>
      <c r="G17" s="66">
        <f>SUM(G11:G16)</f>
        <v>184</v>
      </c>
      <c r="H17" s="66" t="s">
        <v>145</v>
      </c>
      <c r="I17" s="66">
        <f>SUM(I11:I16)</f>
        <v>4.5</v>
      </c>
      <c r="J17" s="66" t="s">
        <v>145</v>
      </c>
      <c r="K17" s="67">
        <f>_xlfn.IFERROR(L17/I17,0)</f>
        <v>11052.08</v>
      </c>
      <c r="L17" s="67">
        <f>SUM(L11:L16)</f>
        <v>49734.36</v>
      </c>
      <c r="M17" s="66" t="s">
        <v>145</v>
      </c>
      <c r="N17" s="66" t="s">
        <v>145</v>
      </c>
    </row>
    <row r="18" spans="1:14" s="49" customFormat="1" ht="21.75" customHeight="1">
      <c r="A18" s="420" t="s">
        <v>148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2"/>
    </row>
    <row r="19" spans="1:14" s="49" customFormat="1" ht="19.5" customHeight="1">
      <c r="A19" s="54">
        <v>1</v>
      </c>
      <c r="B19" s="414" t="s">
        <v>149</v>
      </c>
      <c r="C19" s="415"/>
      <c r="D19" s="415"/>
      <c r="E19" s="416"/>
      <c r="F19" s="68" t="s">
        <v>162</v>
      </c>
      <c r="G19" s="68">
        <v>60</v>
      </c>
      <c r="H19" s="54">
        <v>13</v>
      </c>
      <c r="I19" s="69">
        <v>18.351879</v>
      </c>
      <c r="J19" s="56" t="s">
        <v>151</v>
      </c>
      <c r="K19" s="57">
        <v>16307.08</v>
      </c>
      <c r="L19" s="58">
        <f>K19*I19</f>
        <v>299265.55900332</v>
      </c>
      <c r="M19" s="54" t="s">
        <v>161</v>
      </c>
      <c r="N19" s="54" t="s">
        <v>152</v>
      </c>
    </row>
    <row r="20" spans="1:14" s="49" customFormat="1" ht="19.5" customHeight="1">
      <c r="A20" s="54">
        <v>2</v>
      </c>
      <c r="B20" s="414" t="s">
        <v>162</v>
      </c>
      <c r="C20" s="415"/>
      <c r="D20" s="415"/>
      <c r="E20" s="416"/>
      <c r="F20" s="68" t="s">
        <v>163</v>
      </c>
      <c r="G20" s="68">
        <v>130</v>
      </c>
      <c r="H20" s="54">
        <v>10</v>
      </c>
      <c r="I20" s="68">
        <v>26</v>
      </c>
      <c r="J20" s="56" t="s">
        <v>151</v>
      </c>
      <c r="K20" s="57">
        <v>16307.08</v>
      </c>
      <c r="L20" s="58">
        <f>K20*I20</f>
        <v>423984.08</v>
      </c>
      <c r="M20" s="54" t="s">
        <v>161</v>
      </c>
      <c r="N20" s="54" t="s">
        <v>152</v>
      </c>
    </row>
    <row r="21" spans="1:14" s="49" customFormat="1" ht="19.5" customHeight="1">
      <c r="A21" s="54">
        <v>3</v>
      </c>
      <c r="B21" s="414" t="s">
        <v>163</v>
      </c>
      <c r="C21" s="415"/>
      <c r="D21" s="415"/>
      <c r="E21" s="416"/>
      <c r="F21" s="68" t="s">
        <v>149</v>
      </c>
      <c r="G21" s="68">
        <v>120</v>
      </c>
      <c r="H21" s="54"/>
      <c r="I21" s="68">
        <v>13</v>
      </c>
      <c r="J21" s="56" t="s">
        <v>151</v>
      </c>
      <c r="K21" s="57">
        <v>16307.08</v>
      </c>
      <c r="L21" s="58">
        <f>K21*I21</f>
        <v>211992.04</v>
      </c>
      <c r="M21" s="54" t="s">
        <v>161</v>
      </c>
      <c r="N21" s="54" t="s">
        <v>152</v>
      </c>
    </row>
    <row r="22" spans="1:14" s="49" customFormat="1" ht="19.5" customHeight="1">
      <c r="A22" s="54">
        <v>4</v>
      </c>
      <c r="B22" s="414" t="s">
        <v>149</v>
      </c>
      <c r="C22" s="415"/>
      <c r="D22" s="415"/>
      <c r="E22" s="416"/>
      <c r="F22" s="68" t="s">
        <v>164</v>
      </c>
      <c r="G22" s="68">
        <v>150</v>
      </c>
      <c r="H22" s="54">
        <v>15</v>
      </c>
      <c r="I22" s="68">
        <v>28</v>
      </c>
      <c r="J22" s="56" t="s">
        <v>151</v>
      </c>
      <c r="K22" s="57">
        <v>16307.08</v>
      </c>
      <c r="L22" s="58">
        <f>K22*I22</f>
        <v>456598.24</v>
      </c>
      <c r="M22" s="54" t="s">
        <v>161</v>
      </c>
      <c r="N22" s="54" t="s">
        <v>152</v>
      </c>
    </row>
    <row r="23" spans="1:14" s="49" customFormat="1" ht="19.5" customHeight="1">
      <c r="A23" s="54">
        <v>5</v>
      </c>
      <c r="B23" s="414" t="s">
        <v>164</v>
      </c>
      <c r="C23" s="415"/>
      <c r="D23" s="415"/>
      <c r="E23" s="416"/>
      <c r="F23" s="68" t="s">
        <v>149</v>
      </c>
      <c r="G23" s="68">
        <v>150</v>
      </c>
      <c r="H23" s="54"/>
      <c r="I23" s="90">
        <v>16</v>
      </c>
      <c r="J23" s="56" t="s">
        <v>151</v>
      </c>
      <c r="K23" s="57">
        <v>16307.08</v>
      </c>
      <c r="L23" s="58">
        <f>K23*I23</f>
        <v>260913.28</v>
      </c>
      <c r="M23" s="54" t="s">
        <v>161</v>
      </c>
      <c r="N23" s="54" t="s">
        <v>152</v>
      </c>
    </row>
    <row r="24" spans="1:14" s="49" customFormat="1" ht="19.5" customHeight="1">
      <c r="A24" s="54">
        <v>6</v>
      </c>
      <c r="B24" s="414" t="s">
        <v>165</v>
      </c>
      <c r="C24" s="415"/>
      <c r="D24" s="415"/>
      <c r="E24" s="416"/>
      <c r="F24" s="68" t="s">
        <v>164</v>
      </c>
      <c r="G24" s="68">
        <v>120</v>
      </c>
      <c r="H24" s="54">
        <v>8</v>
      </c>
      <c r="I24" s="68">
        <v>14</v>
      </c>
      <c r="J24" s="56" t="s">
        <v>168</v>
      </c>
      <c r="K24" s="57">
        <v>16307.08</v>
      </c>
      <c r="L24" s="58">
        <f aca="true" t="shared" si="0" ref="L24:L30">K24*I24</f>
        <v>228299.12</v>
      </c>
      <c r="M24" s="54" t="s">
        <v>167</v>
      </c>
      <c r="N24" s="54" t="s">
        <v>166</v>
      </c>
    </row>
    <row r="25" spans="1:14" s="49" customFormat="1" ht="19.5" customHeight="1">
      <c r="A25" s="54">
        <v>7</v>
      </c>
      <c r="B25" s="414" t="s">
        <v>164</v>
      </c>
      <c r="C25" s="415"/>
      <c r="D25" s="415"/>
      <c r="E25" s="416"/>
      <c r="F25" s="68" t="s">
        <v>162</v>
      </c>
      <c r="G25" s="68">
        <v>60</v>
      </c>
      <c r="H25" s="54">
        <v>9</v>
      </c>
      <c r="I25" s="68">
        <v>6</v>
      </c>
      <c r="J25" s="56" t="s">
        <v>168</v>
      </c>
      <c r="K25" s="57">
        <v>16307.08</v>
      </c>
      <c r="L25" s="58">
        <f t="shared" si="0"/>
        <v>97842.48</v>
      </c>
      <c r="M25" s="54" t="s">
        <v>167</v>
      </c>
      <c r="N25" s="54" t="s">
        <v>166</v>
      </c>
    </row>
    <row r="26" spans="1:14" s="49" customFormat="1" ht="19.5" customHeight="1">
      <c r="A26" s="54">
        <v>8</v>
      </c>
      <c r="B26" s="414" t="s">
        <v>162</v>
      </c>
      <c r="C26" s="415"/>
      <c r="D26" s="415"/>
      <c r="E26" s="416"/>
      <c r="F26" s="68" t="s">
        <v>165</v>
      </c>
      <c r="G26" s="68">
        <v>80</v>
      </c>
      <c r="H26" s="54"/>
      <c r="I26" s="68">
        <v>6</v>
      </c>
      <c r="J26" s="56" t="s">
        <v>168</v>
      </c>
      <c r="K26" s="57">
        <v>16307.08</v>
      </c>
      <c r="L26" s="58">
        <f t="shared" si="0"/>
        <v>97842.48</v>
      </c>
      <c r="M26" s="54" t="s">
        <v>167</v>
      </c>
      <c r="N26" s="54" t="s">
        <v>166</v>
      </c>
    </row>
    <row r="27" spans="1:14" s="49" customFormat="1" ht="19.5" customHeight="1">
      <c r="A27" s="54">
        <v>9</v>
      </c>
      <c r="B27" s="414" t="s">
        <v>165</v>
      </c>
      <c r="C27" s="415"/>
      <c r="D27" s="415"/>
      <c r="E27" s="416"/>
      <c r="F27" s="68" t="s">
        <v>150</v>
      </c>
      <c r="G27" s="68">
        <v>90</v>
      </c>
      <c r="H27" s="54">
        <v>8</v>
      </c>
      <c r="I27" s="90">
        <v>9</v>
      </c>
      <c r="J27" s="56" t="s">
        <v>168</v>
      </c>
      <c r="K27" s="57">
        <v>16307.08</v>
      </c>
      <c r="L27" s="58">
        <f t="shared" si="0"/>
        <v>146763.72</v>
      </c>
      <c r="M27" s="54" t="s">
        <v>167</v>
      </c>
      <c r="N27" s="54" t="s">
        <v>166</v>
      </c>
    </row>
    <row r="28" spans="1:14" s="49" customFormat="1" ht="19.5" customHeight="1">
      <c r="A28" s="54">
        <v>10</v>
      </c>
      <c r="B28" s="414" t="s">
        <v>150</v>
      </c>
      <c r="C28" s="415"/>
      <c r="D28" s="415"/>
      <c r="E28" s="416"/>
      <c r="F28" s="68" t="s">
        <v>165</v>
      </c>
      <c r="G28" s="68">
        <v>90</v>
      </c>
      <c r="H28" s="54"/>
      <c r="I28" s="90">
        <v>8</v>
      </c>
      <c r="J28" s="56" t="s">
        <v>168</v>
      </c>
      <c r="K28" s="57">
        <v>16307.08</v>
      </c>
      <c r="L28" s="58">
        <f t="shared" si="0"/>
        <v>130456.64</v>
      </c>
      <c r="M28" s="54" t="s">
        <v>167</v>
      </c>
      <c r="N28" s="54" t="s">
        <v>166</v>
      </c>
    </row>
    <row r="29" spans="1:14" s="49" customFormat="1" ht="19.5" customHeight="1">
      <c r="A29" s="54">
        <v>11</v>
      </c>
      <c r="B29" s="414" t="s">
        <v>157</v>
      </c>
      <c r="C29" s="415"/>
      <c r="D29" s="415"/>
      <c r="E29" s="416"/>
      <c r="F29" s="68" t="s">
        <v>169</v>
      </c>
      <c r="G29" s="68">
        <v>217</v>
      </c>
      <c r="H29" s="54">
        <v>203</v>
      </c>
      <c r="I29" s="90">
        <v>24</v>
      </c>
      <c r="J29" s="56" t="s">
        <v>172</v>
      </c>
      <c r="K29" s="57">
        <v>11800</v>
      </c>
      <c r="L29" s="58">
        <f t="shared" si="0"/>
        <v>283200</v>
      </c>
      <c r="M29" s="54" t="s">
        <v>170</v>
      </c>
      <c r="N29" s="54" t="s">
        <v>171</v>
      </c>
    </row>
    <row r="30" spans="1:14" s="49" customFormat="1" ht="19.5" customHeight="1">
      <c r="A30" s="54">
        <v>12</v>
      </c>
      <c r="B30" s="414" t="s">
        <v>169</v>
      </c>
      <c r="C30" s="415"/>
      <c r="D30" s="415"/>
      <c r="E30" s="416"/>
      <c r="F30" s="68" t="s">
        <v>157</v>
      </c>
      <c r="G30" s="68">
        <v>217</v>
      </c>
      <c r="H30" s="54"/>
      <c r="I30" s="90">
        <v>12</v>
      </c>
      <c r="J30" s="56" t="s">
        <v>172</v>
      </c>
      <c r="K30" s="57">
        <v>11800</v>
      </c>
      <c r="L30" s="58">
        <f t="shared" si="0"/>
        <v>141600</v>
      </c>
      <c r="M30" s="54" t="s">
        <v>170</v>
      </c>
      <c r="N30" s="54" t="s">
        <v>171</v>
      </c>
    </row>
    <row r="31" spans="1:14" s="49" customFormat="1" ht="19.5" customHeight="1" hidden="1">
      <c r="A31" s="54">
        <v>13</v>
      </c>
      <c r="B31" s="404"/>
      <c r="C31" s="405"/>
      <c r="D31" s="405"/>
      <c r="E31" s="406"/>
      <c r="F31" s="68"/>
      <c r="G31" s="72"/>
      <c r="H31" s="54"/>
      <c r="I31" s="72"/>
      <c r="J31" s="56"/>
      <c r="K31" s="57"/>
      <c r="L31" s="58"/>
      <c r="M31" s="54"/>
      <c r="N31" s="54"/>
    </row>
    <row r="32" spans="1:14" s="49" customFormat="1" ht="19.5" customHeight="1" hidden="1">
      <c r="A32" s="54">
        <v>14</v>
      </c>
      <c r="B32" s="404"/>
      <c r="C32" s="405"/>
      <c r="D32" s="405"/>
      <c r="E32" s="406"/>
      <c r="F32" s="70"/>
      <c r="G32" s="72"/>
      <c r="H32" s="54"/>
      <c r="I32" s="72"/>
      <c r="J32" s="56"/>
      <c r="K32" s="57"/>
      <c r="L32" s="58"/>
      <c r="M32" s="54"/>
      <c r="N32" s="54"/>
    </row>
    <row r="33" spans="1:14" s="49" customFormat="1" ht="19.5" customHeight="1" hidden="1">
      <c r="A33" s="54">
        <v>15</v>
      </c>
      <c r="B33" s="404"/>
      <c r="C33" s="405"/>
      <c r="D33" s="405"/>
      <c r="E33" s="406"/>
      <c r="F33" s="70"/>
      <c r="G33" s="72"/>
      <c r="H33" s="54"/>
      <c r="I33" s="72"/>
      <c r="J33" s="56"/>
      <c r="K33" s="57"/>
      <c r="L33" s="58"/>
      <c r="M33" s="54"/>
      <c r="N33" s="54"/>
    </row>
    <row r="34" spans="1:14" s="49" customFormat="1" ht="19.5" customHeight="1" hidden="1">
      <c r="A34" s="54">
        <v>16</v>
      </c>
      <c r="B34" s="404"/>
      <c r="C34" s="405"/>
      <c r="D34" s="405"/>
      <c r="E34" s="406"/>
      <c r="F34" s="73"/>
      <c r="G34" s="71"/>
      <c r="H34" s="54"/>
      <c r="I34" s="74"/>
      <c r="J34" s="56"/>
      <c r="K34" s="57"/>
      <c r="L34" s="58"/>
      <c r="M34" s="54"/>
      <c r="N34" s="54"/>
    </row>
    <row r="35" spans="1:14" s="49" customFormat="1" ht="19.5" customHeight="1" hidden="1">
      <c r="A35" s="54">
        <v>17</v>
      </c>
      <c r="B35" s="404"/>
      <c r="C35" s="405"/>
      <c r="D35" s="405"/>
      <c r="E35" s="406"/>
      <c r="F35" s="70"/>
      <c r="G35" s="72"/>
      <c r="H35" s="54"/>
      <c r="I35" s="72"/>
      <c r="J35" s="56"/>
      <c r="K35" s="57"/>
      <c r="L35" s="58"/>
      <c r="M35" s="54"/>
      <c r="N35" s="54"/>
    </row>
    <row r="36" spans="1:14" s="49" customFormat="1" ht="19.5" customHeight="1" hidden="1">
      <c r="A36" s="54">
        <v>18</v>
      </c>
      <c r="B36" s="407"/>
      <c r="C36" s="408"/>
      <c r="D36" s="408"/>
      <c r="E36" s="409"/>
      <c r="F36" s="54"/>
      <c r="G36" s="54"/>
      <c r="H36" s="54"/>
      <c r="I36" s="54"/>
      <c r="J36" s="54"/>
      <c r="K36" s="57">
        <f>_xlfn.IFERROR(L36/I36,0)</f>
        <v>0</v>
      </c>
      <c r="L36" s="58"/>
      <c r="M36" s="54"/>
      <c r="N36" s="54"/>
    </row>
    <row r="37" spans="1:14" ht="21.75" customHeight="1">
      <c r="A37" s="410" t="s">
        <v>153</v>
      </c>
      <c r="B37" s="411"/>
      <c r="C37" s="411"/>
      <c r="D37" s="411"/>
      <c r="E37" s="411"/>
      <c r="F37" s="412"/>
      <c r="G37" s="66">
        <f>SUM(G19:G36)</f>
        <v>1484</v>
      </c>
      <c r="H37" s="66">
        <f>SUM(H19:H36)</f>
        <v>266</v>
      </c>
      <c r="I37" s="75">
        <f>SUM(I19:I36)</f>
        <v>180.351879</v>
      </c>
      <c r="J37" s="66" t="s">
        <v>145</v>
      </c>
      <c r="K37" s="67">
        <f>_xlfn.IFERROR(L37/I37,0)</f>
        <v>15407.422725012586</v>
      </c>
      <c r="L37" s="67">
        <f>SUM(L19:L36)</f>
        <v>2778757.63900332</v>
      </c>
      <c r="M37" s="66" t="s">
        <v>145</v>
      </c>
      <c r="N37" s="66" t="s">
        <v>145</v>
      </c>
    </row>
    <row r="38" spans="1:14" ht="28.5" customHeight="1">
      <c r="A38" s="413" t="s">
        <v>154</v>
      </c>
      <c r="B38" s="413"/>
      <c r="C38" s="413"/>
      <c r="D38" s="413"/>
      <c r="E38" s="413"/>
      <c r="F38" s="413"/>
      <c r="G38" s="77">
        <f>G17+G37</f>
        <v>1668</v>
      </c>
      <c r="H38" s="77">
        <f>H37</f>
        <v>266</v>
      </c>
      <c r="I38" s="78">
        <f>I17+I37</f>
        <v>184.851879</v>
      </c>
      <c r="J38" s="77" t="s">
        <v>145</v>
      </c>
      <c r="K38" s="79">
        <f>_xlfn.IFERROR(L38/I38,0)</f>
        <v>15301.397066152193</v>
      </c>
      <c r="L38" s="79">
        <f>_xlfn.IFERROR((L17+L37),0)</f>
        <v>2828491.99900332</v>
      </c>
      <c r="M38" s="77" t="s">
        <v>145</v>
      </c>
      <c r="N38" s="77" t="s">
        <v>145</v>
      </c>
    </row>
    <row r="39" ht="35.25" customHeight="1"/>
    <row r="40" spans="1:11" ht="15.75" customHeight="1">
      <c r="A40" s="81" t="s">
        <v>54</v>
      </c>
      <c r="G40" s="402"/>
      <c r="H40" s="402"/>
      <c r="I40" s="82"/>
      <c r="J40" s="403" t="s">
        <v>127</v>
      </c>
      <c r="K40" s="403"/>
    </row>
    <row r="41" spans="1:11" ht="12.75" customHeight="1">
      <c r="A41" s="83"/>
      <c r="G41" s="401" t="s">
        <v>126</v>
      </c>
      <c r="H41" s="401"/>
      <c r="I41" s="84"/>
      <c r="J41" s="401" t="s">
        <v>55</v>
      </c>
      <c r="K41" s="401"/>
    </row>
    <row r="42" spans="6:11" ht="36" customHeight="1">
      <c r="F42" s="85" t="s">
        <v>155</v>
      </c>
      <c r="G42" s="86"/>
      <c r="H42" s="87"/>
      <c r="I42" s="88"/>
      <c r="J42" s="89"/>
      <c r="K42" s="89"/>
    </row>
    <row r="43" spans="1:11" ht="15.75">
      <c r="A43" s="81" t="s">
        <v>156</v>
      </c>
      <c r="G43" s="402"/>
      <c r="H43" s="402"/>
      <c r="I43" s="82"/>
      <c r="J43" s="403" t="s">
        <v>102</v>
      </c>
      <c r="K43" s="403"/>
    </row>
    <row r="44" spans="1:11" ht="12.75" customHeight="1">
      <c r="A44" s="83"/>
      <c r="G44" s="401" t="s">
        <v>126</v>
      </c>
      <c r="H44" s="401"/>
      <c r="I44" s="84"/>
      <c r="J44" s="401" t="s">
        <v>55</v>
      </c>
      <c r="K44" s="401"/>
    </row>
  </sheetData>
  <sheetProtection/>
  <mergeCells count="54">
    <mergeCell ref="I1:N1"/>
    <mergeCell ref="I2:N2"/>
    <mergeCell ref="A3:N3"/>
    <mergeCell ref="A4:N4"/>
    <mergeCell ref="A5:N5"/>
    <mergeCell ref="A6:A8"/>
    <mergeCell ref="B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B9:E9"/>
    <mergeCell ref="A10:N10"/>
    <mergeCell ref="B11:E11"/>
    <mergeCell ref="B12:E12"/>
    <mergeCell ref="B13:E13"/>
    <mergeCell ref="B14:E14"/>
    <mergeCell ref="B15:E15"/>
    <mergeCell ref="B16:E16"/>
    <mergeCell ref="A17:F17"/>
    <mergeCell ref="A18:N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A37:F37"/>
    <mergeCell ref="A38:F38"/>
    <mergeCell ref="G44:H44"/>
    <mergeCell ref="J44:K44"/>
    <mergeCell ref="G40:H40"/>
    <mergeCell ref="J40:K40"/>
    <mergeCell ref="G41:H41"/>
    <mergeCell ref="J41:K41"/>
    <mergeCell ref="G43:H43"/>
    <mergeCell ref="J43:K43"/>
  </mergeCells>
  <printOptions/>
  <pageMargins left="1.1023622047244095" right="0.31496062992125984" top="0.5511811023622047" bottom="0" header="0" footer="0"/>
  <pageSetup blackAndWhite="1" fitToHeight="9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P64"/>
  <sheetViews>
    <sheetView tabSelected="1" zoomScalePageLayoutView="0" workbookViewId="0" topLeftCell="A7">
      <selection activeCell="Q15" sqref="Q15"/>
    </sheetView>
  </sheetViews>
  <sheetFormatPr defaultColWidth="9.00390625" defaultRowHeight="12.75"/>
  <cols>
    <col min="1" max="1" width="51.25390625" style="87" customWidth="1"/>
    <col min="2" max="2" width="4.00390625" style="87" customWidth="1"/>
    <col min="3" max="3" width="10.75390625" style="87" customWidth="1"/>
    <col min="4" max="4" width="11.625" style="87" customWidth="1"/>
    <col min="5" max="5" width="11.375" style="87" customWidth="1"/>
    <col min="6" max="6" width="11.125" style="87" customWidth="1"/>
    <col min="7" max="7" width="12.00390625" style="87" bestFit="1" customWidth="1"/>
    <col min="8" max="8" width="13.125" style="87" customWidth="1"/>
    <col min="9" max="9" width="14.25390625" style="87" customWidth="1"/>
    <col min="10" max="10" width="12.00390625" style="87" customWidth="1"/>
    <col min="11" max="11" width="11.00390625" style="87" customWidth="1"/>
    <col min="12" max="12" width="12.25390625" style="87" customWidth="1"/>
    <col min="13" max="13" width="10.75390625" style="87" customWidth="1"/>
    <col min="14" max="16384" width="9.125" style="87" customWidth="1"/>
  </cols>
  <sheetData>
    <row r="1" spans="1:13" ht="12.75" hidden="1">
      <c r="A1" s="91"/>
      <c r="B1" s="91"/>
      <c r="C1" s="91"/>
      <c r="D1" s="91"/>
      <c r="E1" s="91"/>
      <c r="F1" s="91"/>
      <c r="G1" s="91"/>
      <c r="H1" s="91"/>
      <c r="I1" s="91"/>
      <c r="J1" s="91"/>
      <c r="K1" s="473" t="s">
        <v>173</v>
      </c>
      <c r="L1" s="473"/>
      <c r="M1" s="473"/>
    </row>
    <row r="2" spans="1:14" ht="12.75" hidden="1">
      <c r="A2" s="91"/>
      <c r="B2" s="91"/>
      <c r="C2" s="91"/>
      <c r="D2" s="91"/>
      <c r="E2" s="91"/>
      <c r="F2" s="91"/>
      <c r="G2" s="91"/>
      <c r="H2" s="474" t="s">
        <v>174</v>
      </c>
      <c r="I2" s="474"/>
      <c r="J2" s="474"/>
      <c r="K2" s="474"/>
      <c r="L2" s="474"/>
      <c r="M2" s="474"/>
      <c r="N2" s="84"/>
    </row>
    <row r="3" spans="1:14" ht="30.75" customHeight="1" hidden="1">
      <c r="A3" s="91"/>
      <c r="B3" s="91"/>
      <c r="C3" s="91"/>
      <c r="D3" s="91"/>
      <c r="E3" s="91"/>
      <c r="F3" s="91"/>
      <c r="G3" s="91"/>
      <c r="H3" s="474"/>
      <c r="I3" s="474"/>
      <c r="J3" s="474"/>
      <c r="K3" s="474"/>
      <c r="L3" s="474"/>
      <c r="M3" s="474"/>
      <c r="N3" s="84"/>
    </row>
    <row r="4" spans="1:13" ht="15.75" customHeight="1">
      <c r="A4" s="475" t="s">
        <v>175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</row>
    <row r="5" spans="1:9" ht="18.75">
      <c r="A5" s="93"/>
      <c r="B5" s="476" t="s">
        <v>124</v>
      </c>
      <c r="C5" s="476"/>
      <c r="D5" s="476"/>
      <c r="E5" s="476"/>
      <c r="F5" s="476"/>
      <c r="G5" s="476"/>
      <c r="H5" s="476"/>
      <c r="I5" s="476"/>
    </row>
    <row r="6" spans="1:12" ht="12.75">
      <c r="A6" s="94"/>
      <c r="B6" s="477" t="s">
        <v>132</v>
      </c>
      <c r="C6" s="477"/>
      <c r="D6" s="477"/>
      <c r="E6" s="477"/>
      <c r="F6" s="477"/>
      <c r="G6" s="477"/>
      <c r="H6" s="477"/>
      <c r="I6" s="477"/>
      <c r="J6" s="94"/>
      <c r="K6" s="94"/>
      <c r="L6" s="94"/>
    </row>
    <row r="7" spans="1:12" ht="10.5" customHeight="1">
      <c r="A7" s="95"/>
      <c r="B7" s="96"/>
      <c r="C7" s="96"/>
      <c r="D7" s="96"/>
      <c r="E7" s="96"/>
      <c r="F7" s="96"/>
      <c r="G7" s="96"/>
      <c r="H7" s="96"/>
      <c r="I7" s="96"/>
      <c r="J7" s="95"/>
      <c r="K7" s="95"/>
      <c r="L7" s="95"/>
    </row>
    <row r="8" spans="1:13" ht="32.25" customHeight="1">
      <c r="A8" s="478" t="s">
        <v>176</v>
      </c>
      <c r="B8" s="479" t="s">
        <v>49</v>
      </c>
      <c r="C8" s="463" t="s">
        <v>177</v>
      </c>
      <c r="D8" s="464"/>
      <c r="E8" s="464"/>
      <c r="F8" s="464"/>
      <c r="G8" s="465"/>
      <c r="H8" s="469" t="s">
        <v>178</v>
      </c>
      <c r="I8" s="480"/>
      <c r="J8" s="470"/>
      <c r="K8" s="481" t="s">
        <v>1</v>
      </c>
      <c r="L8" s="482"/>
      <c r="M8" s="483"/>
    </row>
    <row r="9" spans="1:13" ht="24.75" customHeight="1">
      <c r="A9" s="478"/>
      <c r="B9" s="479"/>
      <c r="C9" s="460" t="s">
        <v>179</v>
      </c>
      <c r="D9" s="463" t="s">
        <v>180</v>
      </c>
      <c r="E9" s="464"/>
      <c r="F9" s="464"/>
      <c r="G9" s="465"/>
      <c r="H9" s="466" t="s">
        <v>181</v>
      </c>
      <c r="I9" s="469" t="s">
        <v>180</v>
      </c>
      <c r="J9" s="470"/>
      <c r="K9" s="484"/>
      <c r="L9" s="485"/>
      <c r="M9" s="486"/>
    </row>
    <row r="10" spans="1:13" ht="26.25" customHeight="1">
      <c r="A10" s="478"/>
      <c r="B10" s="479"/>
      <c r="C10" s="461"/>
      <c r="D10" s="460" t="s">
        <v>182</v>
      </c>
      <c r="E10" s="471" t="s">
        <v>183</v>
      </c>
      <c r="F10" s="471" t="s">
        <v>184</v>
      </c>
      <c r="G10" s="460" t="s">
        <v>185</v>
      </c>
      <c r="H10" s="467"/>
      <c r="I10" s="466" t="s">
        <v>6</v>
      </c>
      <c r="J10" s="466" t="s">
        <v>186</v>
      </c>
      <c r="K10" s="459" t="s">
        <v>187</v>
      </c>
      <c r="L10" s="459" t="s">
        <v>188</v>
      </c>
      <c r="M10" s="459" t="s">
        <v>189</v>
      </c>
    </row>
    <row r="11" spans="1:13" ht="60.75" customHeight="1">
      <c r="A11" s="478"/>
      <c r="B11" s="479"/>
      <c r="C11" s="462"/>
      <c r="D11" s="462"/>
      <c r="E11" s="471"/>
      <c r="F11" s="471"/>
      <c r="G11" s="472"/>
      <c r="H11" s="468"/>
      <c r="I11" s="468"/>
      <c r="J11" s="468"/>
      <c r="K11" s="459"/>
      <c r="L11" s="459"/>
      <c r="M11" s="459"/>
    </row>
    <row r="12" spans="1:13" ht="12.75">
      <c r="A12" s="97">
        <v>1</v>
      </c>
      <c r="B12" s="97">
        <v>2</v>
      </c>
      <c r="C12" s="98">
        <v>3</v>
      </c>
      <c r="D12" s="98">
        <v>4</v>
      </c>
      <c r="E12" s="98">
        <v>5</v>
      </c>
      <c r="F12" s="98">
        <v>6</v>
      </c>
      <c r="G12" s="98">
        <v>7</v>
      </c>
      <c r="H12" s="99">
        <v>8</v>
      </c>
      <c r="I12" s="99">
        <v>9</v>
      </c>
      <c r="J12" s="99">
        <v>10</v>
      </c>
      <c r="K12" s="100">
        <v>11</v>
      </c>
      <c r="L12" s="100">
        <v>12</v>
      </c>
      <c r="M12" s="100">
        <v>13</v>
      </c>
    </row>
    <row r="13" spans="1:13" ht="38.25">
      <c r="A13" s="101" t="s">
        <v>190</v>
      </c>
      <c r="B13" s="102" t="s">
        <v>97</v>
      </c>
      <c r="C13" s="103">
        <f>C14+C15+C20+C21</f>
        <v>4</v>
      </c>
      <c r="D13" s="104">
        <f>D14+D15+D20+D21</f>
        <v>2828492</v>
      </c>
      <c r="E13" s="104">
        <f>E14+E15+E20+E21</f>
        <v>2828492</v>
      </c>
      <c r="F13" s="104">
        <f>F14+F15+F20+F21</f>
        <v>0</v>
      </c>
      <c r="G13" s="104">
        <f>_xlfn.IFERROR(D13/C13,0)</f>
        <v>707123</v>
      </c>
      <c r="H13" s="103">
        <f>H15+H20+H21</f>
        <v>4</v>
      </c>
      <c r="I13" s="104">
        <f>I15+I20+I21</f>
        <v>180013.1</v>
      </c>
      <c r="J13" s="104">
        <f>_xlfn.IFERROR(I13/H13,0)</f>
        <v>45003.275</v>
      </c>
      <c r="K13" s="103">
        <f>K14+K15+K20+K21</f>
        <v>8</v>
      </c>
      <c r="L13" s="104">
        <f>L14+L15+L20+L21</f>
        <v>3008505.1</v>
      </c>
      <c r="M13" s="104">
        <f>_xlfn.IFERROR(L13/K13,0)</f>
        <v>376063.1375</v>
      </c>
    </row>
    <row r="14" spans="1:13" ht="12.75">
      <c r="A14" s="105" t="s">
        <v>191</v>
      </c>
      <c r="B14" s="102" t="s">
        <v>11</v>
      </c>
      <c r="C14" s="106">
        <v>0</v>
      </c>
      <c r="D14" s="104">
        <f>SUM(E14:F14)</f>
        <v>0</v>
      </c>
      <c r="E14" s="107">
        <v>0</v>
      </c>
      <c r="F14" s="107">
        <v>0</v>
      </c>
      <c r="G14" s="104">
        <f>_xlfn.IFERROR(D14/C14,0)</f>
        <v>0</v>
      </c>
      <c r="H14" s="103" t="s">
        <v>145</v>
      </c>
      <c r="I14" s="104" t="s">
        <v>145</v>
      </c>
      <c r="J14" s="104">
        <f>_xlfn.IFERROR(I14/H14,0)</f>
        <v>0</v>
      </c>
      <c r="K14" s="103">
        <f>C14</f>
        <v>0</v>
      </c>
      <c r="L14" s="104">
        <f>D14</f>
        <v>0</v>
      </c>
      <c r="M14" s="104">
        <f>_xlfn.IFERROR(L14/K14,0)</f>
        <v>0</v>
      </c>
    </row>
    <row r="15" spans="1:13" ht="38.25">
      <c r="A15" s="105" t="s">
        <v>192</v>
      </c>
      <c r="B15" s="102" t="s">
        <v>12</v>
      </c>
      <c r="C15" s="108">
        <f>SUM(C16:C19)</f>
        <v>4</v>
      </c>
      <c r="D15" s="104">
        <f>SUM(D16:D19)</f>
        <v>2828492</v>
      </c>
      <c r="E15" s="104">
        <f>SUM(E16:E19)</f>
        <v>2828492</v>
      </c>
      <c r="F15" s="104">
        <f>SUM(F16:F19)</f>
        <v>0</v>
      </c>
      <c r="G15" s="104">
        <f>_xlfn.IFERROR(D15/C15,0)</f>
        <v>707123</v>
      </c>
      <c r="H15" s="108">
        <f>SUM(H16:H19)</f>
        <v>1</v>
      </c>
      <c r="I15" s="104">
        <f>SUM(I16:I19)</f>
        <v>30000</v>
      </c>
      <c r="J15" s="104">
        <f>_xlfn.IFERROR(I15/H15,0)</f>
        <v>30000</v>
      </c>
      <c r="K15" s="103">
        <f>SUM(K16:K19)</f>
        <v>5</v>
      </c>
      <c r="L15" s="104">
        <f>SUM(L16:L19)</f>
        <v>2858492</v>
      </c>
      <c r="M15" s="104">
        <f>_xlfn.IFERROR(L15/K15,0)</f>
        <v>571698.4</v>
      </c>
    </row>
    <row r="16" spans="1:250" ht="12.75">
      <c r="A16" s="109" t="s">
        <v>47</v>
      </c>
      <c r="B16" s="457" t="s">
        <v>193</v>
      </c>
      <c r="C16" s="451">
        <v>4</v>
      </c>
      <c r="D16" s="447">
        <f>SUM(E16:F17)</f>
        <v>2828492</v>
      </c>
      <c r="E16" s="453">
        <f>49734.36+424800+2353957.64</f>
        <v>2828492</v>
      </c>
      <c r="F16" s="453">
        <v>0</v>
      </c>
      <c r="G16" s="447">
        <f>_xlfn.IFERROR(D16/C16,0)</f>
        <v>707123</v>
      </c>
      <c r="H16" s="451">
        <v>0</v>
      </c>
      <c r="I16" s="453">
        <v>0</v>
      </c>
      <c r="J16" s="447">
        <f>_xlfn.IFERROR(I16/H16,0)</f>
        <v>0</v>
      </c>
      <c r="K16" s="455">
        <f>C16+H16</f>
        <v>4</v>
      </c>
      <c r="L16" s="447">
        <f>D16+I16</f>
        <v>2828492</v>
      </c>
      <c r="M16" s="447">
        <f>_xlfn.IFERROR(L16/K16,0)</f>
        <v>707123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</row>
    <row r="17" spans="1:250" ht="63.75">
      <c r="A17" s="110" t="s">
        <v>194</v>
      </c>
      <c r="B17" s="458"/>
      <c r="C17" s="452"/>
      <c r="D17" s="448"/>
      <c r="E17" s="454"/>
      <c r="F17" s="454"/>
      <c r="G17" s="448"/>
      <c r="H17" s="452"/>
      <c r="I17" s="454"/>
      <c r="J17" s="448"/>
      <c r="K17" s="456"/>
      <c r="L17" s="448"/>
      <c r="M17" s="448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</row>
    <row r="18" spans="1:13" ht="38.25">
      <c r="A18" s="111" t="s">
        <v>195</v>
      </c>
      <c r="B18" s="112" t="s">
        <v>196</v>
      </c>
      <c r="C18" s="113">
        <v>0</v>
      </c>
      <c r="D18" s="114">
        <f>SUM(E18:F18)</f>
        <v>0</v>
      </c>
      <c r="E18" s="115">
        <v>0</v>
      </c>
      <c r="F18" s="115">
        <v>0</v>
      </c>
      <c r="G18" s="114">
        <f>_xlfn.IFERROR(D18/C18,0)</f>
        <v>0</v>
      </c>
      <c r="H18" s="113">
        <v>1</v>
      </c>
      <c r="I18" s="116">
        <v>30000</v>
      </c>
      <c r="J18" s="114">
        <f>_xlfn.IFERROR(I18/H18,0)</f>
        <v>30000</v>
      </c>
      <c r="K18" s="117">
        <f aca="true" t="shared" si="0" ref="K18:L20">C18+H18</f>
        <v>1</v>
      </c>
      <c r="L18" s="114">
        <f t="shared" si="0"/>
        <v>30000</v>
      </c>
      <c r="M18" s="114">
        <f>_xlfn.IFERROR(L18/K18,0)</f>
        <v>30000</v>
      </c>
    </row>
    <row r="19" spans="1:13" ht="12.75">
      <c r="A19" s="111" t="s">
        <v>197</v>
      </c>
      <c r="B19" s="112" t="s">
        <v>198</v>
      </c>
      <c r="C19" s="113">
        <v>0</v>
      </c>
      <c r="D19" s="114">
        <f>SUM(E19:F19)</f>
        <v>0</v>
      </c>
      <c r="E19" s="115">
        <v>0</v>
      </c>
      <c r="F19" s="115">
        <v>0</v>
      </c>
      <c r="G19" s="114">
        <f>_xlfn.IFERROR(D19/C19,0)</f>
        <v>0</v>
      </c>
      <c r="H19" s="113">
        <v>0</v>
      </c>
      <c r="I19" s="116">
        <v>0</v>
      </c>
      <c r="J19" s="114">
        <f>_xlfn.IFERROR(I19/H19,0)</f>
        <v>0</v>
      </c>
      <c r="K19" s="117">
        <f t="shared" si="0"/>
        <v>0</v>
      </c>
      <c r="L19" s="114">
        <f t="shared" si="0"/>
        <v>0</v>
      </c>
      <c r="M19" s="114">
        <f>_xlfn.IFERROR(L19/K19,0)</f>
        <v>0</v>
      </c>
    </row>
    <row r="20" spans="1:250" ht="25.5">
      <c r="A20" s="105" t="s">
        <v>199</v>
      </c>
      <c r="B20" s="102" t="s">
        <v>14</v>
      </c>
      <c r="C20" s="118">
        <v>0</v>
      </c>
      <c r="D20" s="104">
        <f>SUM(E20:F20)</f>
        <v>0</v>
      </c>
      <c r="E20" s="119">
        <v>0</v>
      </c>
      <c r="F20" s="119">
        <v>0</v>
      </c>
      <c r="G20" s="104">
        <f>_xlfn.IFERROR(D20/C20,0)</f>
        <v>0</v>
      </c>
      <c r="H20" s="118">
        <v>0</v>
      </c>
      <c r="I20" s="107">
        <v>0</v>
      </c>
      <c r="J20" s="104">
        <f>_xlfn.IFERROR(I20/H20,0)</f>
        <v>0</v>
      </c>
      <c r="K20" s="108">
        <f t="shared" si="0"/>
        <v>0</v>
      </c>
      <c r="L20" s="104">
        <f t="shared" si="0"/>
        <v>0</v>
      </c>
      <c r="M20" s="104">
        <f>_xlfn.IFERROR(L20/K20,0)</f>
        <v>0</v>
      </c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</row>
    <row r="21" spans="1:250" ht="12.75">
      <c r="A21" s="105" t="s">
        <v>200</v>
      </c>
      <c r="B21" s="102" t="s">
        <v>20</v>
      </c>
      <c r="C21" s="103">
        <f>SUM(C22:C26)</f>
        <v>0</v>
      </c>
      <c r="D21" s="104">
        <f>SUM(D22:D26)</f>
        <v>0</v>
      </c>
      <c r="E21" s="104">
        <f>SUM(E22:E26)</f>
        <v>0</v>
      </c>
      <c r="F21" s="104">
        <f>SUM(F22:F26)</f>
        <v>0</v>
      </c>
      <c r="G21" s="104">
        <f>_xlfn.IFERROR(D21/C21,0)</f>
        <v>0</v>
      </c>
      <c r="H21" s="103">
        <f>SUM(H22:H26)</f>
        <v>3</v>
      </c>
      <c r="I21" s="104">
        <f>SUM(I22:I26)</f>
        <v>150013.1</v>
      </c>
      <c r="J21" s="104">
        <f>_xlfn.IFERROR(I21/H21,0)</f>
        <v>50004.36666666667</v>
      </c>
      <c r="K21" s="103">
        <f>SUM(K22:K26)</f>
        <v>3</v>
      </c>
      <c r="L21" s="104">
        <f>SUM(L22:L26)</f>
        <v>150013.1</v>
      </c>
      <c r="M21" s="104">
        <f>_xlfn.IFERROR(L21/K21,0)</f>
        <v>50004.36666666667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</row>
    <row r="22" spans="1:250" ht="12.75">
      <c r="A22" s="109" t="s">
        <v>47</v>
      </c>
      <c r="B22" s="457" t="s">
        <v>201</v>
      </c>
      <c r="C22" s="451">
        <v>0</v>
      </c>
      <c r="D22" s="447">
        <f>SUM(E23:F23)</f>
        <v>0</v>
      </c>
      <c r="E22" s="453">
        <v>0</v>
      </c>
      <c r="F22" s="453">
        <v>0</v>
      </c>
      <c r="G22" s="447">
        <f>_xlfn.IFERROR(D22/C23,0)</f>
        <v>0</v>
      </c>
      <c r="H22" s="451">
        <v>1</v>
      </c>
      <c r="I22" s="453">
        <v>20000</v>
      </c>
      <c r="J22" s="447">
        <f>_xlfn.IFERROR(I22/H22,0)</f>
        <v>20000</v>
      </c>
      <c r="K22" s="455">
        <f>C22+H22</f>
        <v>1</v>
      </c>
      <c r="L22" s="447">
        <f>D22+I22</f>
        <v>20000</v>
      </c>
      <c r="M22" s="447">
        <f>_xlfn.IFERROR(L22/K22,0)</f>
        <v>20000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</row>
    <row r="23" spans="1:250" ht="12.75">
      <c r="A23" s="110" t="s">
        <v>202</v>
      </c>
      <c r="B23" s="458"/>
      <c r="C23" s="452"/>
      <c r="D23" s="448"/>
      <c r="E23" s="454"/>
      <c r="F23" s="454"/>
      <c r="G23" s="448"/>
      <c r="H23" s="452"/>
      <c r="I23" s="454"/>
      <c r="J23" s="448"/>
      <c r="K23" s="456"/>
      <c r="L23" s="448"/>
      <c r="M23" s="448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</row>
    <row r="24" spans="1:250" ht="16.5">
      <c r="A24" s="120" t="s">
        <v>208</v>
      </c>
      <c r="B24" s="112" t="s">
        <v>203</v>
      </c>
      <c r="C24" s="113">
        <v>0</v>
      </c>
      <c r="D24" s="114">
        <f>SUM(E24:F24)</f>
        <v>0</v>
      </c>
      <c r="E24" s="116">
        <v>0</v>
      </c>
      <c r="F24" s="116">
        <v>0</v>
      </c>
      <c r="G24" s="114">
        <f>_xlfn.IFERROR(D24/C24,0)</f>
        <v>0</v>
      </c>
      <c r="H24" s="113">
        <v>1</v>
      </c>
      <c r="I24" s="116">
        <v>100013.1</v>
      </c>
      <c r="J24" s="114">
        <f>_xlfn.IFERROR(I24/H24,0)</f>
        <v>100013.1</v>
      </c>
      <c r="K24" s="117">
        <f aca="true" t="shared" si="1" ref="K24:L26">C24+H24</f>
        <v>1</v>
      </c>
      <c r="L24" s="114">
        <f t="shared" si="1"/>
        <v>100013.1</v>
      </c>
      <c r="M24" s="114">
        <f>_xlfn.IFERROR(L24/K24,0)</f>
        <v>100013.1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</row>
    <row r="25" spans="1:250" ht="30" customHeight="1">
      <c r="A25" s="120" t="s">
        <v>204</v>
      </c>
      <c r="B25" s="112" t="s">
        <v>205</v>
      </c>
      <c r="C25" s="113">
        <v>0</v>
      </c>
      <c r="D25" s="114">
        <f>SUM(E25:F25)</f>
        <v>0</v>
      </c>
      <c r="E25" s="115">
        <v>0</v>
      </c>
      <c r="F25" s="115">
        <v>0</v>
      </c>
      <c r="G25" s="114">
        <f>_xlfn.IFERROR(D25/C25,0)</f>
        <v>0</v>
      </c>
      <c r="H25" s="113">
        <v>0</v>
      </c>
      <c r="I25" s="116">
        <v>0</v>
      </c>
      <c r="J25" s="114">
        <f>_xlfn.IFERROR(I25/H25,0)</f>
        <v>0</v>
      </c>
      <c r="K25" s="117">
        <f t="shared" si="1"/>
        <v>0</v>
      </c>
      <c r="L25" s="114">
        <f t="shared" si="1"/>
        <v>0</v>
      </c>
      <c r="M25" s="114">
        <f>_xlfn.IFERROR(L25/K25,0)</f>
        <v>0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</row>
    <row r="26" spans="1:250" ht="16.5">
      <c r="A26" s="120" t="s">
        <v>206</v>
      </c>
      <c r="B26" s="112" t="s">
        <v>207</v>
      </c>
      <c r="C26" s="113">
        <v>0</v>
      </c>
      <c r="D26" s="114">
        <f>SUM(E26:F26)</f>
        <v>0</v>
      </c>
      <c r="E26" s="115">
        <v>0</v>
      </c>
      <c r="F26" s="115">
        <v>0</v>
      </c>
      <c r="G26" s="114">
        <f>_xlfn.IFERROR(D26/C26,0)</f>
        <v>0</v>
      </c>
      <c r="H26" s="113">
        <v>1</v>
      </c>
      <c r="I26" s="116">
        <v>30000</v>
      </c>
      <c r="J26" s="114">
        <f>_xlfn.IFERROR(I26/H26,0)</f>
        <v>30000</v>
      </c>
      <c r="K26" s="117">
        <f t="shared" si="1"/>
        <v>1</v>
      </c>
      <c r="L26" s="114">
        <f t="shared" si="1"/>
        <v>30000</v>
      </c>
      <c r="M26" s="114">
        <f>_xlfn.IFERROR(L26/K26,0)</f>
        <v>30000</v>
      </c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</row>
    <row r="27" spans="1:250" ht="31.5" customHeight="1">
      <c r="A27" s="449"/>
      <c r="B27" s="450"/>
      <c r="C27" s="450"/>
      <c r="D27" s="450"/>
      <c r="E27" s="450"/>
      <c r="F27" s="450"/>
      <c r="G27" s="450"/>
      <c r="H27" s="450"/>
      <c r="I27" s="450"/>
      <c r="J27" s="450"/>
      <c r="K27" s="122"/>
      <c r="L27" s="122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</row>
    <row r="28" spans="1:250" ht="16.5">
      <c r="A28" s="81" t="s">
        <v>54</v>
      </c>
      <c r="B28" s="402"/>
      <c r="C28" s="402"/>
      <c r="D28" s="82"/>
      <c r="E28" s="403" t="s">
        <v>127</v>
      </c>
      <c r="F28" s="403"/>
      <c r="H28" s="123"/>
      <c r="I28" s="124"/>
      <c r="J28" s="124"/>
      <c r="K28" s="125"/>
      <c r="L28" s="125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</row>
    <row r="29" spans="1:250" ht="14.25" customHeight="1">
      <c r="A29" s="83"/>
      <c r="B29" s="446" t="s">
        <v>126</v>
      </c>
      <c r="C29" s="446"/>
      <c r="D29" s="84"/>
      <c r="E29" s="401" t="s">
        <v>55</v>
      </c>
      <c r="F29" s="401"/>
      <c r="H29" s="126"/>
      <c r="I29" s="83"/>
      <c r="J29" s="83"/>
      <c r="K29" s="127"/>
      <c r="L29" s="127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</row>
    <row r="30" spans="1:250" ht="30.75" customHeight="1">
      <c r="A30" s="85" t="s">
        <v>155</v>
      </c>
      <c r="B30" s="86"/>
      <c r="D30" s="88"/>
      <c r="E30" s="89"/>
      <c r="F30" s="89"/>
      <c r="G30" s="89"/>
      <c r="H30" s="128"/>
      <c r="I30" s="86"/>
      <c r="J30" s="86"/>
      <c r="K30" s="91"/>
      <c r="L30" s="9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</row>
    <row r="31" spans="1:250" ht="16.5">
      <c r="A31" s="81" t="s">
        <v>156</v>
      </c>
      <c r="B31" s="402"/>
      <c r="C31" s="402"/>
      <c r="D31" s="82"/>
      <c r="E31" s="403" t="s">
        <v>102</v>
      </c>
      <c r="F31" s="403"/>
      <c r="G31" s="129"/>
      <c r="H31" s="130"/>
      <c r="I31" s="124"/>
      <c r="J31" s="124"/>
      <c r="K31" s="125"/>
      <c r="L31" s="125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</row>
    <row r="32" spans="1:250" ht="16.5" customHeight="1">
      <c r="A32" s="83"/>
      <c r="B32" s="446" t="s">
        <v>126</v>
      </c>
      <c r="C32" s="446"/>
      <c r="D32" s="84"/>
      <c r="E32" s="401" t="s">
        <v>55</v>
      </c>
      <c r="F32" s="401"/>
      <c r="G32" s="131"/>
      <c r="H32" s="126"/>
      <c r="I32" s="83"/>
      <c r="J32" s="83"/>
      <c r="K32" s="127"/>
      <c r="L32" s="127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</row>
    <row r="33" spans="1:250" ht="16.5">
      <c r="A33" s="132"/>
      <c r="B33" s="86"/>
      <c r="C33" s="133"/>
      <c r="D33" s="128"/>
      <c r="E33" s="128"/>
      <c r="F33" s="128"/>
      <c r="G33" s="128"/>
      <c r="H33" s="128"/>
      <c r="I33" s="86"/>
      <c r="J33" s="86"/>
      <c r="K33" s="91"/>
      <c r="L33" s="9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</row>
    <row r="34" spans="1:250" ht="16.5">
      <c r="A34" s="134"/>
      <c r="B34" s="134"/>
      <c r="C34" s="135"/>
      <c r="D34" s="135"/>
      <c r="E34" s="135"/>
      <c r="F34" s="135"/>
      <c r="G34" s="135"/>
      <c r="H34" s="135"/>
      <c r="I34" s="134"/>
      <c r="J34" s="134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</row>
    <row r="35" spans="1:250" ht="16.5">
      <c r="A35" s="134"/>
      <c r="B35" s="134"/>
      <c r="C35" s="135"/>
      <c r="D35" s="135"/>
      <c r="E35" s="135"/>
      <c r="F35" s="135"/>
      <c r="G35" s="135"/>
      <c r="H35" s="135"/>
      <c r="I35" s="134"/>
      <c r="J35" s="134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</row>
    <row r="36" spans="1:250" ht="16.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</row>
    <row r="37" spans="1:250" ht="16.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</row>
    <row r="38" spans="1:250" ht="16.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</row>
    <row r="39" spans="11:250" ht="16.5"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</row>
    <row r="40" spans="11:250" ht="16.5"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</row>
    <row r="41" spans="11:250" ht="16.5"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</row>
    <row r="42" spans="11:250" ht="16.5"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</row>
    <row r="43" spans="11:250" ht="16.5"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</row>
    <row r="44" spans="11:250" ht="16.5"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1"/>
      <c r="IP44" s="121"/>
    </row>
    <row r="45" spans="11:250" ht="16.5"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</row>
    <row r="46" spans="11:250" ht="16.5"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1"/>
      <c r="IP46" s="121"/>
    </row>
    <row r="47" spans="11:250" ht="16.5"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</row>
    <row r="48" spans="11:250" ht="16.5"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1"/>
      <c r="IP48" s="121"/>
    </row>
    <row r="49" spans="11:250" ht="16.5"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1"/>
      <c r="IP49" s="121"/>
    </row>
    <row r="50" spans="11:250" ht="16.5"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1"/>
      <c r="IP50" s="121"/>
    </row>
    <row r="51" spans="11:250" ht="16.5"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1"/>
      <c r="IP51" s="121"/>
    </row>
    <row r="52" spans="11:250" ht="16.5">
      <c r="K52" s="121"/>
      <c r="L52" s="121"/>
      <c r="M52" s="121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</row>
    <row r="53" spans="11:250" ht="15.75"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</row>
    <row r="54" spans="11:250" ht="16.5">
      <c r="K54" s="136"/>
      <c r="L54" s="136"/>
      <c r="M54" s="136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  <c r="IH54" s="121"/>
      <c r="II54" s="121"/>
      <c r="IJ54" s="121"/>
      <c r="IK54" s="121"/>
      <c r="IL54" s="121"/>
      <c r="IM54" s="121"/>
      <c r="IN54" s="121"/>
      <c r="IO54" s="121"/>
      <c r="IP54" s="121"/>
    </row>
    <row r="55" spans="11:250" ht="16.5">
      <c r="K55" s="121"/>
      <c r="L55" s="121"/>
      <c r="M55" s="121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</row>
    <row r="56" spans="11:250" ht="12.75"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  <c r="IP56" s="137"/>
    </row>
    <row r="57" spans="11:250" ht="12.75"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  <c r="HG57" s="137"/>
      <c r="HH57" s="137"/>
      <c r="HI57" s="137"/>
      <c r="HJ57" s="137"/>
      <c r="HK57" s="137"/>
      <c r="HL57" s="137"/>
      <c r="HM57" s="137"/>
      <c r="HN57" s="137"/>
      <c r="HO57" s="137"/>
      <c r="HP57" s="137"/>
      <c r="HQ57" s="137"/>
      <c r="HR57" s="137"/>
      <c r="HS57" s="137"/>
      <c r="HT57" s="137"/>
      <c r="HU57" s="137"/>
      <c r="HV57" s="137"/>
      <c r="HW57" s="137"/>
      <c r="HX57" s="137"/>
      <c r="HY57" s="137"/>
      <c r="HZ57" s="137"/>
      <c r="IA57" s="137"/>
      <c r="IB57" s="137"/>
      <c r="IC57" s="137"/>
      <c r="ID57" s="137"/>
      <c r="IE57" s="137"/>
      <c r="IF57" s="137"/>
      <c r="IG57" s="137"/>
      <c r="IH57" s="137"/>
      <c r="II57" s="137"/>
      <c r="IJ57" s="137"/>
      <c r="IK57" s="137"/>
      <c r="IL57" s="137"/>
      <c r="IM57" s="137"/>
      <c r="IN57" s="137"/>
      <c r="IO57" s="137"/>
      <c r="IP57" s="137"/>
    </row>
    <row r="58" spans="11:250" ht="15">
      <c r="K58" s="137"/>
      <c r="L58" s="137"/>
      <c r="M58" s="137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8"/>
      <c r="HN58" s="138"/>
      <c r="HO58" s="138"/>
      <c r="HP58" s="138"/>
      <c r="HQ58" s="138"/>
      <c r="HR58" s="138"/>
      <c r="HS58" s="138"/>
      <c r="HT58" s="138"/>
      <c r="HU58" s="138"/>
      <c r="HV58" s="138"/>
      <c r="HW58" s="138"/>
      <c r="HX58" s="138"/>
      <c r="HY58" s="138"/>
      <c r="HZ58" s="138"/>
      <c r="IA58" s="138"/>
      <c r="IB58" s="138"/>
      <c r="IC58" s="138"/>
      <c r="ID58" s="138"/>
      <c r="IE58" s="138"/>
      <c r="IF58" s="138"/>
      <c r="IG58" s="138"/>
      <c r="IH58" s="138"/>
      <c r="II58" s="138"/>
      <c r="IJ58" s="138"/>
      <c r="IK58" s="138"/>
      <c r="IL58" s="138"/>
      <c r="IM58" s="138"/>
      <c r="IN58" s="138"/>
      <c r="IO58" s="138"/>
      <c r="IP58" s="138"/>
    </row>
    <row r="59" spans="11:250" ht="15">
      <c r="K59" s="138"/>
      <c r="L59" s="138"/>
      <c r="M59" s="138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137"/>
      <c r="GE59" s="137"/>
      <c r="GF59" s="137"/>
      <c r="GG59" s="137"/>
      <c r="GH59" s="137"/>
      <c r="GI59" s="137"/>
      <c r="GJ59" s="137"/>
      <c r="GK59" s="137"/>
      <c r="GL59" s="137"/>
      <c r="GM59" s="137"/>
      <c r="GN59" s="137"/>
      <c r="GO59" s="137"/>
      <c r="GP59" s="137"/>
      <c r="GQ59" s="137"/>
      <c r="GR59" s="137"/>
      <c r="GS59" s="137"/>
      <c r="GT59" s="137"/>
      <c r="GU59" s="137"/>
      <c r="GV59" s="137"/>
      <c r="GW59" s="137"/>
      <c r="GX59" s="137"/>
      <c r="GY59" s="137"/>
      <c r="GZ59" s="137"/>
      <c r="HA59" s="137"/>
      <c r="HB59" s="137"/>
      <c r="HC59" s="137"/>
      <c r="HD59" s="137"/>
      <c r="HE59" s="137"/>
      <c r="HF59" s="137"/>
      <c r="HG59" s="137"/>
      <c r="HH59" s="137"/>
      <c r="HI59" s="137"/>
      <c r="HJ59" s="137"/>
      <c r="HK59" s="137"/>
      <c r="HL59" s="137"/>
      <c r="HM59" s="137"/>
      <c r="HN59" s="137"/>
      <c r="HO59" s="137"/>
      <c r="HP59" s="137"/>
      <c r="HQ59" s="137"/>
      <c r="HR59" s="137"/>
      <c r="HS59" s="137"/>
      <c r="HT59" s="137"/>
      <c r="HU59" s="137"/>
      <c r="HV59" s="137"/>
      <c r="HW59" s="137"/>
      <c r="HX59" s="137"/>
      <c r="HY59" s="137"/>
      <c r="HZ59" s="137"/>
      <c r="IA59" s="137"/>
      <c r="IB59" s="137"/>
      <c r="IC59" s="137"/>
      <c r="ID59" s="137"/>
      <c r="IE59" s="137"/>
      <c r="IF59" s="137"/>
      <c r="IG59" s="137"/>
      <c r="IH59" s="137"/>
      <c r="II59" s="137"/>
      <c r="IJ59" s="137"/>
      <c r="IK59" s="137"/>
      <c r="IL59" s="137"/>
      <c r="IM59" s="137"/>
      <c r="IN59" s="137"/>
      <c r="IO59" s="137"/>
      <c r="IP59" s="137"/>
    </row>
    <row r="60" spans="11:250" ht="12.75"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  <c r="HG60" s="137"/>
      <c r="HH60" s="137"/>
      <c r="HI60" s="137"/>
      <c r="HJ60" s="137"/>
      <c r="HK60" s="137"/>
      <c r="HL60" s="137"/>
      <c r="HM60" s="137"/>
      <c r="HN60" s="137"/>
      <c r="HO60" s="137"/>
      <c r="HP60" s="137"/>
      <c r="HQ60" s="137"/>
      <c r="HR60" s="137"/>
      <c r="HS60" s="137"/>
      <c r="HT60" s="137"/>
      <c r="HU60" s="137"/>
      <c r="HV60" s="137"/>
      <c r="HW60" s="137"/>
      <c r="HX60" s="137"/>
      <c r="HY60" s="137"/>
      <c r="HZ60" s="137"/>
      <c r="IA60" s="137"/>
      <c r="IB60" s="137"/>
      <c r="IC60" s="137"/>
      <c r="ID60" s="137"/>
      <c r="IE60" s="137"/>
      <c r="IF60" s="137"/>
      <c r="IG60" s="137"/>
      <c r="IH60" s="137"/>
      <c r="II60" s="137"/>
      <c r="IJ60" s="137"/>
      <c r="IK60" s="137"/>
      <c r="IL60" s="137"/>
      <c r="IM60" s="137"/>
      <c r="IN60" s="137"/>
      <c r="IO60" s="137"/>
      <c r="IP60" s="137"/>
    </row>
    <row r="61" spans="11:13" ht="12.75">
      <c r="K61" s="137"/>
      <c r="L61" s="137"/>
      <c r="M61" s="137"/>
    </row>
    <row r="62" spans="14:250" ht="12.75"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  <c r="IK62" s="139"/>
      <c r="IL62" s="139"/>
      <c r="IM62" s="139"/>
      <c r="IN62" s="139"/>
      <c r="IO62" s="139"/>
      <c r="IP62" s="139"/>
    </row>
    <row r="63" spans="11:250" ht="12.75"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  <c r="HN63" s="139"/>
      <c r="HO63" s="139"/>
      <c r="HP63" s="139"/>
      <c r="HQ63" s="139"/>
      <c r="HR63" s="139"/>
      <c r="HS63" s="139"/>
      <c r="HT63" s="139"/>
      <c r="HU63" s="139"/>
      <c r="HV63" s="139"/>
      <c r="HW63" s="139"/>
      <c r="HX63" s="139"/>
      <c r="HY63" s="139"/>
      <c r="HZ63" s="139"/>
      <c r="IA63" s="139"/>
      <c r="IB63" s="139"/>
      <c r="IC63" s="139"/>
      <c r="ID63" s="139"/>
      <c r="IE63" s="139"/>
      <c r="IF63" s="139"/>
      <c r="IG63" s="139"/>
      <c r="IH63" s="139"/>
      <c r="II63" s="139"/>
      <c r="IJ63" s="139"/>
      <c r="IK63" s="139"/>
      <c r="IL63" s="139"/>
      <c r="IM63" s="139"/>
      <c r="IN63" s="139"/>
      <c r="IO63" s="139"/>
      <c r="IP63" s="139"/>
    </row>
    <row r="64" spans="11:13" ht="12.75">
      <c r="K64" s="139"/>
      <c r="L64" s="139"/>
      <c r="M64" s="139"/>
    </row>
  </sheetData>
  <sheetProtection/>
  <mergeCells count="56">
    <mergeCell ref="K1:M1"/>
    <mergeCell ref="H2:M3"/>
    <mergeCell ref="A4:M4"/>
    <mergeCell ref="B5:I5"/>
    <mergeCell ref="B6:I6"/>
    <mergeCell ref="A8:A11"/>
    <mergeCell ref="B8:B11"/>
    <mergeCell ref="C8:G8"/>
    <mergeCell ref="H8:J8"/>
    <mergeCell ref="K8:M9"/>
    <mergeCell ref="C9:C11"/>
    <mergeCell ref="D9:G9"/>
    <mergeCell ref="H9:H11"/>
    <mergeCell ref="I9:J9"/>
    <mergeCell ref="D10:D11"/>
    <mergeCell ref="E10:E11"/>
    <mergeCell ref="F10:F11"/>
    <mergeCell ref="G10:G11"/>
    <mergeCell ref="I10:I11"/>
    <mergeCell ref="J10:J11"/>
    <mergeCell ref="K10:K11"/>
    <mergeCell ref="L10:L11"/>
    <mergeCell ref="M10:M11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31:C31"/>
    <mergeCell ref="E31:F31"/>
    <mergeCell ref="B32:C32"/>
    <mergeCell ref="E32:F32"/>
    <mergeCell ref="M22:M23"/>
    <mergeCell ref="A27:J27"/>
    <mergeCell ref="B28:C28"/>
    <mergeCell ref="E28:F28"/>
    <mergeCell ref="B29:C29"/>
    <mergeCell ref="E29:F29"/>
  </mergeCells>
  <printOptions/>
  <pageMargins left="0.3937007874015748" right="0.3937007874015748" top="0.7480314960629921" bottom="0.15748031496062992" header="0.31496062992125984" footer="0"/>
  <pageSetup blackAndWhite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U47"/>
  <sheetViews>
    <sheetView zoomScalePageLayoutView="0" workbookViewId="0" topLeftCell="A6">
      <selection activeCell="G18" sqref="G18"/>
    </sheetView>
  </sheetViews>
  <sheetFormatPr defaultColWidth="9.00390625" defaultRowHeight="12.75"/>
  <cols>
    <col min="1" max="1" width="18.25390625" style="140" customWidth="1"/>
    <col min="2" max="2" width="33.00390625" style="140" customWidth="1"/>
    <col min="3" max="3" width="8.75390625" style="140" customWidth="1"/>
    <col min="4" max="4" width="13.375" style="140" customWidth="1"/>
    <col min="5" max="5" width="9.375" style="140" customWidth="1"/>
    <col min="6" max="6" width="7.375" style="140" customWidth="1"/>
    <col min="7" max="7" width="11.625" style="140" bestFit="1" customWidth="1"/>
    <col min="8" max="8" width="10.625" style="140" customWidth="1"/>
    <col min="9" max="9" width="8.125" style="140" customWidth="1"/>
    <col min="10" max="10" width="14.75390625" style="140" customWidth="1"/>
    <col min="11" max="11" width="11.125" style="140" customWidth="1"/>
    <col min="12" max="12" width="12.25390625" style="140" customWidth="1"/>
    <col min="13" max="125" width="9.125" style="141" customWidth="1"/>
    <col min="126" max="16384" width="9.125" style="140" customWidth="1"/>
  </cols>
  <sheetData>
    <row r="1" spans="7:12" ht="13.5" hidden="1" thickBot="1">
      <c r="G1" s="495" t="s">
        <v>209</v>
      </c>
      <c r="H1" s="495"/>
      <c r="I1" s="495"/>
      <c r="J1" s="495"/>
      <c r="K1" s="495"/>
      <c r="L1" s="495"/>
    </row>
    <row r="2" spans="7:12" ht="51.75" customHeight="1" hidden="1" thickBot="1">
      <c r="G2" s="496" t="s">
        <v>130</v>
      </c>
      <c r="H2" s="496"/>
      <c r="I2" s="496"/>
      <c r="J2" s="496"/>
      <c r="K2" s="496"/>
      <c r="L2" s="496"/>
    </row>
    <row r="3" spans="1:12" ht="21" customHeight="1" thickBot="1">
      <c r="A3" s="497" t="s">
        <v>210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9"/>
    </row>
    <row r="4" spans="1:12" ht="15" customHeight="1">
      <c r="A4" s="500" t="s">
        <v>211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2"/>
    </row>
    <row r="5" spans="1:12" ht="63">
      <c r="A5" s="142" t="s">
        <v>212</v>
      </c>
      <c r="B5" s="143" t="s">
        <v>213</v>
      </c>
      <c r="C5" s="143" t="s">
        <v>265</v>
      </c>
      <c r="D5" s="143" t="s">
        <v>266</v>
      </c>
      <c r="E5" s="143" t="s">
        <v>267</v>
      </c>
      <c r="F5" s="143" t="s">
        <v>268</v>
      </c>
      <c r="G5" s="143" t="s">
        <v>269</v>
      </c>
      <c r="H5" s="143" t="s">
        <v>52</v>
      </c>
      <c r="I5" s="143" t="s">
        <v>270</v>
      </c>
      <c r="J5" s="143" t="s">
        <v>271</v>
      </c>
      <c r="K5" s="143" t="s">
        <v>51</v>
      </c>
      <c r="L5" s="144" t="s">
        <v>214</v>
      </c>
    </row>
    <row r="6" spans="1:12" ht="10.5">
      <c r="A6" s="142">
        <v>1</v>
      </c>
      <c r="B6" s="143">
        <v>2</v>
      </c>
      <c r="C6" s="143">
        <v>3</v>
      </c>
      <c r="D6" s="143">
        <v>4</v>
      </c>
      <c r="E6" s="143">
        <v>5</v>
      </c>
      <c r="F6" s="143">
        <v>6</v>
      </c>
      <c r="G6" s="143">
        <v>7</v>
      </c>
      <c r="H6" s="143">
        <v>8</v>
      </c>
      <c r="I6" s="143">
        <v>9</v>
      </c>
      <c r="J6" s="143">
        <v>10</v>
      </c>
      <c r="K6" s="143">
        <v>11</v>
      </c>
      <c r="L6" s="144">
        <v>12</v>
      </c>
    </row>
    <row r="7" spans="1:12" ht="24.75" customHeight="1">
      <c r="A7" s="145" t="s">
        <v>276</v>
      </c>
      <c r="B7" s="146" t="s">
        <v>215</v>
      </c>
      <c r="C7" s="147"/>
      <c r="D7" s="147">
        <v>54523</v>
      </c>
      <c r="E7" s="147"/>
      <c r="F7" s="147"/>
      <c r="G7" s="147"/>
      <c r="H7" s="147"/>
      <c r="I7" s="147"/>
      <c r="J7" s="147"/>
      <c r="K7" s="147"/>
      <c r="L7" s="148">
        <f aca="true" t="shared" si="0" ref="L7:L36">SUM(C7:K7)</f>
        <v>54523</v>
      </c>
    </row>
    <row r="8" spans="1:12" ht="24.75" customHeight="1">
      <c r="A8" s="145" t="s">
        <v>277</v>
      </c>
      <c r="B8" s="146" t="s">
        <v>216</v>
      </c>
      <c r="C8" s="147"/>
      <c r="D8" s="147">
        <v>8147</v>
      </c>
      <c r="E8" s="147"/>
      <c r="F8" s="147"/>
      <c r="G8" s="147"/>
      <c r="H8" s="147"/>
      <c r="I8" s="147"/>
      <c r="J8" s="147"/>
      <c r="K8" s="147"/>
      <c r="L8" s="148">
        <f t="shared" si="0"/>
        <v>8147</v>
      </c>
    </row>
    <row r="9" spans="1:12" ht="24.75" customHeight="1">
      <c r="A9" s="145" t="s">
        <v>278</v>
      </c>
      <c r="B9" s="146" t="s">
        <v>217</v>
      </c>
      <c r="C9" s="147"/>
      <c r="D9" s="147"/>
      <c r="E9" s="147"/>
      <c r="F9" s="147"/>
      <c r="G9" s="147"/>
      <c r="H9" s="147"/>
      <c r="I9" s="147"/>
      <c r="J9" s="147"/>
      <c r="K9" s="147">
        <v>17541.65</v>
      </c>
      <c r="L9" s="148">
        <f t="shared" si="0"/>
        <v>17541.65</v>
      </c>
    </row>
    <row r="10" spans="1:12" ht="24.75" customHeight="1">
      <c r="A10" s="145" t="s">
        <v>279</v>
      </c>
      <c r="B10" s="146" t="s">
        <v>218</v>
      </c>
      <c r="C10" s="147"/>
      <c r="D10" s="147"/>
      <c r="E10" s="147"/>
      <c r="F10" s="147"/>
      <c r="G10" s="147"/>
      <c r="H10" s="147"/>
      <c r="I10" s="147"/>
      <c r="J10" s="147"/>
      <c r="K10" s="147">
        <v>125.34</v>
      </c>
      <c r="L10" s="148">
        <f t="shared" si="0"/>
        <v>125.34</v>
      </c>
    </row>
    <row r="11" spans="1:12" ht="24.75" customHeight="1">
      <c r="A11" s="145" t="s">
        <v>281</v>
      </c>
      <c r="B11" s="146" t="s">
        <v>282</v>
      </c>
      <c r="C11" s="147"/>
      <c r="D11" s="147">
        <v>5440</v>
      </c>
      <c r="E11" s="147"/>
      <c r="F11" s="147"/>
      <c r="G11" s="147"/>
      <c r="H11" s="147"/>
      <c r="I11" s="147"/>
      <c r="J11" s="147"/>
      <c r="K11" s="147"/>
      <c r="L11" s="148">
        <f t="shared" si="0"/>
        <v>5440</v>
      </c>
    </row>
    <row r="12" spans="1:12" ht="24.75" customHeight="1">
      <c r="A12" s="145" t="s">
        <v>280</v>
      </c>
      <c r="B12" s="146" t="s">
        <v>219</v>
      </c>
      <c r="C12" s="147"/>
      <c r="D12" s="147">
        <v>4352</v>
      </c>
      <c r="E12" s="147"/>
      <c r="F12" s="147"/>
      <c r="G12" s="147"/>
      <c r="H12" s="147"/>
      <c r="I12" s="147"/>
      <c r="J12" s="147"/>
      <c r="K12" s="147"/>
      <c r="L12" s="148">
        <f t="shared" si="0"/>
        <v>4352</v>
      </c>
    </row>
    <row r="13" spans="1:12" ht="24.75" customHeight="1">
      <c r="A13" s="145" t="s">
        <v>283</v>
      </c>
      <c r="B13" s="146" t="s">
        <v>284</v>
      </c>
      <c r="C13" s="147"/>
      <c r="D13" s="147"/>
      <c r="E13" s="147">
        <v>36608.31</v>
      </c>
      <c r="F13" s="147"/>
      <c r="G13" s="147"/>
      <c r="H13" s="147"/>
      <c r="I13" s="147"/>
      <c r="J13" s="147"/>
      <c r="K13" s="147"/>
      <c r="L13" s="148">
        <f t="shared" si="0"/>
        <v>36608.31</v>
      </c>
    </row>
    <row r="14" spans="1:12" s="141" customFormat="1" ht="24.75" customHeight="1">
      <c r="A14" s="145" t="s">
        <v>288</v>
      </c>
      <c r="B14" s="146" t="s">
        <v>220</v>
      </c>
      <c r="C14" s="147"/>
      <c r="D14" s="147">
        <v>39825.35</v>
      </c>
      <c r="E14" s="147"/>
      <c r="F14" s="147"/>
      <c r="G14" s="147"/>
      <c r="H14" s="147"/>
      <c r="I14" s="147"/>
      <c r="J14" s="147"/>
      <c r="K14" s="147"/>
      <c r="L14" s="148">
        <f t="shared" si="0"/>
        <v>39825.35</v>
      </c>
    </row>
    <row r="15" spans="1:12" s="141" customFormat="1" ht="24.75" customHeight="1">
      <c r="A15" s="145" t="s">
        <v>289</v>
      </c>
      <c r="B15" s="146" t="s">
        <v>221</v>
      </c>
      <c r="C15" s="147"/>
      <c r="D15" s="147">
        <v>5951</v>
      </c>
      <c r="E15" s="147"/>
      <c r="F15" s="147"/>
      <c r="G15" s="147"/>
      <c r="H15" s="147"/>
      <c r="I15" s="147"/>
      <c r="J15" s="147"/>
      <c r="K15" s="147"/>
      <c r="L15" s="148">
        <f t="shared" si="0"/>
        <v>5951</v>
      </c>
    </row>
    <row r="16" spans="1:12" s="141" customFormat="1" ht="24.75" customHeight="1">
      <c r="A16" s="145" t="s">
        <v>290</v>
      </c>
      <c r="B16" s="146" t="s">
        <v>222</v>
      </c>
      <c r="C16" s="147"/>
      <c r="D16" s="147"/>
      <c r="E16" s="147"/>
      <c r="F16" s="147"/>
      <c r="G16" s="147"/>
      <c r="H16" s="147"/>
      <c r="I16" s="147"/>
      <c r="J16" s="147"/>
      <c r="K16" s="147">
        <v>6912.23</v>
      </c>
      <c r="L16" s="148">
        <f t="shared" si="0"/>
        <v>6912.23</v>
      </c>
    </row>
    <row r="17" spans="1:12" s="141" customFormat="1" ht="24.75" customHeight="1">
      <c r="A17" s="145" t="s">
        <v>291</v>
      </c>
      <c r="B17" s="146" t="s">
        <v>223</v>
      </c>
      <c r="C17" s="147"/>
      <c r="D17" s="147"/>
      <c r="E17" s="147"/>
      <c r="F17" s="147"/>
      <c r="G17" s="147"/>
      <c r="H17" s="147"/>
      <c r="I17" s="147"/>
      <c r="J17" s="147"/>
      <c r="K17" s="147">
        <v>91.55</v>
      </c>
      <c r="L17" s="148">
        <f t="shared" si="0"/>
        <v>91.55</v>
      </c>
    </row>
    <row r="18" spans="1:12" s="141" customFormat="1" ht="24.75" customHeight="1">
      <c r="A18" s="145" t="s">
        <v>294</v>
      </c>
      <c r="B18" s="146" t="s">
        <v>293</v>
      </c>
      <c r="C18" s="147"/>
      <c r="D18" s="147"/>
      <c r="E18" s="147"/>
      <c r="F18" s="147"/>
      <c r="G18" s="147"/>
      <c r="H18" s="147"/>
      <c r="I18" s="147"/>
      <c r="J18" s="147"/>
      <c r="K18" s="147">
        <v>30000</v>
      </c>
      <c r="L18" s="148">
        <f t="shared" si="0"/>
        <v>30000</v>
      </c>
    </row>
    <row r="19" spans="1:12" s="141" customFormat="1" ht="24.75" customHeight="1">
      <c r="A19" s="145" t="s">
        <v>224</v>
      </c>
      <c r="B19" s="146" t="s">
        <v>225</v>
      </c>
      <c r="C19" s="147"/>
      <c r="D19" s="147">
        <v>28304</v>
      </c>
      <c r="E19" s="147"/>
      <c r="F19" s="147"/>
      <c r="G19" s="147"/>
      <c r="H19" s="147"/>
      <c r="I19" s="147"/>
      <c r="J19" s="147"/>
      <c r="K19" s="147"/>
      <c r="L19" s="148">
        <f t="shared" si="0"/>
        <v>28304</v>
      </c>
    </row>
    <row r="20" spans="1:12" s="141" customFormat="1" ht="24.75" customHeight="1">
      <c r="A20" s="145" t="s">
        <v>226</v>
      </c>
      <c r="B20" s="146" t="s">
        <v>227</v>
      </c>
      <c r="C20" s="147"/>
      <c r="D20" s="147">
        <v>29922</v>
      </c>
      <c r="E20" s="147"/>
      <c r="F20" s="147"/>
      <c r="G20" s="147"/>
      <c r="H20" s="147"/>
      <c r="I20" s="147"/>
      <c r="J20" s="147"/>
      <c r="K20" s="147"/>
      <c r="L20" s="148">
        <f t="shared" si="0"/>
        <v>29922</v>
      </c>
    </row>
    <row r="21" spans="1:12" s="141" customFormat="1" ht="24.75" customHeight="1">
      <c r="A21" s="145" t="s">
        <v>228</v>
      </c>
      <c r="B21" s="146" t="s">
        <v>229</v>
      </c>
      <c r="C21" s="147"/>
      <c r="D21" s="147">
        <v>45316</v>
      </c>
      <c r="E21" s="147"/>
      <c r="F21" s="147"/>
      <c r="G21" s="147"/>
      <c r="H21" s="147"/>
      <c r="I21" s="147"/>
      <c r="J21" s="147"/>
      <c r="K21" s="147"/>
      <c r="L21" s="148">
        <f t="shared" si="0"/>
        <v>45316</v>
      </c>
    </row>
    <row r="22" spans="1:12" s="141" customFormat="1" ht="24.75" customHeight="1">
      <c r="A22" s="145" t="s">
        <v>307</v>
      </c>
      <c r="B22" s="146" t="s">
        <v>308</v>
      </c>
      <c r="C22" s="147"/>
      <c r="D22" s="147">
        <v>92689</v>
      </c>
      <c r="E22" s="147"/>
      <c r="F22" s="147"/>
      <c r="G22" s="147"/>
      <c r="H22" s="147"/>
      <c r="I22" s="147"/>
      <c r="J22" s="147"/>
      <c r="K22" s="147"/>
      <c r="L22" s="148">
        <f t="shared" si="0"/>
        <v>92689</v>
      </c>
    </row>
    <row r="23" spans="1:12" s="141" customFormat="1" ht="24.75" customHeight="1">
      <c r="A23" s="145" t="s">
        <v>309</v>
      </c>
      <c r="B23" s="146" t="s">
        <v>310</v>
      </c>
      <c r="C23" s="147"/>
      <c r="D23" s="147">
        <v>13850</v>
      </c>
      <c r="E23" s="147"/>
      <c r="F23" s="147"/>
      <c r="G23" s="147"/>
      <c r="H23" s="147"/>
      <c r="I23" s="147"/>
      <c r="J23" s="147"/>
      <c r="K23" s="147"/>
      <c r="L23" s="148">
        <f t="shared" si="0"/>
        <v>13850</v>
      </c>
    </row>
    <row r="24" spans="1:12" s="141" customFormat="1" ht="24.75" customHeight="1">
      <c r="A24" s="145" t="s">
        <v>311</v>
      </c>
      <c r="B24" s="146" t="s">
        <v>312</v>
      </c>
      <c r="C24" s="147"/>
      <c r="D24" s="147"/>
      <c r="E24" s="147"/>
      <c r="F24" s="147"/>
      <c r="G24" s="147"/>
      <c r="H24" s="147"/>
      <c r="I24" s="147"/>
      <c r="J24" s="147"/>
      <c r="K24" s="147">
        <v>16087.39</v>
      </c>
      <c r="L24" s="148">
        <f t="shared" si="0"/>
        <v>16087.39</v>
      </c>
    </row>
    <row r="25" spans="1:12" s="141" customFormat="1" ht="24.75" customHeight="1">
      <c r="A25" s="145" t="s">
        <v>314</v>
      </c>
      <c r="B25" s="146" t="s">
        <v>313</v>
      </c>
      <c r="C25" s="147"/>
      <c r="D25" s="147"/>
      <c r="E25" s="147"/>
      <c r="F25" s="147"/>
      <c r="G25" s="147"/>
      <c r="H25" s="147"/>
      <c r="I25" s="147"/>
      <c r="J25" s="147"/>
      <c r="K25" s="147">
        <v>213.08</v>
      </c>
      <c r="L25" s="148">
        <f t="shared" si="0"/>
        <v>213.08</v>
      </c>
    </row>
    <row r="26" spans="1:12" s="141" customFormat="1" ht="24.75" customHeight="1">
      <c r="A26" s="145" t="s">
        <v>315</v>
      </c>
      <c r="B26" s="146" t="s">
        <v>316</v>
      </c>
      <c r="C26" s="147"/>
      <c r="D26" s="147"/>
      <c r="E26" s="147"/>
      <c r="F26" s="147"/>
      <c r="G26" s="147"/>
      <c r="H26" s="147"/>
      <c r="I26" s="147"/>
      <c r="J26" s="147"/>
      <c r="K26" s="147">
        <v>20000</v>
      </c>
      <c r="L26" s="148">
        <f t="shared" si="0"/>
        <v>20000</v>
      </c>
    </row>
    <row r="27" spans="1:12" s="141" customFormat="1" ht="24.75" customHeight="1">
      <c r="A27" s="145" t="s">
        <v>317</v>
      </c>
      <c r="B27" s="146" t="s">
        <v>319</v>
      </c>
      <c r="C27" s="147"/>
      <c r="D27" s="147"/>
      <c r="E27" s="147"/>
      <c r="F27" s="147"/>
      <c r="G27" s="147"/>
      <c r="H27" s="147"/>
      <c r="I27" s="147"/>
      <c r="J27" s="147"/>
      <c r="K27" s="147">
        <v>30000</v>
      </c>
      <c r="L27" s="148">
        <f t="shared" si="0"/>
        <v>30000</v>
      </c>
    </row>
    <row r="28" spans="1:12" s="141" customFormat="1" ht="24.75" customHeight="1">
      <c r="A28" s="145" t="s">
        <v>318</v>
      </c>
      <c r="B28" s="146" t="s">
        <v>320</v>
      </c>
      <c r="C28" s="147"/>
      <c r="D28" s="147"/>
      <c r="E28" s="147"/>
      <c r="F28" s="147"/>
      <c r="G28" s="147"/>
      <c r="H28" s="147"/>
      <c r="I28" s="147"/>
      <c r="J28" s="147"/>
      <c r="K28" s="147">
        <v>100013.1</v>
      </c>
      <c r="L28" s="148">
        <f t="shared" si="0"/>
        <v>100013.1</v>
      </c>
    </row>
    <row r="29" spans="1:12" s="141" customFormat="1" ht="24.75" customHeight="1" hidden="1">
      <c r="A29" s="145"/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8">
        <f t="shared" si="0"/>
        <v>0</v>
      </c>
    </row>
    <row r="30" spans="1:12" ht="24.75" customHeight="1" hidden="1">
      <c r="A30" s="145"/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8">
        <f t="shared" si="0"/>
        <v>0</v>
      </c>
    </row>
    <row r="31" spans="1:12" ht="24.75" customHeight="1" hidden="1">
      <c r="A31" s="145"/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8">
        <f t="shared" si="0"/>
        <v>0</v>
      </c>
    </row>
    <row r="32" spans="1:12" ht="24.75" customHeight="1" hidden="1">
      <c r="A32" s="145"/>
      <c r="B32" s="146"/>
      <c r="C32" s="147"/>
      <c r="D32" s="147"/>
      <c r="E32" s="147"/>
      <c r="F32" s="147"/>
      <c r="G32" s="147"/>
      <c r="H32" s="147"/>
      <c r="I32" s="147"/>
      <c r="J32" s="147"/>
      <c r="K32" s="147"/>
      <c r="L32" s="148">
        <f t="shared" si="0"/>
        <v>0</v>
      </c>
    </row>
    <row r="33" spans="1:12" ht="24.75" customHeight="1" hidden="1">
      <c r="A33" s="145"/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8">
        <f t="shared" si="0"/>
        <v>0</v>
      </c>
    </row>
    <row r="34" spans="1:12" ht="24.75" customHeight="1" hidden="1">
      <c r="A34" s="145"/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8">
        <f t="shared" si="0"/>
        <v>0</v>
      </c>
    </row>
    <row r="35" spans="1:12" ht="24.75" customHeight="1" hidden="1">
      <c r="A35" s="145"/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8">
        <f t="shared" si="0"/>
        <v>0</v>
      </c>
    </row>
    <row r="36" spans="1:12" ht="24.75" customHeight="1" hidden="1">
      <c r="A36" s="145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8">
        <f t="shared" si="0"/>
        <v>0</v>
      </c>
    </row>
    <row r="37" spans="1:13" s="152" customFormat="1" ht="18.75" customHeight="1">
      <c r="A37" s="503" t="s">
        <v>230</v>
      </c>
      <c r="B37" s="504"/>
      <c r="C37" s="149">
        <f>SUM(C7:C36)</f>
        <v>0</v>
      </c>
      <c r="D37" s="149">
        <f>SUM(D7:D36)</f>
        <v>328319.35</v>
      </c>
      <c r="E37" s="149">
        <f aca="true" t="shared" si="1" ref="E37:K37">SUM(E7:E36)</f>
        <v>36608.31</v>
      </c>
      <c r="F37" s="149">
        <f t="shared" si="1"/>
        <v>0</v>
      </c>
      <c r="G37" s="149">
        <f t="shared" si="1"/>
        <v>0</v>
      </c>
      <c r="H37" s="149">
        <f t="shared" si="1"/>
        <v>0</v>
      </c>
      <c r="I37" s="149">
        <f t="shared" si="1"/>
        <v>0</v>
      </c>
      <c r="J37" s="149">
        <f t="shared" si="1"/>
        <v>0</v>
      </c>
      <c r="K37" s="149">
        <f t="shared" si="1"/>
        <v>220984.34000000003</v>
      </c>
      <c r="L37" s="150">
        <f>SUM(L7:L36)</f>
        <v>585912</v>
      </c>
      <c r="M37" s="151">
        <f>L38-L37</f>
        <v>0</v>
      </c>
    </row>
    <row r="38" spans="1:125" s="154" customFormat="1" ht="18.75" customHeight="1">
      <c r="A38" s="505" t="s">
        <v>231</v>
      </c>
      <c r="B38" s="506"/>
      <c r="C38" s="147"/>
      <c r="D38" s="147">
        <v>328319.35</v>
      </c>
      <c r="E38" s="147">
        <v>36608.31</v>
      </c>
      <c r="F38" s="147"/>
      <c r="G38" s="147"/>
      <c r="H38" s="147"/>
      <c r="I38" s="147"/>
      <c r="J38" s="147"/>
      <c r="K38" s="147">
        <v>220984.34</v>
      </c>
      <c r="L38" s="153">
        <f aca="true" t="shared" si="2" ref="L38:L43">SUM(C38:K38)</f>
        <v>585912</v>
      </c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</row>
    <row r="39" spans="1:12" ht="24.75" customHeight="1">
      <c r="A39" s="145" t="s">
        <v>285</v>
      </c>
      <c r="B39" s="146" t="s">
        <v>298</v>
      </c>
      <c r="C39" s="147"/>
      <c r="D39" s="147"/>
      <c r="E39" s="147"/>
      <c r="F39" s="147"/>
      <c r="G39" s="147"/>
      <c r="H39" s="147"/>
      <c r="I39" s="147"/>
      <c r="J39" s="147"/>
      <c r="K39" s="147">
        <v>49734.36</v>
      </c>
      <c r="L39" s="155">
        <f t="shared" si="2"/>
        <v>49734.36</v>
      </c>
    </row>
    <row r="40" spans="1:12" ht="24.75" customHeight="1">
      <c r="A40" s="145" t="s">
        <v>286</v>
      </c>
      <c r="B40" s="146" t="s">
        <v>297</v>
      </c>
      <c r="C40" s="147"/>
      <c r="D40" s="147"/>
      <c r="E40" s="147"/>
      <c r="F40" s="147"/>
      <c r="G40" s="147"/>
      <c r="H40" s="147"/>
      <c r="I40" s="147"/>
      <c r="J40" s="147"/>
      <c r="K40" s="147">
        <v>1652753.2</v>
      </c>
      <c r="L40" s="155">
        <f t="shared" si="2"/>
        <v>1652753.2</v>
      </c>
    </row>
    <row r="41" spans="1:12" ht="24.75" customHeight="1">
      <c r="A41" s="145" t="s">
        <v>287</v>
      </c>
      <c r="B41" s="146" t="s">
        <v>296</v>
      </c>
      <c r="C41" s="147"/>
      <c r="D41" s="147"/>
      <c r="E41" s="147"/>
      <c r="F41" s="147"/>
      <c r="G41" s="147"/>
      <c r="H41" s="147"/>
      <c r="I41" s="147"/>
      <c r="J41" s="147"/>
      <c r="K41" s="147">
        <v>701204.44</v>
      </c>
      <c r="L41" s="155">
        <f t="shared" si="2"/>
        <v>701204.44</v>
      </c>
    </row>
    <row r="42" spans="1:12" ht="24.75" customHeight="1">
      <c r="A42" s="145" t="s">
        <v>292</v>
      </c>
      <c r="B42" s="146" t="s">
        <v>295</v>
      </c>
      <c r="C42" s="147"/>
      <c r="D42" s="147"/>
      <c r="E42" s="147"/>
      <c r="F42" s="147"/>
      <c r="G42" s="147"/>
      <c r="H42" s="147"/>
      <c r="I42" s="147"/>
      <c r="J42" s="147"/>
      <c r="K42" s="147">
        <v>424800</v>
      </c>
      <c r="L42" s="155">
        <f t="shared" si="2"/>
        <v>424800</v>
      </c>
    </row>
    <row r="43" spans="1:12" ht="24.75" customHeight="1" hidden="1">
      <c r="A43" s="145"/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55">
        <f t="shared" si="2"/>
        <v>0</v>
      </c>
    </row>
    <row r="44" spans="1:13" s="152" customFormat="1" ht="15" customHeight="1">
      <c r="A44" s="487" t="s">
        <v>232</v>
      </c>
      <c r="B44" s="488"/>
      <c r="C44" s="149">
        <f aca="true" t="shared" si="3" ref="C44:L44">SUM(C39:C43)</f>
        <v>0</v>
      </c>
      <c r="D44" s="149">
        <f t="shared" si="3"/>
        <v>0</v>
      </c>
      <c r="E44" s="149">
        <f t="shared" si="3"/>
        <v>0</v>
      </c>
      <c r="F44" s="149">
        <f t="shared" si="3"/>
        <v>0</v>
      </c>
      <c r="G44" s="149">
        <f t="shared" si="3"/>
        <v>0</v>
      </c>
      <c r="H44" s="149">
        <f t="shared" si="3"/>
        <v>0</v>
      </c>
      <c r="I44" s="149">
        <f t="shared" si="3"/>
        <v>0</v>
      </c>
      <c r="J44" s="149">
        <f t="shared" si="3"/>
        <v>0</v>
      </c>
      <c r="K44" s="149">
        <f t="shared" si="3"/>
        <v>2828492</v>
      </c>
      <c r="L44" s="150">
        <f t="shared" si="3"/>
        <v>2828492</v>
      </c>
      <c r="M44" s="151">
        <f>L45-L44</f>
        <v>0</v>
      </c>
    </row>
    <row r="45" spans="1:125" s="154" customFormat="1" ht="16.5" customHeight="1">
      <c r="A45" s="489" t="s">
        <v>233</v>
      </c>
      <c r="B45" s="490"/>
      <c r="C45" s="147"/>
      <c r="D45" s="147"/>
      <c r="E45" s="147"/>
      <c r="F45" s="147"/>
      <c r="G45" s="147"/>
      <c r="H45" s="147"/>
      <c r="I45" s="147"/>
      <c r="J45" s="147"/>
      <c r="K45" s="147">
        <v>2828492</v>
      </c>
      <c r="L45" s="153">
        <f>SUM(C45:K45)</f>
        <v>2828492</v>
      </c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</row>
    <row r="46" spans="1:12" ht="21.75" customHeight="1">
      <c r="A46" s="491" t="s">
        <v>234</v>
      </c>
      <c r="B46" s="492"/>
      <c r="C46" s="156">
        <f aca="true" t="shared" si="4" ref="C46:K46">C37+C44</f>
        <v>0</v>
      </c>
      <c r="D46" s="156">
        <f t="shared" si="4"/>
        <v>328319.35</v>
      </c>
      <c r="E46" s="156">
        <f t="shared" si="4"/>
        <v>36608.31</v>
      </c>
      <c r="F46" s="156">
        <f t="shared" si="4"/>
        <v>0</v>
      </c>
      <c r="G46" s="156">
        <f t="shared" si="4"/>
        <v>0</v>
      </c>
      <c r="H46" s="156">
        <f t="shared" si="4"/>
        <v>0</v>
      </c>
      <c r="I46" s="156">
        <f t="shared" si="4"/>
        <v>0</v>
      </c>
      <c r="J46" s="156">
        <f t="shared" si="4"/>
        <v>0</v>
      </c>
      <c r="K46" s="156">
        <f t="shared" si="4"/>
        <v>3049476.34</v>
      </c>
      <c r="L46" s="157">
        <f>SUM(C46:K46)</f>
        <v>3414404</v>
      </c>
    </row>
    <row r="47" spans="1:12" ht="21.75" customHeight="1" thickBot="1">
      <c r="A47" s="493" t="s">
        <v>235</v>
      </c>
      <c r="B47" s="494"/>
      <c r="C47" s="158">
        <f aca="true" t="shared" si="5" ref="C47:K47">C38+C45</f>
        <v>0</v>
      </c>
      <c r="D47" s="158">
        <f t="shared" si="5"/>
        <v>328319.35</v>
      </c>
      <c r="E47" s="158">
        <f t="shared" si="5"/>
        <v>36608.31</v>
      </c>
      <c r="F47" s="158">
        <f t="shared" si="5"/>
        <v>0</v>
      </c>
      <c r="G47" s="158">
        <f t="shared" si="5"/>
        <v>0</v>
      </c>
      <c r="H47" s="158">
        <f t="shared" si="5"/>
        <v>0</v>
      </c>
      <c r="I47" s="158">
        <f t="shared" si="5"/>
        <v>0</v>
      </c>
      <c r="J47" s="158">
        <f t="shared" si="5"/>
        <v>0</v>
      </c>
      <c r="K47" s="158">
        <f t="shared" si="5"/>
        <v>3049476.34</v>
      </c>
      <c r="L47" s="159">
        <f>SUM(C47:K47)</f>
        <v>3414404</v>
      </c>
    </row>
    <row r="48" s="141" customFormat="1" ht="10.5"/>
    <row r="49" s="141" customFormat="1" ht="10.5"/>
    <row r="50" s="141" customFormat="1" ht="10.5"/>
    <row r="51" s="141" customFormat="1" ht="10.5"/>
    <row r="52" s="141" customFormat="1" ht="10.5"/>
    <row r="53" s="141" customFormat="1" ht="10.5"/>
    <row r="54" s="141" customFormat="1" ht="10.5"/>
    <row r="55" s="141" customFormat="1" ht="10.5"/>
    <row r="56" s="141" customFormat="1" ht="10.5"/>
    <row r="57" s="141" customFormat="1" ht="10.5"/>
    <row r="58" s="141" customFormat="1" ht="10.5"/>
    <row r="59" s="141" customFormat="1" ht="10.5"/>
    <row r="60" s="141" customFormat="1" ht="10.5"/>
    <row r="61" s="141" customFormat="1" ht="10.5"/>
    <row r="62" s="141" customFormat="1" ht="10.5"/>
    <row r="63" s="141" customFormat="1" ht="10.5"/>
    <row r="64" s="141" customFormat="1" ht="10.5"/>
    <row r="65" s="141" customFormat="1" ht="10.5"/>
    <row r="66" s="141" customFormat="1" ht="10.5"/>
    <row r="67" s="141" customFormat="1" ht="10.5"/>
    <row r="68" s="141" customFormat="1" ht="10.5"/>
    <row r="69" s="141" customFormat="1" ht="10.5"/>
    <row r="70" s="141" customFormat="1" ht="10.5"/>
    <row r="71" s="141" customFormat="1" ht="10.5"/>
    <row r="72" s="141" customFormat="1" ht="10.5"/>
    <row r="73" s="141" customFormat="1" ht="10.5"/>
    <row r="74" s="141" customFormat="1" ht="10.5"/>
    <row r="75" s="141" customFormat="1" ht="10.5"/>
    <row r="76" s="141" customFormat="1" ht="10.5"/>
    <row r="77" s="141" customFormat="1" ht="10.5"/>
    <row r="78" s="141" customFormat="1" ht="10.5"/>
    <row r="79" s="141" customFormat="1" ht="10.5"/>
    <row r="80" s="141" customFormat="1" ht="10.5"/>
    <row r="81" s="141" customFormat="1" ht="10.5"/>
    <row r="82" s="141" customFormat="1" ht="10.5"/>
    <row r="83" s="141" customFormat="1" ht="10.5"/>
    <row r="84" s="141" customFormat="1" ht="10.5"/>
    <row r="85" s="141" customFormat="1" ht="10.5"/>
    <row r="86" s="141" customFormat="1" ht="10.5"/>
    <row r="87" s="141" customFormat="1" ht="10.5"/>
    <row r="88" s="141" customFormat="1" ht="10.5"/>
    <row r="89" s="141" customFormat="1" ht="10.5"/>
    <row r="90" s="141" customFormat="1" ht="10.5"/>
    <row r="91" s="141" customFormat="1" ht="10.5"/>
    <row r="92" s="141" customFormat="1" ht="10.5"/>
    <row r="93" s="141" customFormat="1" ht="10.5"/>
    <row r="94" s="141" customFormat="1" ht="10.5"/>
    <row r="95" s="141" customFormat="1" ht="10.5"/>
    <row r="96" s="141" customFormat="1" ht="10.5"/>
    <row r="97" s="141" customFormat="1" ht="10.5"/>
    <row r="98" s="141" customFormat="1" ht="10.5"/>
    <row r="99" s="141" customFormat="1" ht="10.5"/>
    <row r="100" s="141" customFormat="1" ht="10.5"/>
    <row r="101" s="141" customFormat="1" ht="10.5"/>
    <row r="102" s="141" customFormat="1" ht="10.5"/>
    <row r="103" s="141" customFormat="1" ht="10.5"/>
    <row r="104" s="141" customFormat="1" ht="10.5"/>
    <row r="105" s="141" customFormat="1" ht="10.5"/>
    <row r="106" s="141" customFormat="1" ht="10.5"/>
    <row r="107" s="141" customFormat="1" ht="10.5"/>
    <row r="108" s="141" customFormat="1" ht="10.5"/>
    <row r="109" s="141" customFormat="1" ht="10.5"/>
    <row r="110" s="141" customFormat="1" ht="10.5"/>
    <row r="111" s="141" customFormat="1" ht="10.5"/>
    <row r="112" s="141" customFormat="1" ht="10.5"/>
    <row r="113" s="141" customFormat="1" ht="10.5"/>
    <row r="114" s="141" customFormat="1" ht="10.5"/>
    <row r="115" s="141" customFormat="1" ht="10.5"/>
    <row r="116" s="141" customFormat="1" ht="10.5"/>
    <row r="117" s="141" customFormat="1" ht="10.5"/>
    <row r="118" s="141" customFormat="1" ht="10.5"/>
    <row r="119" s="141" customFormat="1" ht="10.5"/>
    <row r="120" s="141" customFormat="1" ht="10.5"/>
    <row r="121" s="141" customFormat="1" ht="10.5"/>
    <row r="122" s="141" customFormat="1" ht="10.5"/>
    <row r="123" s="141" customFormat="1" ht="10.5"/>
    <row r="124" s="141" customFormat="1" ht="10.5"/>
    <row r="125" s="141" customFormat="1" ht="10.5"/>
    <row r="126" s="141" customFormat="1" ht="10.5"/>
    <row r="127" s="141" customFormat="1" ht="10.5"/>
    <row r="128" s="141" customFormat="1" ht="10.5"/>
    <row r="129" s="141" customFormat="1" ht="10.5"/>
    <row r="130" s="141" customFormat="1" ht="10.5"/>
    <row r="131" s="141" customFormat="1" ht="10.5"/>
    <row r="132" s="141" customFormat="1" ht="10.5"/>
    <row r="133" s="141" customFormat="1" ht="10.5"/>
    <row r="134" s="141" customFormat="1" ht="10.5"/>
    <row r="135" s="141" customFormat="1" ht="10.5"/>
    <row r="136" s="141" customFormat="1" ht="10.5"/>
    <row r="137" s="141" customFormat="1" ht="10.5"/>
    <row r="138" s="141" customFormat="1" ht="10.5"/>
    <row r="139" s="141" customFormat="1" ht="10.5"/>
    <row r="140" s="141" customFormat="1" ht="10.5"/>
    <row r="141" s="141" customFormat="1" ht="10.5"/>
    <row r="142" s="141" customFormat="1" ht="10.5"/>
    <row r="143" s="141" customFormat="1" ht="10.5"/>
    <row r="144" s="141" customFormat="1" ht="10.5"/>
    <row r="145" s="141" customFormat="1" ht="10.5"/>
    <row r="146" s="141" customFormat="1" ht="10.5"/>
    <row r="147" s="141" customFormat="1" ht="10.5"/>
    <row r="148" s="141" customFormat="1" ht="10.5"/>
    <row r="149" s="141" customFormat="1" ht="10.5"/>
    <row r="150" s="141" customFormat="1" ht="10.5"/>
    <row r="151" s="141" customFormat="1" ht="10.5"/>
    <row r="152" s="141" customFormat="1" ht="10.5"/>
    <row r="153" s="141" customFormat="1" ht="10.5"/>
    <row r="154" s="141" customFormat="1" ht="10.5"/>
    <row r="155" s="141" customFormat="1" ht="10.5"/>
  </sheetData>
  <sheetProtection/>
  <mergeCells count="10">
    <mergeCell ref="A44:B44"/>
    <mergeCell ref="A45:B45"/>
    <mergeCell ref="A46:B46"/>
    <mergeCell ref="A47:B47"/>
    <mergeCell ref="G1:L1"/>
    <mergeCell ref="G2:L2"/>
    <mergeCell ref="A3:L3"/>
    <mergeCell ref="A4:L4"/>
    <mergeCell ref="A37:B37"/>
    <mergeCell ref="A38:B38"/>
  </mergeCells>
  <printOptions/>
  <pageMargins left="0.31496062992125984" right="0.31496062992125984" top="0.7480314960629921" bottom="0.7480314960629921" header="0" footer="0"/>
  <pageSetup blackAndWhite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9"/>
  <sheetViews>
    <sheetView view="pageBreakPreview" zoomScale="60" zoomScalePageLayoutView="0" workbookViewId="0" topLeftCell="A1">
      <selection activeCell="I44" sqref="I44"/>
    </sheetView>
  </sheetViews>
  <sheetFormatPr defaultColWidth="9.00390625" defaultRowHeight="12.75"/>
  <cols>
    <col min="1" max="1" width="15.125" style="161" customWidth="1"/>
    <col min="2" max="2" width="26.125" style="161" customWidth="1"/>
    <col min="3" max="3" width="8.25390625" style="161" customWidth="1"/>
    <col min="4" max="4" width="11.125" style="161" customWidth="1"/>
    <col min="5" max="5" width="8.625" style="161" customWidth="1"/>
    <col min="6" max="6" width="5.75390625" style="161" customWidth="1"/>
    <col min="7" max="7" width="9.125" style="161" customWidth="1"/>
    <col min="8" max="8" width="8.75390625" style="161" customWidth="1"/>
    <col min="9" max="9" width="6.625" style="161" customWidth="1"/>
    <col min="10" max="10" width="13.125" style="161" customWidth="1"/>
    <col min="11" max="11" width="12.75390625" style="161" customWidth="1"/>
    <col min="12" max="12" width="10.75390625" style="161" customWidth="1"/>
    <col min="13" max="13" width="11.375" style="161" customWidth="1"/>
    <col min="14" max="126" width="9.125" style="160" customWidth="1"/>
    <col min="127" max="16384" width="9.125" style="161" customWidth="1"/>
  </cols>
  <sheetData>
    <row r="1" spans="1:13" ht="21" customHeight="1" thickBot="1">
      <c r="A1" s="517" t="s">
        <v>236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</row>
    <row r="2" spans="1:13" ht="84">
      <c r="A2" s="180" t="s">
        <v>237</v>
      </c>
      <c r="B2" s="181" t="s">
        <v>213</v>
      </c>
      <c r="C2" s="181" t="s">
        <v>265</v>
      </c>
      <c r="D2" s="181" t="s">
        <v>266</v>
      </c>
      <c r="E2" s="181" t="s">
        <v>272</v>
      </c>
      <c r="F2" s="181" t="s">
        <v>268</v>
      </c>
      <c r="G2" s="181" t="s">
        <v>273</v>
      </c>
      <c r="H2" s="181" t="s">
        <v>52</v>
      </c>
      <c r="I2" s="181" t="s">
        <v>270</v>
      </c>
      <c r="J2" s="181" t="s">
        <v>271</v>
      </c>
      <c r="K2" s="181" t="s">
        <v>274</v>
      </c>
      <c r="L2" s="181" t="s">
        <v>275</v>
      </c>
      <c r="M2" s="182" t="s">
        <v>214</v>
      </c>
    </row>
    <row r="3" spans="1:13" ht="11.25" thickBot="1">
      <c r="A3" s="187">
        <v>1</v>
      </c>
      <c r="B3" s="188">
        <v>2</v>
      </c>
      <c r="C3" s="188">
        <v>3</v>
      </c>
      <c r="D3" s="188">
        <v>4</v>
      </c>
      <c r="E3" s="188">
        <v>5</v>
      </c>
      <c r="F3" s="188">
        <v>6</v>
      </c>
      <c r="G3" s="188">
        <v>7</v>
      </c>
      <c r="H3" s="188">
        <v>8</v>
      </c>
      <c r="I3" s="188">
        <v>9</v>
      </c>
      <c r="J3" s="188">
        <v>10</v>
      </c>
      <c r="K3" s="188">
        <v>11</v>
      </c>
      <c r="L3" s="188">
        <v>12</v>
      </c>
      <c r="M3" s="189">
        <v>13</v>
      </c>
    </row>
    <row r="4" spans="1:13" ht="22.5" customHeight="1">
      <c r="A4" s="183" t="s">
        <v>299</v>
      </c>
      <c r="B4" s="184" t="s">
        <v>238</v>
      </c>
      <c r="C4" s="185"/>
      <c r="D4" s="185">
        <v>148544</v>
      </c>
      <c r="E4" s="185"/>
      <c r="F4" s="185"/>
      <c r="G4" s="185"/>
      <c r="H4" s="185"/>
      <c r="I4" s="185"/>
      <c r="J4" s="185"/>
      <c r="K4" s="185"/>
      <c r="L4" s="185"/>
      <c r="M4" s="186">
        <f>SUM(C4:L4)</f>
        <v>148544</v>
      </c>
    </row>
    <row r="5" spans="1:13" ht="22.5" customHeight="1" hidden="1">
      <c r="A5" s="145"/>
      <c r="B5" s="146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>
        <f>SUM(C5:L5)</f>
        <v>0</v>
      </c>
    </row>
    <row r="6" spans="1:14" ht="22.5" customHeight="1">
      <c r="A6" s="513" t="s">
        <v>239</v>
      </c>
      <c r="B6" s="514"/>
      <c r="C6" s="167">
        <f aca="true" t="shared" si="0" ref="C6:M6">SUM(C4:C5)</f>
        <v>0</v>
      </c>
      <c r="D6" s="167">
        <f t="shared" si="0"/>
        <v>148544</v>
      </c>
      <c r="E6" s="167">
        <f t="shared" si="0"/>
        <v>0</v>
      </c>
      <c r="F6" s="167">
        <f t="shared" si="0"/>
        <v>0</v>
      </c>
      <c r="G6" s="167">
        <f t="shared" si="0"/>
        <v>0</v>
      </c>
      <c r="H6" s="167">
        <f t="shared" si="0"/>
        <v>0</v>
      </c>
      <c r="I6" s="167">
        <f t="shared" si="0"/>
        <v>0</v>
      </c>
      <c r="J6" s="167">
        <f t="shared" si="0"/>
        <v>0</v>
      </c>
      <c r="K6" s="167">
        <f t="shared" si="0"/>
        <v>0</v>
      </c>
      <c r="L6" s="167">
        <f t="shared" si="0"/>
        <v>0</v>
      </c>
      <c r="M6" s="168">
        <f t="shared" si="0"/>
        <v>148544</v>
      </c>
      <c r="N6" s="151">
        <f>M7-M6</f>
        <v>0</v>
      </c>
    </row>
    <row r="7" spans="1:126" s="171" customFormat="1" ht="22.5" customHeight="1" thickBot="1">
      <c r="A7" s="511" t="s">
        <v>240</v>
      </c>
      <c r="B7" s="512"/>
      <c r="C7" s="169"/>
      <c r="D7" s="169">
        <v>148544</v>
      </c>
      <c r="E7" s="169"/>
      <c r="F7" s="169"/>
      <c r="G7" s="169"/>
      <c r="H7" s="169"/>
      <c r="I7" s="169"/>
      <c r="J7" s="169"/>
      <c r="K7" s="169"/>
      <c r="L7" s="169"/>
      <c r="M7" s="170">
        <f>SUM(C7:L7)</f>
        <v>148544</v>
      </c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</row>
    <row r="8" spans="1:13" ht="22.5" customHeight="1">
      <c r="A8" s="145" t="s">
        <v>300</v>
      </c>
      <c r="B8" s="162" t="s">
        <v>241</v>
      </c>
      <c r="C8" s="163"/>
      <c r="D8" s="163">
        <v>88192</v>
      </c>
      <c r="E8" s="163"/>
      <c r="F8" s="163"/>
      <c r="G8" s="163"/>
      <c r="H8" s="163"/>
      <c r="I8" s="163"/>
      <c r="J8" s="163"/>
      <c r="K8" s="163"/>
      <c r="L8" s="163"/>
      <c r="M8" s="164">
        <f>SUM(C8:L8)</f>
        <v>88192</v>
      </c>
    </row>
    <row r="9" spans="1:13" ht="22.5" customHeight="1" hidden="1">
      <c r="A9" s="145"/>
      <c r="B9" s="14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6">
        <f>SUM(C9:L9)</f>
        <v>0</v>
      </c>
    </row>
    <row r="10" spans="1:14" ht="22.5" customHeight="1">
      <c r="A10" s="513" t="s">
        <v>242</v>
      </c>
      <c r="B10" s="514"/>
      <c r="C10" s="167">
        <f aca="true" t="shared" si="1" ref="C10:M10">SUM(C8:C9)</f>
        <v>0</v>
      </c>
      <c r="D10" s="167">
        <f t="shared" si="1"/>
        <v>88192</v>
      </c>
      <c r="E10" s="167">
        <f t="shared" si="1"/>
        <v>0</v>
      </c>
      <c r="F10" s="167">
        <f t="shared" si="1"/>
        <v>0</v>
      </c>
      <c r="G10" s="167">
        <f t="shared" si="1"/>
        <v>0</v>
      </c>
      <c r="H10" s="167">
        <f t="shared" si="1"/>
        <v>0</v>
      </c>
      <c r="I10" s="167">
        <f t="shared" si="1"/>
        <v>0</v>
      </c>
      <c r="J10" s="167">
        <f t="shared" si="1"/>
        <v>0</v>
      </c>
      <c r="K10" s="167">
        <f t="shared" si="1"/>
        <v>0</v>
      </c>
      <c r="L10" s="167">
        <f t="shared" si="1"/>
        <v>0</v>
      </c>
      <c r="M10" s="168">
        <f t="shared" si="1"/>
        <v>88192</v>
      </c>
      <c r="N10" s="151">
        <f>M11-M10</f>
        <v>0</v>
      </c>
    </row>
    <row r="11" spans="1:13" ht="22.5" customHeight="1" thickBot="1">
      <c r="A11" s="511" t="s">
        <v>243</v>
      </c>
      <c r="B11" s="512"/>
      <c r="C11" s="169"/>
      <c r="D11" s="169">
        <v>88192</v>
      </c>
      <c r="E11" s="169"/>
      <c r="F11" s="169"/>
      <c r="G11" s="169"/>
      <c r="H11" s="169"/>
      <c r="I11" s="169"/>
      <c r="J11" s="169"/>
      <c r="K11" s="169"/>
      <c r="L11" s="169"/>
      <c r="M11" s="170">
        <f>SUM(C11:L11)</f>
        <v>88192</v>
      </c>
    </row>
    <row r="12" spans="1:13" ht="22.5" customHeight="1">
      <c r="A12" s="145" t="s">
        <v>301</v>
      </c>
      <c r="B12" s="146" t="s">
        <v>244</v>
      </c>
      <c r="C12" s="163"/>
      <c r="D12" s="163">
        <v>80416</v>
      </c>
      <c r="E12" s="163"/>
      <c r="F12" s="163"/>
      <c r="G12" s="163"/>
      <c r="H12" s="163"/>
      <c r="I12" s="163"/>
      <c r="J12" s="163"/>
      <c r="K12" s="163"/>
      <c r="L12" s="163"/>
      <c r="M12" s="164">
        <f>SUM(C12:L12)</f>
        <v>80416</v>
      </c>
    </row>
    <row r="13" spans="1:13" ht="22.5" customHeight="1" hidden="1">
      <c r="A13" s="145"/>
      <c r="B13" s="146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>
        <f>SUM(C13:L13)</f>
        <v>0</v>
      </c>
    </row>
    <row r="14" spans="1:13" ht="22.5" customHeight="1" hidden="1">
      <c r="A14" s="145"/>
      <c r="B14" s="146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>
        <f>SUM(C14:L14)</f>
        <v>0</v>
      </c>
    </row>
    <row r="15" spans="1:14" ht="22.5" customHeight="1">
      <c r="A15" s="513" t="s">
        <v>245</v>
      </c>
      <c r="B15" s="514"/>
      <c r="C15" s="167">
        <f aca="true" t="shared" si="2" ref="C15:M15">SUM(C12:C14)</f>
        <v>0</v>
      </c>
      <c r="D15" s="167">
        <f t="shared" si="2"/>
        <v>80416</v>
      </c>
      <c r="E15" s="167">
        <f t="shared" si="2"/>
        <v>0</v>
      </c>
      <c r="F15" s="167">
        <f t="shared" si="2"/>
        <v>0</v>
      </c>
      <c r="G15" s="167">
        <f t="shared" si="2"/>
        <v>0</v>
      </c>
      <c r="H15" s="167">
        <f t="shared" si="2"/>
        <v>0</v>
      </c>
      <c r="I15" s="167">
        <f t="shared" si="2"/>
        <v>0</v>
      </c>
      <c r="J15" s="167">
        <f t="shared" si="2"/>
        <v>0</v>
      </c>
      <c r="K15" s="167">
        <f t="shared" si="2"/>
        <v>0</v>
      </c>
      <c r="L15" s="167">
        <f t="shared" si="2"/>
        <v>0</v>
      </c>
      <c r="M15" s="172">
        <f t="shared" si="2"/>
        <v>80416</v>
      </c>
      <c r="N15" s="151">
        <f>M16-M15</f>
        <v>0</v>
      </c>
    </row>
    <row r="16" spans="1:126" s="171" customFormat="1" ht="22.5" customHeight="1" thickBot="1">
      <c r="A16" s="511" t="s">
        <v>246</v>
      </c>
      <c r="B16" s="512"/>
      <c r="C16" s="169"/>
      <c r="D16" s="169">
        <v>80416</v>
      </c>
      <c r="E16" s="169"/>
      <c r="F16" s="169"/>
      <c r="G16" s="169"/>
      <c r="H16" s="169"/>
      <c r="I16" s="169"/>
      <c r="J16" s="169"/>
      <c r="K16" s="169"/>
      <c r="L16" s="169"/>
      <c r="M16" s="173">
        <f>SUM(C16:L16)</f>
        <v>80416</v>
      </c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</row>
    <row r="17" spans="1:13" ht="22.5" customHeight="1">
      <c r="A17" s="145" t="s">
        <v>302</v>
      </c>
      <c r="B17" s="146" t="s">
        <v>247</v>
      </c>
      <c r="C17" s="163"/>
      <c r="D17" s="163">
        <v>51136</v>
      </c>
      <c r="E17" s="163"/>
      <c r="F17" s="163"/>
      <c r="G17" s="163"/>
      <c r="H17" s="163"/>
      <c r="I17" s="163"/>
      <c r="J17" s="163"/>
      <c r="K17" s="163"/>
      <c r="L17" s="163"/>
      <c r="M17" s="164">
        <f>SUM(C17:L17)</f>
        <v>51136</v>
      </c>
    </row>
    <row r="18" spans="1:13" ht="22.5" customHeight="1" hidden="1">
      <c r="A18" s="145"/>
      <c r="B18" s="146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>
        <f>SUM(C18:L18)</f>
        <v>0</v>
      </c>
    </row>
    <row r="19" spans="1:126" s="171" customFormat="1" ht="22.5" customHeight="1" hidden="1">
      <c r="A19" s="145"/>
      <c r="B19" s="146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>
        <f>SUM(C19:L19)</f>
        <v>0</v>
      </c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</row>
    <row r="20" spans="1:14" ht="22.5" customHeight="1">
      <c r="A20" s="513" t="s">
        <v>248</v>
      </c>
      <c r="B20" s="514"/>
      <c r="C20" s="167">
        <f aca="true" t="shared" si="3" ref="C20:M20">SUM(C17:C19)</f>
        <v>0</v>
      </c>
      <c r="D20" s="167">
        <f t="shared" si="3"/>
        <v>51136</v>
      </c>
      <c r="E20" s="167">
        <f t="shared" si="3"/>
        <v>0</v>
      </c>
      <c r="F20" s="167">
        <f t="shared" si="3"/>
        <v>0</v>
      </c>
      <c r="G20" s="167">
        <f t="shared" si="3"/>
        <v>0</v>
      </c>
      <c r="H20" s="167">
        <f t="shared" si="3"/>
        <v>0</v>
      </c>
      <c r="I20" s="167">
        <f t="shared" si="3"/>
        <v>0</v>
      </c>
      <c r="J20" s="167">
        <f t="shared" si="3"/>
        <v>0</v>
      </c>
      <c r="K20" s="167">
        <f t="shared" si="3"/>
        <v>0</v>
      </c>
      <c r="L20" s="167">
        <f t="shared" si="3"/>
        <v>0</v>
      </c>
      <c r="M20" s="172">
        <f t="shared" si="3"/>
        <v>51136</v>
      </c>
      <c r="N20" s="151">
        <f>M21-M20</f>
        <v>0</v>
      </c>
    </row>
    <row r="21" spans="1:13" ht="22.5" customHeight="1" thickBot="1">
      <c r="A21" s="511" t="s">
        <v>249</v>
      </c>
      <c r="B21" s="512"/>
      <c r="C21" s="169"/>
      <c r="D21" s="169">
        <v>51136</v>
      </c>
      <c r="E21" s="169"/>
      <c r="F21" s="169"/>
      <c r="G21" s="169"/>
      <c r="H21" s="169"/>
      <c r="I21" s="169"/>
      <c r="J21" s="169"/>
      <c r="K21" s="169"/>
      <c r="L21" s="169"/>
      <c r="M21" s="173">
        <f>SUM(C21:L21)</f>
        <v>51136</v>
      </c>
    </row>
    <row r="22" spans="1:13" ht="22.5" customHeight="1">
      <c r="A22" s="145" t="s">
        <v>303</v>
      </c>
      <c r="B22" s="146" t="s">
        <v>250</v>
      </c>
      <c r="C22" s="163"/>
      <c r="D22" s="163">
        <v>80416</v>
      </c>
      <c r="E22" s="163"/>
      <c r="F22" s="163"/>
      <c r="G22" s="163"/>
      <c r="H22" s="163"/>
      <c r="I22" s="163"/>
      <c r="J22" s="163"/>
      <c r="K22" s="163"/>
      <c r="L22" s="163"/>
      <c r="M22" s="164">
        <f>SUM(C22:L22)</f>
        <v>80416</v>
      </c>
    </row>
    <row r="23" spans="1:13" ht="22.5" customHeight="1" hidden="1">
      <c r="A23" s="145"/>
      <c r="B23" s="146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6">
        <f>SUM(C23:L23)</f>
        <v>0</v>
      </c>
    </row>
    <row r="24" spans="1:13" ht="22.5" customHeight="1" hidden="1">
      <c r="A24" s="145"/>
      <c r="B24" s="146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6">
        <f>SUM(C24:L24)</f>
        <v>0</v>
      </c>
    </row>
    <row r="25" spans="1:14" ht="22.5" customHeight="1">
      <c r="A25" s="513" t="s">
        <v>251</v>
      </c>
      <c r="B25" s="514"/>
      <c r="C25" s="167">
        <f aca="true" t="shared" si="4" ref="C25:M25">SUM(C22:C24)</f>
        <v>0</v>
      </c>
      <c r="D25" s="167">
        <f t="shared" si="4"/>
        <v>80416</v>
      </c>
      <c r="E25" s="167">
        <f t="shared" si="4"/>
        <v>0</v>
      </c>
      <c r="F25" s="167">
        <f t="shared" si="4"/>
        <v>0</v>
      </c>
      <c r="G25" s="167">
        <f t="shared" si="4"/>
        <v>0</v>
      </c>
      <c r="H25" s="167">
        <f t="shared" si="4"/>
        <v>0</v>
      </c>
      <c r="I25" s="167">
        <f t="shared" si="4"/>
        <v>0</v>
      </c>
      <c r="J25" s="167">
        <f t="shared" si="4"/>
        <v>0</v>
      </c>
      <c r="K25" s="167">
        <f t="shared" si="4"/>
        <v>0</v>
      </c>
      <c r="L25" s="167">
        <f t="shared" si="4"/>
        <v>0</v>
      </c>
      <c r="M25" s="172">
        <f t="shared" si="4"/>
        <v>80416</v>
      </c>
      <c r="N25" s="151">
        <f>M26-M25</f>
        <v>0</v>
      </c>
    </row>
    <row r="26" spans="1:13" ht="22.5" customHeight="1" thickBot="1">
      <c r="A26" s="511" t="s">
        <v>252</v>
      </c>
      <c r="B26" s="512"/>
      <c r="C26" s="169"/>
      <c r="D26" s="169">
        <v>80416</v>
      </c>
      <c r="E26" s="169"/>
      <c r="F26" s="169"/>
      <c r="G26" s="169"/>
      <c r="H26" s="169"/>
      <c r="I26" s="169"/>
      <c r="J26" s="169"/>
      <c r="K26" s="169"/>
      <c r="L26" s="169"/>
      <c r="M26" s="173">
        <f>SUM(C26:L26)</f>
        <v>80416</v>
      </c>
    </row>
    <row r="27" spans="1:13" ht="22.5" customHeight="1">
      <c r="A27" s="145" t="s">
        <v>304</v>
      </c>
      <c r="B27" s="146" t="s">
        <v>253</v>
      </c>
      <c r="C27" s="163"/>
      <c r="D27" s="163">
        <v>60896</v>
      </c>
      <c r="E27" s="163"/>
      <c r="F27" s="163"/>
      <c r="G27" s="163"/>
      <c r="H27" s="163"/>
      <c r="I27" s="163"/>
      <c r="J27" s="163"/>
      <c r="K27" s="163"/>
      <c r="L27" s="163"/>
      <c r="M27" s="164">
        <f>SUM(C27:L27)</f>
        <v>60896</v>
      </c>
    </row>
    <row r="28" spans="1:13" ht="22.5" customHeight="1" hidden="1">
      <c r="A28" s="145"/>
      <c r="B28" s="146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6">
        <f>SUM(C28:L28)</f>
        <v>0</v>
      </c>
    </row>
    <row r="29" spans="1:13" ht="22.5" customHeight="1" hidden="1">
      <c r="A29" s="145"/>
      <c r="B29" s="146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6">
        <f>SUM(C29:L29)</f>
        <v>0</v>
      </c>
    </row>
    <row r="30" spans="1:14" ht="22.5" customHeight="1">
      <c r="A30" s="513" t="s">
        <v>254</v>
      </c>
      <c r="B30" s="514"/>
      <c r="C30" s="167">
        <f aca="true" t="shared" si="5" ref="C30:M30">SUM(C27:C29)</f>
        <v>0</v>
      </c>
      <c r="D30" s="167">
        <f t="shared" si="5"/>
        <v>60896</v>
      </c>
      <c r="E30" s="167">
        <f t="shared" si="5"/>
        <v>0</v>
      </c>
      <c r="F30" s="167">
        <f t="shared" si="5"/>
        <v>0</v>
      </c>
      <c r="G30" s="167">
        <f t="shared" si="5"/>
        <v>0</v>
      </c>
      <c r="H30" s="167">
        <f t="shared" si="5"/>
        <v>0</v>
      </c>
      <c r="I30" s="167">
        <f t="shared" si="5"/>
        <v>0</v>
      </c>
      <c r="J30" s="167">
        <f t="shared" si="5"/>
        <v>0</v>
      </c>
      <c r="K30" s="167">
        <f t="shared" si="5"/>
        <v>0</v>
      </c>
      <c r="L30" s="167">
        <f t="shared" si="5"/>
        <v>0</v>
      </c>
      <c r="M30" s="172">
        <f t="shared" si="5"/>
        <v>60896</v>
      </c>
      <c r="N30" s="151">
        <f>M31-M30</f>
        <v>0</v>
      </c>
    </row>
    <row r="31" spans="1:126" s="171" customFormat="1" ht="22.5" customHeight="1" thickBot="1">
      <c r="A31" s="511" t="s">
        <v>255</v>
      </c>
      <c r="B31" s="512"/>
      <c r="C31" s="169"/>
      <c r="D31" s="169">
        <v>60896</v>
      </c>
      <c r="E31" s="169"/>
      <c r="F31" s="169"/>
      <c r="G31" s="169"/>
      <c r="H31" s="169"/>
      <c r="I31" s="169"/>
      <c r="J31" s="169"/>
      <c r="K31" s="169"/>
      <c r="L31" s="169"/>
      <c r="M31" s="173">
        <f>SUM(C31:L31)</f>
        <v>60896</v>
      </c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</row>
    <row r="32" spans="1:13" ht="22.5" customHeight="1">
      <c r="A32" s="145" t="s">
        <v>305</v>
      </c>
      <c r="B32" s="146" t="s">
        <v>256</v>
      </c>
      <c r="C32" s="163"/>
      <c r="D32" s="163">
        <v>60896</v>
      </c>
      <c r="E32" s="163"/>
      <c r="F32" s="163"/>
      <c r="G32" s="163"/>
      <c r="H32" s="163"/>
      <c r="I32" s="163"/>
      <c r="J32" s="163"/>
      <c r="K32" s="163"/>
      <c r="L32" s="163"/>
      <c r="M32" s="164">
        <f>SUM(C32:L32)</f>
        <v>60896</v>
      </c>
    </row>
    <row r="33" spans="1:13" ht="22.5" customHeight="1" hidden="1">
      <c r="A33" s="145"/>
      <c r="B33" s="146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6">
        <f>SUM(C33:L33)</f>
        <v>0</v>
      </c>
    </row>
    <row r="34" spans="1:13" ht="22.5" customHeight="1" hidden="1">
      <c r="A34" s="145"/>
      <c r="B34" s="146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6">
        <f>SUM(C34:L34)</f>
        <v>0</v>
      </c>
    </row>
    <row r="35" spans="1:14" ht="22.5" customHeight="1">
      <c r="A35" s="513" t="s">
        <v>257</v>
      </c>
      <c r="B35" s="514"/>
      <c r="C35" s="167">
        <f aca="true" t="shared" si="6" ref="C35:M35">SUM(C32:C34)</f>
        <v>0</v>
      </c>
      <c r="D35" s="167">
        <f t="shared" si="6"/>
        <v>60896</v>
      </c>
      <c r="E35" s="167">
        <f t="shared" si="6"/>
        <v>0</v>
      </c>
      <c r="F35" s="167">
        <f t="shared" si="6"/>
        <v>0</v>
      </c>
      <c r="G35" s="167">
        <f t="shared" si="6"/>
        <v>0</v>
      </c>
      <c r="H35" s="167">
        <f t="shared" si="6"/>
        <v>0</v>
      </c>
      <c r="I35" s="167">
        <f t="shared" si="6"/>
        <v>0</v>
      </c>
      <c r="J35" s="167">
        <f t="shared" si="6"/>
        <v>0</v>
      </c>
      <c r="K35" s="167">
        <f t="shared" si="6"/>
        <v>0</v>
      </c>
      <c r="L35" s="167">
        <f t="shared" si="6"/>
        <v>0</v>
      </c>
      <c r="M35" s="172">
        <f t="shared" si="6"/>
        <v>60896</v>
      </c>
      <c r="N35" s="151">
        <f>M36-M35</f>
        <v>0</v>
      </c>
    </row>
    <row r="36" spans="1:126" s="171" customFormat="1" ht="22.5" customHeight="1" thickBot="1">
      <c r="A36" s="511" t="s">
        <v>258</v>
      </c>
      <c r="B36" s="512"/>
      <c r="C36" s="169"/>
      <c r="D36" s="169">
        <v>60896</v>
      </c>
      <c r="E36" s="169"/>
      <c r="F36" s="169"/>
      <c r="G36" s="169"/>
      <c r="H36" s="169"/>
      <c r="I36" s="169"/>
      <c r="J36" s="169"/>
      <c r="K36" s="169"/>
      <c r="L36" s="169"/>
      <c r="M36" s="173">
        <f>SUM(C36:L36)</f>
        <v>60896</v>
      </c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</row>
    <row r="37" spans="1:13" ht="22.5" customHeight="1">
      <c r="A37" s="145" t="s">
        <v>306</v>
      </c>
      <c r="B37" s="146" t="s">
        <v>259</v>
      </c>
      <c r="C37" s="163"/>
      <c r="D37" s="163">
        <v>60800</v>
      </c>
      <c r="E37" s="163"/>
      <c r="F37" s="163"/>
      <c r="G37" s="163"/>
      <c r="H37" s="163"/>
      <c r="I37" s="163"/>
      <c r="J37" s="163"/>
      <c r="K37" s="163"/>
      <c r="L37" s="163"/>
      <c r="M37" s="164">
        <f>SUM(C37:L37)</f>
        <v>60800</v>
      </c>
    </row>
    <row r="38" spans="1:13" ht="22.5" customHeight="1" hidden="1">
      <c r="A38" s="145"/>
      <c r="B38" s="146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6">
        <f>SUM(C38:L38)</f>
        <v>0</v>
      </c>
    </row>
    <row r="39" spans="1:14" ht="22.5" customHeight="1">
      <c r="A39" s="513" t="s">
        <v>260</v>
      </c>
      <c r="B39" s="514"/>
      <c r="C39" s="167">
        <f aca="true" t="shared" si="7" ref="C39:M39">SUM(C37:C38)</f>
        <v>0</v>
      </c>
      <c r="D39" s="167">
        <f t="shared" si="7"/>
        <v>60800</v>
      </c>
      <c r="E39" s="167">
        <f t="shared" si="7"/>
        <v>0</v>
      </c>
      <c r="F39" s="167">
        <f t="shared" si="7"/>
        <v>0</v>
      </c>
      <c r="G39" s="167">
        <f t="shared" si="7"/>
        <v>0</v>
      </c>
      <c r="H39" s="167">
        <f t="shared" si="7"/>
        <v>0</v>
      </c>
      <c r="I39" s="167">
        <f t="shared" si="7"/>
        <v>0</v>
      </c>
      <c r="J39" s="167">
        <f t="shared" si="7"/>
        <v>0</v>
      </c>
      <c r="K39" s="167">
        <f t="shared" si="7"/>
        <v>0</v>
      </c>
      <c r="L39" s="167">
        <f t="shared" si="7"/>
        <v>0</v>
      </c>
      <c r="M39" s="172">
        <f t="shared" si="7"/>
        <v>60800</v>
      </c>
      <c r="N39" s="151">
        <f>M40-M39</f>
        <v>0</v>
      </c>
    </row>
    <row r="40" spans="1:13" ht="22.5" customHeight="1" thickBot="1">
      <c r="A40" s="511" t="s">
        <v>261</v>
      </c>
      <c r="B40" s="512"/>
      <c r="C40" s="169"/>
      <c r="D40" s="169">
        <v>60800</v>
      </c>
      <c r="E40" s="169"/>
      <c r="F40" s="169"/>
      <c r="G40" s="169"/>
      <c r="H40" s="169"/>
      <c r="I40" s="169"/>
      <c r="J40" s="169"/>
      <c r="K40" s="169"/>
      <c r="L40" s="169"/>
      <c r="M40" s="173">
        <f>SUM(C40:L40)</f>
        <v>60800</v>
      </c>
    </row>
    <row r="41" spans="1:126" s="176" customFormat="1" ht="22.5" customHeight="1">
      <c r="A41" s="515" t="s">
        <v>262</v>
      </c>
      <c r="B41" s="516"/>
      <c r="C41" s="174">
        <f aca="true" t="shared" si="8" ref="C41:M41">C6+C10+C15+C20+C25+C30+C35+C39</f>
        <v>0</v>
      </c>
      <c r="D41" s="174">
        <f t="shared" si="8"/>
        <v>631296</v>
      </c>
      <c r="E41" s="174">
        <f t="shared" si="8"/>
        <v>0</v>
      </c>
      <c r="F41" s="174">
        <f t="shared" si="8"/>
        <v>0</v>
      </c>
      <c r="G41" s="174">
        <f t="shared" si="8"/>
        <v>0</v>
      </c>
      <c r="H41" s="174">
        <f t="shared" si="8"/>
        <v>0</v>
      </c>
      <c r="I41" s="174">
        <f t="shared" si="8"/>
        <v>0</v>
      </c>
      <c r="J41" s="174">
        <f t="shared" si="8"/>
        <v>0</v>
      </c>
      <c r="K41" s="174">
        <f t="shared" si="8"/>
        <v>0</v>
      </c>
      <c r="L41" s="174">
        <f t="shared" si="8"/>
        <v>0</v>
      </c>
      <c r="M41" s="175">
        <f t="shared" si="8"/>
        <v>631296</v>
      </c>
      <c r="N41" s="151">
        <f>M42-M41</f>
        <v>0</v>
      </c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</row>
    <row r="42" spans="1:126" s="171" customFormat="1" ht="22.5" customHeight="1" thickBot="1">
      <c r="A42" s="507" t="s">
        <v>263</v>
      </c>
      <c r="B42" s="508"/>
      <c r="C42" s="177">
        <f aca="true" t="shared" si="9" ref="C42:M42">C7+C11+C16+C21+C26+C31+C36+C40</f>
        <v>0</v>
      </c>
      <c r="D42" s="177">
        <f t="shared" si="9"/>
        <v>631296</v>
      </c>
      <c r="E42" s="177">
        <f t="shared" si="9"/>
        <v>0</v>
      </c>
      <c r="F42" s="177">
        <f t="shared" si="9"/>
        <v>0</v>
      </c>
      <c r="G42" s="177">
        <f t="shared" si="9"/>
        <v>0</v>
      </c>
      <c r="H42" s="177">
        <f t="shared" si="9"/>
        <v>0</v>
      </c>
      <c r="I42" s="177">
        <f t="shared" si="9"/>
        <v>0</v>
      </c>
      <c r="J42" s="177">
        <f t="shared" si="9"/>
        <v>0</v>
      </c>
      <c r="K42" s="177">
        <f t="shared" si="9"/>
        <v>0</v>
      </c>
      <c r="L42" s="177">
        <f t="shared" si="9"/>
        <v>0</v>
      </c>
      <c r="M42" s="178">
        <f t="shared" si="9"/>
        <v>631296</v>
      </c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</row>
    <row r="43" spans="1:13" ht="21" customHeight="1" hidden="1">
      <c r="A43" s="509" t="s">
        <v>264</v>
      </c>
      <c r="B43" s="510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>
        <f>SUM(C43:L43)</f>
        <v>0</v>
      </c>
    </row>
    <row r="44" s="160" customFormat="1" ht="46.5" customHeight="1"/>
    <row r="45" spans="1:9" s="160" customFormat="1" ht="15.75">
      <c r="A45" s="81" t="s">
        <v>54</v>
      </c>
      <c r="B45" s="80"/>
      <c r="C45" s="80"/>
      <c r="D45" s="402"/>
      <c r="E45" s="402"/>
      <c r="F45" s="80"/>
      <c r="G45" s="403" t="s">
        <v>127</v>
      </c>
      <c r="H45" s="403"/>
      <c r="I45" s="403"/>
    </row>
    <row r="46" spans="1:9" s="160" customFormat="1" ht="12.75" customHeight="1">
      <c r="A46" s="83"/>
      <c r="B46" s="80"/>
      <c r="C46" s="80"/>
      <c r="D46" s="401" t="s">
        <v>126</v>
      </c>
      <c r="E46" s="401"/>
      <c r="F46" s="80"/>
      <c r="G46" s="446" t="s">
        <v>55</v>
      </c>
      <c r="H46" s="446"/>
      <c r="I46" s="446"/>
    </row>
    <row r="47" spans="1:9" s="160" customFormat="1" ht="29.25" customHeight="1">
      <c r="A47" s="80"/>
      <c r="B47" s="80"/>
      <c r="C47" s="85" t="s">
        <v>155</v>
      </c>
      <c r="D47" s="86"/>
      <c r="E47" s="87"/>
      <c r="G47" s="89"/>
      <c r="H47" s="89"/>
      <c r="I47" s="88"/>
    </row>
    <row r="48" spans="1:9" s="160" customFormat="1" ht="15.75">
      <c r="A48" s="81" t="s">
        <v>156</v>
      </c>
      <c r="B48" s="80"/>
      <c r="C48" s="80"/>
      <c r="D48" s="402"/>
      <c r="E48" s="402"/>
      <c r="F48" s="80"/>
      <c r="G48" s="403" t="str">
        <f>'[1]ФО с.3-с.6'!AB71</f>
        <v>Катаева Т.А.</v>
      </c>
      <c r="H48" s="403"/>
      <c r="I48" s="403"/>
    </row>
    <row r="49" spans="1:9" s="160" customFormat="1" ht="12.75" customHeight="1">
      <c r="A49" s="83"/>
      <c r="B49" s="80"/>
      <c r="C49" s="80"/>
      <c r="D49" s="401" t="s">
        <v>126</v>
      </c>
      <c r="E49" s="401"/>
      <c r="F49" s="80"/>
      <c r="G49" s="446" t="s">
        <v>55</v>
      </c>
      <c r="H49" s="446"/>
      <c r="I49" s="446"/>
    </row>
    <row r="50" s="160" customFormat="1" ht="9.75"/>
    <row r="51" s="160" customFormat="1" ht="9.75"/>
    <row r="52" s="160" customFormat="1" ht="9.75"/>
    <row r="53" s="160" customFormat="1" ht="9.75"/>
    <row r="54" s="160" customFormat="1" ht="9.75"/>
    <row r="55" s="160" customFormat="1" ht="9.75"/>
    <row r="56" s="160" customFormat="1" ht="9.75"/>
    <row r="57" s="160" customFormat="1" ht="9.75"/>
    <row r="58" s="160" customFormat="1" ht="9.75"/>
    <row r="59" s="160" customFormat="1" ht="9.75"/>
    <row r="60" s="160" customFormat="1" ht="9.75"/>
    <row r="61" s="160" customFormat="1" ht="9.75"/>
    <row r="62" s="160" customFormat="1" ht="9.75"/>
    <row r="63" s="160" customFormat="1" ht="9.75"/>
    <row r="64" s="160" customFormat="1" ht="9.75"/>
    <row r="65" s="160" customFormat="1" ht="9.75"/>
    <row r="66" s="160" customFormat="1" ht="9.75"/>
    <row r="67" s="160" customFormat="1" ht="9.75"/>
    <row r="68" s="160" customFormat="1" ht="9.75"/>
    <row r="69" s="160" customFormat="1" ht="9.75"/>
    <row r="70" s="160" customFormat="1" ht="9.75"/>
    <row r="71" s="160" customFormat="1" ht="9.75"/>
    <row r="72" s="160" customFormat="1" ht="9.75"/>
    <row r="73" s="160" customFormat="1" ht="9.75"/>
    <row r="74" s="160" customFormat="1" ht="9.75"/>
    <row r="75" s="160" customFormat="1" ht="9.75"/>
    <row r="76" s="160" customFormat="1" ht="9.75"/>
    <row r="77" s="160" customFormat="1" ht="9.75"/>
    <row r="78" s="160" customFormat="1" ht="9.75"/>
    <row r="79" s="160" customFormat="1" ht="9.75"/>
    <row r="80" s="160" customFormat="1" ht="9.75"/>
    <row r="81" s="160" customFormat="1" ht="9.75"/>
    <row r="82" s="160" customFormat="1" ht="9.75"/>
    <row r="83" s="160" customFormat="1" ht="9.75"/>
    <row r="84" s="160" customFormat="1" ht="9.75"/>
    <row r="85" s="160" customFormat="1" ht="9.75"/>
    <row r="86" s="160" customFormat="1" ht="9.75"/>
    <row r="87" s="160" customFormat="1" ht="9.75"/>
    <row r="88" s="160" customFormat="1" ht="9.75"/>
    <row r="89" s="160" customFormat="1" ht="9.75"/>
    <row r="90" s="160" customFormat="1" ht="9.75"/>
    <row r="91" s="160" customFormat="1" ht="9.75"/>
    <row r="92" s="160" customFormat="1" ht="9.75"/>
    <row r="93" s="160" customFormat="1" ht="9.75"/>
    <row r="94" s="160" customFormat="1" ht="9.75"/>
    <row r="95" s="160" customFormat="1" ht="9.75"/>
    <row r="96" s="160" customFormat="1" ht="9.75"/>
    <row r="97" s="160" customFormat="1" ht="9.75"/>
    <row r="98" s="160" customFormat="1" ht="9.75"/>
    <row r="99" s="160" customFormat="1" ht="9.75"/>
    <row r="100" s="160" customFormat="1" ht="9.75"/>
    <row r="101" s="160" customFormat="1" ht="9.75"/>
    <row r="102" s="160" customFormat="1" ht="9.75"/>
    <row r="103" s="160" customFormat="1" ht="9.75"/>
    <row r="104" s="160" customFormat="1" ht="9.75"/>
    <row r="105" s="160" customFormat="1" ht="9.75"/>
    <row r="106" s="160" customFormat="1" ht="9.75"/>
    <row r="107" s="160" customFormat="1" ht="9.75"/>
    <row r="108" s="160" customFormat="1" ht="9.75"/>
    <row r="109" s="160" customFormat="1" ht="9.75"/>
    <row r="110" s="160" customFormat="1" ht="9.75"/>
    <row r="111" s="160" customFormat="1" ht="9.75"/>
    <row r="112" s="160" customFormat="1" ht="9.75"/>
    <row r="113" s="160" customFormat="1" ht="9.75"/>
    <row r="114" s="160" customFormat="1" ht="9.75"/>
    <row r="115" s="160" customFormat="1" ht="9.75"/>
    <row r="116" s="160" customFormat="1" ht="9.75"/>
    <row r="117" s="160" customFormat="1" ht="9.75"/>
    <row r="118" s="160" customFormat="1" ht="9.75"/>
    <row r="119" s="160" customFormat="1" ht="9.75"/>
    <row r="120" s="160" customFormat="1" ht="9.75"/>
    <row r="121" s="160" customFormat="1" ht="9.75"/>
    <row r="122" s="160" customFormat="1" ht="9.75"/>
    <row r="123" s="160" customFormat="1" ht="9.75"/>
    <row r="124" s="160" customFormat="1" ht="9.75"/>
    <row r="125" s="160" customFormat="1" ht="9.75"/>
    <row r="126" s="160" customFormat="1" ht="9.75"/>
    <row r="127" s="160" customFormat="1" ht="9.75"/>
    <row r="128" s="160" customFormat="1" ht="9.75"/>
    <row r="129" s="160" customFormat="1" ht="9.75"/>
    <row r="130" s="160" customFormat="1" ht="9.75"/>
    <row r="131" s="160" customFormat="1" ht="9.75"/>
    <row r="132" s="160" customFormat="1" ht="9.75"/>
    <row r="133" s="160" customFormat="1" ht="9.75"/>
    <row r="134" s="160" customFormat="1" ht="9.75"/>
    <row r="135" s="160" customFormat="1" ht="9.75"/>
    <row r="136" s="160" customFormat="1" ht="9.75"/>
    <row r="137" s="160" customFormat="1" ht="9.75"/>
    <row r="138" s="160" customFormat="1" ht="9.75"/>
    <row r="139" s="160" customFormat="1" ht="9.75"/>
    <row r="140" s="160" customFormat="1" ht="9.75"/>
    <row r="141" s="160" customFormat="1" ht="9.75"/>
    <row r="142" s="160" customFormat="1" ht="9.75"/>
    <row r="143" s="160" customFormat="1" ht="9.75"/>
    <row r="144" s="160" customFormat="1" ht="9.75"/>
    <row r="145" s="160" customFormat="1" ht="9.75"/>
    <row r="146" s="160" customFormat="1" ht="9.75"/>
    <row r="147" s="160" customFormat="1" ht="9.75"/>
    <row r="148" s="160" customFormat="1" ht="9.75"/>
    <row r="149" s="160" customFormat="1" ht="9.75"/>
    <row r="150" s="160" customFormat="1" ht="9.75"/>
  </sheetData>
  <sheetProtection/>
  <mergeCells count="28">
    <mergeCell ref="A1:M1"/>
    <mergeCell ref="A6:B6"/>
    <mergeCell ref="A7:B7"/>
    <mergeCell ref="A10:B10"/>
    <mergeCell ref="A11:B11"/>
    <mergeCell ref="A15:B15"/>
    <mergeCell ref="A16:B16"/>
    <mergeCell ref="A20:B20"/>
    <mergeCell ref="A21:B21"/>
    <mergeCell ref="A25:B25"/>
    <mergeCell ref="A26:B26"/>
    <mergeCell ref="A30:B30"/>
    <mergeCell ref="A31:B31"/>
    <mergeCell ref="A35:B35"/>
    <mergeCell ref="A36:B36"/>
    <mergeCell ref="A39:B39"/>
    <mergeCell ref="A40:B40"/>
    <mergeCell ref="A41:B41"/>
    <mergeCell ref="D48:E48"/>
    <mergeCell ref="G48:I48"/>
    <mergeCell ref="D49:E49"/>
    <mergeCell ref="G49:I49"/>
    <mergeCell ref="A42:B42"/>
    <mergeCell ref="A43:B43"/>
    <mergeCell ref="D45:E45"/>
    <mergeCell ref="G45:I45"/>
    <mergeCell ref="D46:E46"/>
    <mergeCell ref="G46:I46"/>
  </mergeCells>
  <printOptions/>
  <pageMargins left="0.31496062992125984" right="0.31496062992125984" top="0.7480314960629921" bottom="0.7480314960629921" header="0" footer="0"/>
  <pageSetup blackAndWhite="1" fitToHeight="14" horizontalDpi="600" verticalDpi="600" orientation="landscape" paperSize="9" scale="97" r:id="rId1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от 14.09.2021 №154/871</dc:title>
  <dc:subject>14.09.2021 №154/871</dc:subject>
  <dc:creator>Талызина</dc:creator>
  <cp:keywords/>
  <dc:description/>
  <cp:lastModifiedBy>Катаева Татьяна Александровна</cp:lastModifiedBy>
  <cp:lastPrinted>2023-10-03T06:04:47Z</cp:lastPrinted>
  <dcterms:created xsi:type="dcterms:W3CDTF">2007-07-01T13:24:24Z</dcterms:created>
  <dcterms:modified xsi:type="dcterms:W3CDTF">2023-10-03T07:18:50Z</dcterms:modified>
  <cp:category/>
  <cp:version/>
  <cp:contentType/>
  <cp:contentStatus/>
</cp:coreProperties>
</file>