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700" activeTab="4"/>
  </bookViews>
  <sheets>
    <sheet name="Приложение 1" sheetId="14" r:id="rId1"/>
    <sheet name="Приложение 2" sheetId="3" r:id="rId2"/>
    <sheet name="Приложение 3" sheetId="2" r:id="rId3"/>
    <sheet name="Приложение 4" sheetId="4" r:id="rId4"/>
    <sheet name="Приложение 6" sheetId="9" r:id="rId5"/>
  </sheets>
  <definedNames>
    <definedName name="_xlnm._FilterDatabase" localSheetId="0" hidden="1">'Приложение 1'!$A$19:$C$205</definedName>
    <definedName name="_xlnm._FilterDatabase" localSheetId="1" hidden="1">'Приложение 2'!$A$14:$G$457</definedName>
    <definedName name="_xlnm._FilterDatabase" localSheetId="2" hidden="1">'Приложение 3'!$A$14:$G$492</definedName>
    <definedName name="_xlnm._FilterDatabase" localSheetId="3" hidden="1">'Приложение 4'!$A$13:$I$325</definedName>
    <definedName name="_xlnm.Print_Titles" localSheetId="1">'Приложение 2'!$14:$14</definedName>
    <definedName name="_xlnm.Print_Titles" localSheetId="2">'Приложение 3'!$14:$15</definedName>
    <definedName name="_xlnm.Print_Area" localSheetId="0">'Приложение 1'!$A$1:$C$206</definedName>
    <definedName name="_xlnm.Print_Area" localSheetId="1">'Приложение 2'!$A$1:$G$458</definedName>
    <definedName name="_xlnm.Print_Area" localSheetId="2">'Приложение 3'!$A$1:$G$492</definedName>
    <definedName name="_xlnm.Print_Area" localSheetId="3">'Приложение 4'!$A$1:$I$326</definedName>
    <definedName name="_xlnm.Print_Area" localSheetId="4">'Приложение 6'!$A$1:$C$38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2" i="4"/>
  <c r="C69" i="14" l="1"/>
  <c r="C74"/>
  <c r="C70"/>
  <c r="C72"/>
  <c r="F143" i="4"/>
  <c r="G417" i="2" l="1"/>
  <c r="G382" i="3"/>
  <c r="G381" s="1"/>
  <c r="I276" i="4"/>
  <c r="I75"/>
  <c r="H208"/>
  <c r="F197"/>
  <c r="H196"/>
  <c r="I196"/>
  <c r="G196"/>
  <c r="H187"/>
  <c r="I187"/>
  <c r="G187"/>
  <c r="F195"/>
  <c r="G285" i="3"/>
  <c r="G320" i="2"/>
  <c r="G306"/>
  <c r="G84" i="3"/>
  <c r="G46" i="2"/>
  <c r="I69" i="4"/>
  <c r="G400" i="2"/>
  <c r="G365" i="3"/>
  <c r="F187" i="4" l="1"/>
  <c r="C88" i="14"/>
  <c r="F97" i="4"/>
  <c r="I96"/>
  <c r="H96"/>
  <c r="G96"/>
  <c r="F96" l="1"/>
  <c r="G199" i="3" l="1"/>
  <c r="G143" i="2"/>
  <c r="G372" i="3"/>
  <c r="G407" i="2"/>
  <c r="G304" i="3"/>
  <c r="G339" i="2"/>
  <c r="G54"/>
  <c r="G92" i="3"/>
  <c r="I116" i="4" l="1"/>
  <c r="I115" s="1"/>
  <c r="H116"/>
  <c r="H115" s="1"/>
  <c r="G116"/>
  <c r="G115" s="1"/>
  <c r="G111" s="1"/>
  <c r="F117"/>
  <c r="F116" l="1"/>
  <c r="F115"/>
  <c r="G180" i="3"/>
  <c r="G179" s="1"/>
  <c r="G240" i="2"/>
  <c r="G239" s="1"/>
  <c r="F145" i="4" l="1"/>
  <c r="F144"/>
  <c r="F142"/>
  <c r="F141"/>
  <c r="F140"/>
  <c r="F139"/>
  <c r="F138"/>
  <c r="I137"/>
  <c r="I136" s="1"/>
  <c r="H137"/>
  <c r="H136" s="1"/>
  <c r="G137"/>
  <c r="G136" s="1"/>
  <c r="G133"/>
  <c r="G183" i="2"/>
  <c r="G182" s="1"/>
  <c r="G179"/>
  <c r="G178" s="1"/>
  <c r="G177" s="1"/>
  <c r="G162"/>
  <c r="G161" s="1"/>
  <c r="G155"/>
  <c r="G154" s="1"/>
  <c r="G152"/>
  <c r="G151" s="1"/>
  <c r="G235" i="3"/>
  <c r="G211"/>
  <c r="G176" i="2" l="1"/>
  <c r="G150"/>
  <c r="G149" s="1"/>
  <c r="C196" i="14"/>
  <c r="F202" i="4" l="1"/>
  <c r="I201"/>
  <c r="H201"/>
  <c r="G201"/>
  <c r="F201" l="1"/>
  <c r="F324" l="1"/>
  <c r="C200" i="14" l="1"/>
  <c r="C198"/>
  <c r="C194"/>
  <c r="C192"/>
  <c r="C182"/>
  <c r="C181" s="1"/>
  <c r="C179"/>
  <c r="C177"/>
  <c r="C175"/>
  <c r="C173"/>
  <c r="C148"/>
  <c r="C147" s="1"/>
  <c r="C145"/>
  <c r="C143"/>
  <c r="C141"/>
  <c r="C139"/>
  <c r="C137"/>
  <c r="C135"/>
  <c r="C133"/>
  <c r="C131"/>
  <c r="C129"/>
  <c r="C127"/>
  <c r="C125"/>
  <c r="C122"/>
  <c r="C120"/>
  <c r="C118"/>
  <c r="C113"/>
  <c r="C112" s="1"/>
  <c r="C108"/>
  <c r="C106"/>
  <c r="C103"/>
  <c r="C101"/>
  <c r="C95"/>
  <c r="C91"/>
  <c r="C90" s="1"/>
  <c r="C89" s="1"/>
  <c r="C87"/>
  <c r="C86" s="1"/>
  <c r="C83"/>
  <c r="C80"/>
  <c r="C77"/>
  <c r="C76" s="1"/>
  <c r="C65"/>
  <c r="C64" s="1"/>
  <c r="C62"/>
  <c r="C60"/>
  <c r="C57"/>
  <c r="C55"/>
  <c r="C52"/>
  <c r="C49"/>
  <c r="C47"/>
  <c r="C44"/>
  <c r="C42"/>
  <c r="C31"/>
  <c r="C30" s="1"/>
  <c r="C25"/>
  <c r="C24" s="1"/>
  <c r="C23" s="1"/>
  <c r="G297" i="2"/>
  <c r="C191" i="14" l="1"/>
  <c r="C79"/>
  <c r="C59"/>
  <c r="C54"/>
  <c r="C51" s="1"/>
  <c r="C94"/>
  <c r="C117"/>
  <c r="C172"/>
  <c r="C41"/>
  <c r="C124"/>
  <c r="C68"/>
  <c r="I322" i="4"/>
  <c r="F224"/>
  <c r="I223"/>
  <c r="H223"/>
  <c r="G223"/>
  <c r="F125"/>
  <c r="F102"/>
  <c r="I101"/>
  <c r="H101"/>
  <c r="G101"/>
  <c r="F99"/>
  <c r="F100"/>
  <c r="H98"/>
  <c r="I98"/>
  <c r="G98"/>
  <c r="I94"/>
  <c r="H94"/>
  <c r="G94"/>
  <c r="F95"/>
  <c r="F88"/>
  <c r="H87"/>
  <c r="I87"/>
  <c r="G87"/>
  <c r="C40" i="14" l="1"/>
  <c r="C22" s="1"/>
  <c r="F87" i="4"/>
  <c r="C67" i="14"/>
  <c r="C116"/>
  <c r="C115" s="1"/>
  <c r="F223" i="4"/>
  <c r="F101"/>
  <c r="F98"/>
  <c r="F94"/>
  <c r="C21" i="14" l="1"/>
  <c r="C203" s="1"/>
  <c r="I77" i="4"/>
  <c r="H77"/>
  <c r="C205" i="14" l="1"/>
  <c r="C29" i="9"/>
  <c r="G374" i="3"/>
  <c r="G370"/>
  <c r="G295"/>
  <c r="G277"/>
  <c r="G135"/>
  <c r="G133"/>
  <c r="G131"/>
  <c r="G128"/>
  <c r="G130" l="1"/>
  <c r="G409" i="2"/>
  <c r="G405"/>
  <c r="G94" l="1"/>
  <c r="G87" l="1"/>
  <c r="G92"/>
  <c r="G90"/>
  <c r="G481"/>
  <c r="G455"/>
  <c r="G302"/>
  <c r="G89" l="1"/>
  <c r="F163" i="4" l="1"/>
  <c r="I162"/>
  <c r="H162"/>
  <c r="G126" i="2"/>
  <c r="G167" i="3"/>
  <c r="F159" i="4"/>
  <c r="I158"/>
  <c r="H158"/>
  <c r="G122" i="2"/>
  <c r="G163" i="3"/>
  <c r="F162" i="4" l="1"/>
  <c r="F158"/>
  <c r="G155" l="1"/>
  <c r="F200"/>
  <c r="I199"/>
  <c r="H199"/>
  <c r="G199"/>
  <c r="F317"/>
  <c r="H289"/>
  <c r="F307"/>
  <c r="G255"/>
  <c r="F222"/>
  <c r="I221"/>
  <c r="H221"/>
  <c r="G221"/>
  <c r="F198"/>
  <c r="F194"/>
  <c r="F193"/>
  <c r="F192"/>
  <c r="F191"/>
  <c r="F190"/>
  <c r="F189"/>
  <c r="I183"/>
  <c r="F161"/>
  <c r="I160"/>
  <c r="H160"/>
  <c r="G120"/>
  <c r="I124"/>
  <c r="H124"/>
  <c r="G124"/>
  <c r="F221" l="1"/>
  <c r="F199"/>
  <c r="F160"/>
  <c r="F196"/>
  <c r="F124"/>
  <c r="I53" l="1"/>
  <c r="F54"/>
  <c r="G450" i="3"/>
  <c r="G449" s="1"/>
  <c r="G444"/>
  <c r="G442"/>
  <c r="G417"/>
  <c r="G416" s="1"/>
  <c r="G415" s="1"/>
  <c r="G386"/>
  <c r="G385" s="1"/>
  <c r="G309"/>
  <c r="G308" s="1"/>
  <c r="G300"/>
  <c r="G299" s="1"/>
  <c r="G267"/>
  <c r="G252"/>
  <c r="G251" s="1"/>
  <c r="G239"/>
  <c r="G218"/>
  <c r="G203"/>
  <c r="G190"/>
  <c r="G165"/>
  <c r="G126"/>
  <c r="G83"/>
  <c r="G65"/>
  <c r="G477" i="2"/>
  <c r="G238" i="3" l="1"/>
  <c r="G234"/>
  <c r="G233" s="1"/>
  <c r="G461" i="2"/>
  <c r="G460" s="1"/>
  <c r="G453"/>
  <c r="G344"/>
  <c r="G343" s="1"/>
  <c r="G250"/>
  <c r="G147"/>
  <c r="G124"/>
  <c r="G85"/>
  <c r="G232" i="3" l="1"/>
  <c r="G45" i="2"/>
  <c r="I255" i="4" l="1"/>
  <c r="F268"/>
  <c r="F302"/>
  <c r="G50" i="3"/>
  <c r="G404"/>
  <c r="G403" s="1"/>
  <c r="G214" i="2"/>
  <c r="F304" i="4" l="1"/>
  <c r="G456" i="3" l="1"/>
  <c r="G455" s="1"/>
  <c r="G454" s="1"/>
  <c r="G453" s="1"/>
  <c r="G261" i="2"/>
  <c r="G260" s="1"/>
  <c r="G259" s="1"/>
  <c r="G258" s="1"/>
  <c r="G400" i="3" l="1"/>
  <c r="G399" s="1"/>
  <c r="G398" s="1"/>
  <c r="G230"/>
  <c r="G200"/>
  <c r="G174" i="2" l="1"/>
  <c r="G195"/>
  <c r="G194" s="1"/>
  <c r="G144" l="1"/>
  <c r="I66" i="4" l="1"/>
  <c r="H66"/>
  <c r="G66"/>
  <c r="F67"/>
  <c r="G363" i="3" l="1"/>
  <c r="G398" i="2" l="1"/>
  <c r="C36" i="9" l="1"/>
  <c r="C35" s="1"/>
  <c r="C34" s="1"/>
  <c r="C23"/>
  <c r="C21"/>
  <c r="C20"/>
  <c r="C19" l="1"/>
  <c r="G314" i="4" l="1"/>
  <c r="I319"/>
  <c r="F320"/>
  <c r="F93" l="1"/>
  <c r="I92"/>
  <c r="H92"/>
  <c r="G92"/>
  <c r="F91"/>
  <c r="F90"/>
  <c r="F89"/>
  <c r="F86"/>
  <c r="I85"/>
  <c r="H85"/>
  <c r="G85"/>
  <c r="F84"/>
  <c r="I83"/>
  <c r="H83"/>
  <c r="G83"/>
  <c r="F83" l="1"/>
  <c r="F92"/>
  <c r="F85"/>
  <c r="F325" l="1"/>
  <c r="F323"/>
  <c r="I321"/>
  <c r="H322"/>
  <c r="F318"/>
  <c r="F316"/>
  <c r="I315"/>
  <c r="I314" s="1"/>
  <c r="H315"/>
  <c r="F313"/>
  <c r="I312"/>
  <c r="I311" s="1"/>
  <c r="H312"/>
  <c r="H311" s="1"/>
  <c r="G312"/>
  <c r="F310"/>
  <c r="I309"/>
  <c r="H309"/>
  <c r="G309"/>
  <c r="F308"/>
  <c r="F306"/>
  <c r="F305"/>
  <c r="F303"/>
  <c r="F301"/>
  <c r="F300"/>
  <c r="F299"/>
  <c r="F298"/>
  <c r="F297"/>
  <c r="F296"/>
  <c r="F295"/>
  <c r="F294"/>
  <c r="F293"/>
  <c r="F292"/>
  <c r="F291"/>
  <c r="F290"/>
  <c r="I289"/>
  <c r="G289"/>
  <c r="F287"/>
  <c r="F286"/>
  <c r="F285"/>
  <c r="F284"/>
  <c r="F283"/>
  <c r="F282"/>
  <c r="F281"/>
  <c r="F280"/>
  <c r="F279"/>
  <c r="F278"/>
  <c r="F277"/>
  <c r="F276"/>
  <c r="I275"/>
  <c r="H275"/>
  <c r="G275"/>
  <c r="F274"/>
  <c r="F273"/>
  <c r="F271"/>
  <c r="F270"/>
  <c r="F269"/>
  <c r="F267"/>
  <c r="F266"/>
  <c r="F265"/>
  <c r="F264"/>
  <c r="F263"/>
  <c r="F262"/>
  <c r="F261"/>
  <c r="F260"/>
  <c r="F259"/>
  <c r="F258"/>
  <c r="F257"/>
  <c r="F256"/>
  <c r="H255"/>
  <c r="F253"/>
  <c r="F252"/>
  <c r="F251"/>
  <c r="F250"/>
  <c r="F249"/>
  <c r="F248"/>
  <c r="F247"/>
  <c r="F246"/>
  <c r="F245"/>
  <c r="F244"/>
  <c r="F243"/>
  <c r="F242"/>
  <c r="F241"/>
  <c r="I240"/>
  <c r="H240"/>
  <c r="G240"/>
  <c r="F239"/>
  <c r="F237"/>
  <c r="I236"/>
  <c r="H236"/>
  <c r="G236"/>
  <c r="F233"/>
  <c r="I232"/>
  <c r="I231" s="1"/>
  <c r="I230" s="1"/>
  <c r="H232"/>
  <c r="H231" s="1"/>
  <c r="H230" s="1"/>
  <c r="G232"/>
  <c r="G231" s="1"/>
  <c r="F229"/>
  <c r="I228"/>
  <c r="H228"/>
  <c r="G228"/>
  <c r="F227"/>
  <c r="I226"/>
  <c r="I225" s="1"/>
  <c r="H226"/>
  <c r="G226"/>
  <c r="G225" s="1"/>
  <c r="F220"/>
  <c r="I219"/>
  <c r="H219"/>
  <c r="G219"/>
  <c r="F218"/>
  <c r="I217"/>
  <c r="H217"/>
  <c r="G217"/>
  <c r="F216"/>
  <c r="I215"/>
  <c r="I214" s="1"/>
  <c r="H215"/>
  <c r="H214" s="1"/>
  <c r="G215"/>
  <c r="G214" s="1"/>
  <c r="I211"/>
  <c r="I210" s="1"/>
  <c r="H211"/>
  <c r="H210" s="1"/>
  <c r="G211"/>
  <c r="G210" s="1"/>
  <c r="F209"/>
  <c r="I208"/>
  <c r="I207" s="1"/>
  <c r="H207"/>
  <c r="G208"/>
  <c r="F206"/>
  <c r="I205"/>
  <c r="I204" s="1"/>
  <c r="H205"/>
  <c r="H204" s="1"/>
  <c r="G205"/>
  <c r="G204" s="1"/>
  <c r="F188"/>
  <c r="F186"/>
  <c r="I185"/>
  <c r="H185"/>
  <c r="G185"/>
  <c r="G170" s="1"/>
  <c r="F184"/>
  <c r="F183"/>
  <c r="F182"/>
  <c r="H181"/>
  <c r="F180"/>
  <c r="I179"/>
  <c r="H179"/>
  <c r="F178"/>
  <c r="I177"/>
  <c r="H177"/>
  <c r="F176"/>
  <c r="I175"/>
  <c r="H175"/>
  <c r="F174"/>
  <c r="I173"/>
  <c r="H173"/>
  <c r="F172"/>
  <c r="I171"/>
  <c r="H171"/>
  <c r="F169"/>
  <c r="F168"/>
  <c r="I167"/>
  <c r="H167"/>
  <c r="G167"/>
  <c r="G164" s="1"/>
  <c r="G151" s="1"/>
  <c r="F166"/>
  <c r="I165"/>
  <c r="H165"/>
  <c r="F157"/>
  <c r="I156"/>
  <c r="I155" s="1"/>
  <c r="H156"/>
  <c r="H155" s="1"/>
  <c r="F154"/>
  <c r="I153"/>
  <c r="I152" s="1"/>
  <c r="H153"/>
  <c r="H152" s="1"/>
  <c r="F150"/>
  <c r="I149"/>
  <c r="H149"/>
  <c r="G149"/>
  <c r="F148"/>
  <c r="I147"/>
  <c r="H147"/>
  <c r="G147"/>
  <c r="F137"/>
  <c r="G132"/>
  <c r="F135"/>
  <c r="I134"/>
  <c r="I133" s="1"/>
  <c r="H134"/>
  <c r="H133" s="1"/>
  <c r="F131"/>
  <c r="I130"/>
  <c r="H130"/>
  <c r="F129"/>
  <c r="F128"/>
  <c r="F127"/>
  <c r="I126"/>
  <c r="H126"/>
  <c r="G126"/>
  <c r="F123"/>
  <c r="I122"/>
  <c r="H122"/>
  <c r="G122"/>
  <c r="F121"/>
  <c r="I120"/>
  <c r="H120"/>
  <c r="F114"/>
  <c r="I113"/>
  <c r="H113"/>
  <c r="H112" s="1"/>
  <c r="H111" s="1"/>
  <c r="F110"/>
  <c r="F109"/>
  <c r="F108"/>
  <c r="F107"/>
  <c r="F106"/>
  <c r="F105"/>
  <c r="F104"/>
  <c r="I103"/>
  <c r="H103"/>
  <c r="F82"/>
  <c r="I81"/>
  <c r="H81"/>
  <c r="G81"/>
  <c r="F80"/>
  <c r="I79"/>
  <c r="H79"/>
  <c r="G79"/>
  <c r="F78"/>
  <c r="G77"/>
  <c r="F76"/>
  <c r="H75"/>
  <c r="G75"/>
  <c r="F74"/>
  <c r="I73"/>
  <c r="H73"/>
  <c r="G73"/>
  <c r="F72"/>
  <c r="F71"/>
  <c r="I70"/>
  <c r="H70"/>
  <c r="G70"/>
  <c r="F69"/>
  <c r="F68"/>
  <c r="F66"/>
  <c r="F65"/>
  <c r="F64"/>
  <c r="I63"/>
  <c r="H63"/>
  <c r="G63"/>
  <c r="F62"/>
  <c r="F61"/>
  <c r="I60"/>
  <c r="H60"/>
  <c r="G60"/>
  <c r="F59"/>
  <c r="I58"/>
  <c r="H58"/>
  <c r="G58"/>
  <c r="F57"/>
  <c r="F56"/>
  <c r="F55"/>
  <c r="H53"/>
  <c r="G53"/>
  <c r="F52"/>
  <c r="F51"/>
  <c r="F50"/>
  <c r="F49"/>
  <c r="I48"/>
  <c r="H48"/>
  <c r="G48"/>
  <c r="F47"/>
  <c r="F46"/>
  <c r="I45"/>
  <c r="H45"/>
  <c r="G45"/>
  <c r="F44"/>
  <c r="I43"/>
  <c r="H43"/>
  <c r="F42"/>
  <c r="I41"/>
  <c r="H41"/>
  <c r="F40"/>
  <c r="I39"/>
  <c r="H39"/>
  <c r="F38"/>
  <c r="I37"/>
  <c r="H37"/>
  <c r="F36"/>
  <c r="I35"/>
  <c r="H35"/>
  <c r="F34"/>
  <c r="I33"/>
  <c r="H33"/>
  <c r="F32"/>
  <c r="I31"/>
  <c r="H31"/>
  <c r="F30"/>
  <c r="F29"/>
  <c r="F28"/>
  <c r="I27"/>
  <c r="H27"/>
  <c r="G27"/>
  <c r="F26"/>
  <c r="F25"/>
  <c r="F24"/>
  <c r="F23"/>
  <c r="I22"/>
  <c r="H22"/>
  <c r="F19"/>
  <c r="I18"/>
  <c r="H18"/>
  <c r="G18"/>
  <c r="I17"/>
  <c r="H17"/>
  <c r="G487" i="2"/>
  <c r="G486" s="1"/>
  <c r="G485" s="1"/>
  <c r="G484" s="1"/>
  <c r="G483" s="1"/>
  <c r="G471"/>
  <c r="G469" s="1"/>
  <c r="G465"/>
  <c r="G464" s="1"/>
  <c r="G457"/>
  <c r="G451"/>
  <c r="G446"/>
  <c r="G444"/>
  <c r="G442"/>
  <c r="G431"/>
  <c r="G430" s="1"/>
  <c r="G429" s="1"/>
  <c r="G427"/>
  <c r="G426" s="1"/>
  <c r="G425" s="1"/>
  <c r="G424" s="1"/>
  <c r="G421"/>
  <c r="G420" s="1"/>
  <c r="G412"/>
  <c r="G403"/>
  <c r="G401"/>
  <c r="G396"/>
  <c r="G394"/>
  <c r="G392"/>
  <c r="G390"/>
  <c r="G388"/>
  <c r="G380"/>
  <c r="G378"/>
  <c r="G376"/>
  <c r="G374"/>
  <c r="G372"/>
  <c r="G370"/>
  <c r="G368"/>
  <c r="G363"/>
  <c r="G360"/>
  <c r="G358"/>
  <c r="G354"/>
  <c r="G349"/>
  <c r="G348" s="1"/>
  <c r="G347" s="1"/>
  <c r="G341"/>
  <c r="G337"/>
  <c r="G335"/>
  <c r="G334" s="1"/>
  <c r="G332"/>
  <c r="G330"/>
  <c r="G325"/>
  <c r="G324" s="1"/>
  <c r="G323" s="1"/>
  <c r="G316"/>
  <c r="G314"/>
  <c r="G312"/>
  <c r="G310"/>
  <c r="G308"/>
  <c r="G304"/>
  <c r="G300"/>
  <c r="G292"/>
  <c r="G291" s="1"/>
  <c r="G290" s="1"/>
  <c r="G288"/>
  <c r="G286"/>
  <c r="G285" s="1"/>
  <c r="G283"/>
  <c r="G281"/>
  <c r="G272"/>
  <c r="G271" s="1"/>
  <c r="G267"/>
  <c r="G266" s="1"/>
  <c r="G265" s="1"/>
  <c r="G256"/>
  <c r="G255" s="1"/>
  <c r="G254" s="1"/>
  <c r="G253" s="1"/>
  <c r="G249"/>
  <c r="G247"/>
  <c r="G246" s="1"/>
  <c r="G244"/>
  <c r="G243" s="1"/>
  <c r="G237"/>
  <c r="G236" s="1"/>
  <c r="G235" s="1"/>
  <c r="G231"/>
  <c r="G230" s="1"/>
  <c r="G229" s="1"/>
  <c r="G227"/>
  <c r="G226" s="1"/>
  <c r="G224"/>
  <c r="G223" s="1"/>
  <c r="G213"/>
  <c r="G212" s="1"/>
  <c r="G208"/>
  <c r="G207" s="1"/>
  <c r="G206" s="1"/>
  <c r="G205" s="1"/>
  <c r="G203"/>
  <c r="G202" s="1"/>
  <c r="G201" s="1"/>
  <c r="G199"/>
  <c r="G198" s="1"/>
  <c r="G193" s="1"/>
  <c r="G190"/>
  <c r="G189" s="1"/>
  <c r="G188" s="1"/>
  <c r="G187" s="1"/>
  <c r="G172"/>
  <c r="G170"/>
  <c r="G168"/>
  <c r="G166"/>
  <c r="G142"/>
  <c r="G140"/>
  <c r="G135"/>
  <c r="G134" s="1"/>
  <c r="G133" s="1"/>
  <c r="G131"/>
  <c r="G129"/>
  <c r="G120"/>
  <c r="G114"/>
  <c r="G112"/>
  <c r="G109"/>
  <c r="G108" s="1"/>
  <c r="G103"/>
  <c r="G102" s="1"/>
  <c r="G101" s="1"/>
  <c r="G99"/>
  <c r="G98" s="1"/>
  <c r="G83"/>
  <c r="G81"/>
  <c r="G79"/>
  <c r="G73"/>
  <c r="G72" s="1"/>
  <c r="G71" s="1"/>
  <c r="G66"/>
  <c r="G65" s="1"/>
  <c r="G58"/>
  <c r="G50"/>
  <c r="G49" s="1"/>
  <c r="G43"/>
  <c r="G42" s="1"/>
  <c r="G41" s="1"/>
  <c r="G38"/>
  <c r="G37" s="1"/>
  <c r="G36" s="1"/>
  <c r="G26"/>
  <c r="G25" s="1"/>
  <c r="G24" s="1"/>
  <c r="G20"/>
  <c r="G19" s="1"/>
  <c r="G18" s="1"/>
  <c r="G446" i="3"/>
  <c r="G440"/>
  <c r="G435"/>
  <c r="G433"/>
  <c r="G431"/>
  <c r="G420"/>
  <c r="G419" s="1"/>
  <c r="G414" s="1"/>
  <c r="G412"/>
  <c r="G411" s="1"/>
  <c r="G409"/>
  <c r="G408" s="1"/>
  <c r="G407" s="1"/>
  <c r="G396"/>
  <c r="G395" s="1"/>
  <c r="G394" s="1"/>
  <c r="G391"/>
  <c r="G390" s="1"/>
  <c r="G389" s="1"/>
  <c r="G388" s="1"/>
  <c r="G377"/>
  <c r="G368"/>
  <c r="G366"/>
  <c r="G361"/>
  <c r="G359"/>
  <c r="G357"/>
  <c r="G355"/>
  <c r="G353"/>
  <c r="G345"/>
  <c r="G343"/>
  <c r="G341"/>
  <c r="G339"/>
  <c r="G337"/>
  <c r="G335"/>
  <c r="G333"/>
  <c r="G328"/>
  <c r="G325"/>
  <c r="G323"/>
  <c r="G319"/>
  <c r="G314"/>
  <c r="G313" s="1"/>
  <c r="G312" s="1"/>
  <c r="G306"/>
  <c r="G302"/>
  <c r="G297"/>
  <c r="G290"/>
  <c r="G289" s="1"/>
  <c r="G288" s="1"/>
  <c r="G281"/>
  <c r="G279"/>
  <c r="G275"/>
  <c r="G273"/>
  <c r="G271"/>
  <c r="G269"/>
  <c r="G265"/>
  <c r="G262"/>
  <c r="G257"/>
  <c r="G256" s="1"/>
  <c r="G254"/>
  <c r="G249"/>
  <c r="G247"/>
  <c r="G228"/>
  <c r="G226"/>
  <c r="G224"/>
  <c r="G222"/>
  <c r="G217"/>
  <c r="G210"/>
  <c r="G208"/>
  <c r="G207" s="1"/>
  <c r="G198"/>
  <c r="G196"/>
  <c r="G189"/>
  <c r="G187"/>
  <c r="G186" s="1"/>
  <c r="G184"/>
  <c r="G183" s="1"/>
  <c r="G177"/>
  <c r="G176" s="1"/>
  <c r="G175" s="1"/>
  <c r="G172"/>
  <c r="G170"/>
  <c r="G161"/>
  <c r="G160" s="1"/>
  <c r="G155"/>
  <c r="G153"/>
  <c r="G150"/>
  <c r="G149" s="1"/>
  <c r="G144"/>
  <c r="G143" s="1"/>
  <c r="G142" s="1"/>
  <c r="G140"/>
  <c r="G139" s="1"/>
  <c r="G124"/>
  <c r="G122"/>
  <c r="G120"/>
  <c r="G114"/>
  <c r="G113" s="1"/>
  <c r="G112" s="1"/>
  <c r="G107"/>
  <c r="G106" s="1"/>
  <c r="G96"/>
  <c r="G88"/>
  <c r="G87" s="1"/>
  <c r="G81"/>
  <c r="G80" s="1"/>
  <c r="G79" s="1"/>
  <c r="G76"/>
  <c r="G75" s="1"/>
  <c r="G73"/>
  <c r="G72" s="1"/>
  <c r="G69"/>
  <c r="G59"/>
  <c r="G58" s="1"/>
  <c r="G49"/>
  <c r="G46"/>
  <c r="G45" s="1"/>
  <c r="G44" s="1"/>
  <c r="G41"/>
  <c r="G40" s="1"/>
  <c r="G30"/>
  <c r="G29" s="1"/>
  <c r="G26"/>
  <c r="G20"/>
  <c r="G19" s="1"/>
  <c r="G18" s="1"/>
  <c r="G284" l="1"/>
  <c r="G319" i="2"/>
  <c r="G296"/>
  <c r="G295" s="1"/>
  <c r="G21" i="4"/>
  <c r="G20" s="1"/>
  <c r="I164"/>
  <c r="I151" s="1"/>
  <c r="I21"/>
  <c r="I20" s="1"/>
  <c r="H21"/>
  <c r="H20" s="1"/>
  <c r="G294" i="3"/>
  <c r="G293" s="1"/>
  <c r="G292" s="1"/>
  <c r="G352"/>
  <c r="G351" s="1"/>
  <c r="G350" s="1"/>
  <c r="G329" i="2"/>
  <c r="G328" s="1"/>
  <c r="G327" s="1"/>
  <c r="G387"/>
  <c r="G386" s="1"/>
  <c r="G242"/>
  <c r="G234" s="1"/>
  <c r="G233" s="1"/>
  <c r="G182" i="3"/>
  <c r="G174" s="1"/>
  <c r="H170" i="4"/>
  <c r="H119"/>
  <c r="H118" s="1"/>
  <c r="I119"/>
  <c r="I118" s="1"/>
  <c r="G261" i="3"/>
  <c r="G260" s="1"/>
  <c r="G119"/>
  <c r="G118" s="1"/>
  <c r="G195"/>
  <c r="G194" s="1"/>
  <c r="G24"/>
  <c r="G25"/>
  <c r="G78" i="2"/>
  <c r="G77" s="1"/>
  <c r="G76" s="1"/>
  <c r="G423"/>
  <c r="G416" s="1"/>
  <c r="G439" i="3"/>
  <c r="G438" s="1"/>
  <c r="G437" s="1"/>
  <c r="G119" i="2"/>
  <c r="G118" s="1"/>
  <c r="G119" i="4"/>
  <c r="G118" s="1"/>
  <c r="G159" i="3"/>
  <c r="G139" i="2"/>
  <c r="G138" s="1"/>
  <c r="G450"/>
  <c r="G449" s="1"/>
  <c r="G448" s="1"/>
  <c r="G254" i="4"/>
  <c r="G165" i="2"/>
  <c r="G164" s="1"/>
  <c r="F77" i="4"/>
  <c r="F79"/>
  <c r="F219"/>
  <c r="F58"/>
  <c r="F185"/>
  <c r="F17"/>
  <c r="F147"/>
  <c r="G138" i="3"/>
  <c r="G406"/>
  <c r="G393" s="1"/>
  <c r="G152"/>
  <c r="G148" s="1"/>
  <c r="G147" s="1"/>
  <c r="G332"/>
  <c r="G331" s="1"/>
  <c r="G330" s="1"/>
  <c r="G28"/>
  <c r="G91"/>
  <c r="G78" s="1"/>
  <c r="G71"/>
  <c r="G221"/>
  <c r="G220" s="1"/>
  <c r="G430"/>
  <c r="G429" s="1"/>
  <c r="G428" s="1"/>
  <c r="G246"/>
  <c r="G245" s="1"/>
  <c r="G244" s="1"/>
  <c r="G318"/>
  <c r="G317" s="1"/>
  <c r="G316" s="1"/>
  <c r="G64"/>
  <c r="G63" s="1"/>
  <c r="G206"/>
  <c r="G205" s="1"/>
  <c r="G48"/>
  <c r="G169"/>
  <c r="G128" i="2"/>
  <c r="G441"/>
  <c r="G440" s="1"/>
  <c r="G439" s="1"/>
  <c r="G111"/>
  <c r="G107" s="1"/>
  <c r="G106" s="1"/>
  <c r="G222"/>
  <c r="G211" s="1"/>
  <c r="G367"/>
  <c r="G366" s="1"/>
  <c r="G365" s="1"/>
  <c r="G476"/>
  <c r="G475" s="1"/>
  <c r="G474" s="1"/>
  <c r="G473" s="1"/>
  <c r="G53"/>
  <c r="G40" s="1"/>
  <c r="G270"/>
  <c r="G264" s="1"/>
  <c r="G97"/>
  <c r="G280"/>
  <c r="G279" s="1"/>
  <c r="G278" s="1"/>
  <c r="G353"/>
  <c r="G352" s="1"/>
  <c r="G351" s="1"/>
  <c r="F322" i="4"/>
  <c r="I288"/>
  <c r="F289"/>
  <c r="I254"/>
  <c r="I235"/>
  <c r="F236"/>
  <c r="I203"/>
  <c r="F167"/>
  <c r="F134"/>
  <c r="F33"/>
  <c r="F41"/>
  <c r="F63"/>
  <c r="F113"/>
  <c r="F130"/>
  <c r="F155"/>
  <c r="H164"/>
  <c r="F173"/>
  <c r="H203"/>
  <c r="F208"/>
  <c r="H288"/>
  <c r="F165"/>
  <c r="I181"/>
  <c r="I170" s="1"/>
  <c r="F217"/>
  <c r="H225"/>
  <c r="F225" s="1"/>
  <c r="F37"/>
  <c r="F103"/>
  <c r="H132"/>
  <c r="F177"/>
  <c r="G235"/>
  <c r="F309"/>
  <c r="F312"/>
  <c r="G207"/>
  <c r="F31"/>
  <c r="F39"/>
  <c r="F81"/>
  <c r="F149"/>
  <c r="F171"/>
  <c r="F179"/>
  <c r="F211"/>
  <c r="F215"/>
  <c r="F232"/>
  <c r="F240"/>
  <c r="G288"/>
  <c r="F204"/>
  <c r="F27"/>
  <c r="F45"/>
  <c r="F53"/>
  <c r="F156"/>
  <c r="F210"/>
  <c r="I213"/>
  <c r="F231"/>
  <c r="F255"/>
  <c r="F275"/>
  <c r="G311"/>
  <c r="F311" s="1"/>
  <c r="F18"/>
  <c r="F22"/>
  <c r="F35"/>
  <c r="F43"/>
  <c r="F48"/>
  <c r="F60"/>
  <c r="I146"/>
  <c r="F146" s="1"/>
  <c r="F175"/>
  <c r="F205"/>
  <c r="F226"/>
  <c r="G230"/>
  <c r="F230" s="1"/>
  <c r="H254"/>
  <c r="F315"/>
  <c r="H321"/>
  <c r="H319" s="1"/>
  <c r="F319" s="1"/>
  <c r="F136"/>
  <c r="G468" i="2"/>
  <c r="G467"/>
  <c r="G192"/>
  <c r="G470"/>
  <c r="F126" i="4"/>
  <c r="F122"/>
  <c r="F120"/>
  <c r="F75"/>
  <c r="F73"/>
  <c r="F152"/>
  <c r="F70"/>
  <c r="I112"/>
  <c r="I111" s="1"/>
  <c r="F153"/>
  <c r="F228"/>
  <c r="H235"/>
  <c r="G259" i="3" l="1"/>
  <c r="F164" i="4"/>
  <c r="G385" i="2"/>
  <c r="G384" s="1"/>
  <c r="G294"/>
  <c r="G277" s="1"/>
  <c r="G117" i="3"/>
  <c r="G111" s="1"/>
  <c r="F321" i="4"/>
  <c r="G158" i="3"/>
  <c r="G146" s="1"/>
  <c r="G70" i="2"/>
  <c r="G117"/>
  <c r="G105" s="1"/>
  <c r="G137"/>
  <c r="G17"/>
  <c r="G349" i="3"/>
  <c r="G210" i="2"/>
  <c r="G427" i="3"/>
  <c r="F288" i="4"/>
  <c r="F254"/>
  <c r="G234"/>
  <c r="H213"/>
  <c r="H314"/>
  <c r="F314" s="1"/>
  <c r="G193" i="3"/>
  <c r="G243"/>
  <c r="G17"/>
  <c r="G438" i="2"/>
  <c r="I234" i="4"/>
  <c r="H151"/>
  <c r="F151" s="1"/>
  <c r="F181"/>
  <c r="G203"/>
  <c r="F203" s="1"/>
  <c r="F207"/>
  <c r="F170"/>
  <c r="I132"/>
  <c r="F132" s="1"/>
  <c r="F20"/>
  <c r="F118"/>
  <c r="F119"/>
  <c r="F235"/>
  <c r="F21"/>
  <c r="F111"/>
  <c r="G213"/>
  <c r="F214"/>
  <c r="F133"/>
  <c r="F112"/>
  <c r="G263" i="2" l="1"/>
  <c r="H234" i="4"/>
  <c r="F234" s="1"/>
  <c r="G16" i="3"/>
  <c r="C33" i="9" s="1"/>
  <c r="F213" i="4"/>
  <c r="G16" i="2"/>
  <c r="H16" i="4"/>
  <c r="G16"/>
  <c r="G15" s="1"/>
  <c r="I16"/>
  <c r="I15" s="1"/>
  <c r="H15" l="1"/>
  <c r="F15" s="1"/>
  <c r="C28" i="9"/>
  <c r="C27" s="1"/>
  <c r="C26" s="1"/>
  <c r="G491" i="2"/>
  <c r="C32" i="9" s="1"/>
  <c r="C31" s="1"/>
  <c r="C30" s="1"/>
  <c r="F16" i="4"/>
  <c r="C25" i="9" l="1"/>
  <c r="C18" s="1"/>
  <c r="C14" l="1"/>
  <c r="C15" s="1"/>
</calcChain>
</file>

<file path=xl/comments1.xml><?xml version="1.0" encoding="utf-8"?>
<comments xmlns="http://schemas.openxmlformats.org/spreadsheetml/2006/main">
  <authors>
    <author>Мишкин Максим Сергеевич</author>
  </authors>
  <commentList>
    <comment ref="C121" author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+16 110
</t>
        </r>
      </text>
    </commen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ФБ - 3 532,5
ОБ - 185,9</t>
        </r>
      </text>
    </comment>
    <comment ref="C150" author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+33 137,6</t>
        </r>
      </text>
    </comment>
    <comment ref="C157" author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+7 627,4
</t>
        </r>
      </text>
    </comment>
    <comment ref="C163" author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- 1517,2
</t>
        </r>
      </text>
    </comment>
    <comment ref="C167" author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+21 000</t>
        </r>
      </text>
    </comment>
  </commentList>
</comments>
</file>

<file path=xl/sharedStrings.xml><?xml version="1.0" encoding="utf-8"?>
<sst xmlns="http://schemas.openxmlformats.org/spreadsheetml/2006/main" count="4881" uniqueCount="1186">
  <si>
    <t xml:space="preserve">к решению Совета депутатов </t>
  </si>
  <si>
    <t>городского округа Эгвекинот</t>
  </si>
  <si>
    <t>"Приложение 4</t>
  </si>
  <si>
    <t xml:space="preserve">Поступления прогнозируемых доходов по классификации доходов бюджетов 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</si>
  <si>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</si>
  <si>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</si>
  <si>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</si>
  <si>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</si>
  <si>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</si>
  <si>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</si>
  <si>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</si>
  <si>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</si>
  <si>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</si>
  <si>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</si>
  <si>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</si>
  <si>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</si>
  <si>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</si>
  <si>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</si>
  <si>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</si>
  <si>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</si>
  <si>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</si>
  <si>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</si>
  <si>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</si>
  <si>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</si>
  <si>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</si>
  <si>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</si>
  <si>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</si>
  <si>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</si>
  <si>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</si>
  <si>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</si>
  <si>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</si>
  <si>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</si>
  <si>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</si>
  <si>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</si>
  <si>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</si>
  <si>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</si>
  <si>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</si>
  <si>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</si>
  <si>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</si>
  <si>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</si>
  <si>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</si>
  <si>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</si>
  <si>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</si>
  <si>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</si>
  <si>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</si>
  <si>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</si>
  <si>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</si>
  <si>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</si>
  <si>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</si>
  <si>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</si>
  <si>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</si>
  <si>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</si>
  <si>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</si>
  <si>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</si>
  <si>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</si>
  <si>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</si>
  <si>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</si>
  <si>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</si>
  <si>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</si>
  <si>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</si>
  <si>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</si>
  <si>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</si>
  <si>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</si>
  <si>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</si>
  <si>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</si>
  <si>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</si>
  <si>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</si>
  <si>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</si>
  <si>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</si>
  <si>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</si>
  <si>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</si>
  <si>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</si>
  <si>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</si>
  <si>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</si>
  <si>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</si>
  <si>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</si>
  <si>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</si>
  <si>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</si>
  <si>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</si>
  <si>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</si>
  <si>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</si>
  <si>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</si>
  <si>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</si>
  <si>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</si>
  <si>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</si>
  <si>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</si>
  <si>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</si>
  <si>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</si>
  <si>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</si>
  <si>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</si>
  <si>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</si>
  <si>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</si>
  <si>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</si>
  <si>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</si>
  <si>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</si>
  <si>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</si>
  <si>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</si>
  <si>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</si>
  <si>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</si>
  <si>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</si>
  <si>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</si>
  <si>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</si>
  <si>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</si>
  <si>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</si>
  <si>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</si>
  <si>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</si>
  <si>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</si>
  <si>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</si>
  <si>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</si>
  <si>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</si>
  <si>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</si>
  <si>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</si>
  <si>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</si>
  <si>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</si>
  <si>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</si>
  <si>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</si>
  <si>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</si>
  <si>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</si>
  <si>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</si>
  <si>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</si>
  <si>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</si>
  <si>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</si>
  <si>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</si>
  <si>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</si>
  <si>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</si>
  <si>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</si>
  <si>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</si>
  <si>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</si>
  <si>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</si>
  <si>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</si>
  <si>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</si>
  <si>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</si>
  <si>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</si>
  <si>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</si>
  <si>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</si>
  <si>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</si>
  <si>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</si>
  <si>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</si>
  <si>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</si>
  <si>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</si>
  <si>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</si>
  <si>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</si>
  <si>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</si>
  <si>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</si>
  <si>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</si>
  <si>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</si>
  <si>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</si>
  <si>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</si>
  <si>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</si>
  <si>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</si>
  <si>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</si>
  <si>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</si>
  <si>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</si>
  <si>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</si>
  <si>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</si>
  <si>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</si>
  <si>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</si>
  <si>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</si>
  <si>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</si>
  <si>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</si>
  <si>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</si>
  <si>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</si>
  <si>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</si>
  <si>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</si>
  <si>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</si>
  <si>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</si>
  <si>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</si>
  <si>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</si>
  <si>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</si>
  <si>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</si>
  <si>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</si>
  <si>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</si>
  <si>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</si>
  <si>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</si>
  <si>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</si>
  <si>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</si>
  <si>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</si>
  <si>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</si>
  <si>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</si>
  <si>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</si>
  <si>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</si>
  <si>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</si>
  <si>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</si>
  <si>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</si>
  <si>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</si>
  <si>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</si>
  <si>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</si>
  <si>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</si>
  <si>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</si>
  <si>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</si>
  <si>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</si>
  <si>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</si>
  <si>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</si>
  <si>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</si>
  <si>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</si>
  <si>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</si>
  <si>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</si>
  <si>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</si>
  <si>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</si>
  <si>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</si>
  <si>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</si>
  <si>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</si>
  <si>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</si>
  <si>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</si>
  <si>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</si>
  <si>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</si>
  <si>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</si>
  <si>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</si>
  <si>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</si>
  <si>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</si>
  <si>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</si>
  <si>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</si>
  <si>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</si>
  <si>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</si>
  <si>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</si>
  <si>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000 2 19 35930 04 0000 100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</si>
  <si>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</si>
  <si>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</si>
  <si>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</si>
  <si>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</si>
  <si>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</si>
  <si>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</si>
  <si>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</si>
  <si>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</si>
  <si>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</si>
  <si>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</si>
  <si>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</si>
  <si>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</si>
  <si>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</si>
  <si>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</si>
  <si>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</si>
  <si>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</si>
  <si>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</si>
  <si>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</si>
  <si>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</si>
  <si>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</si>
  <si>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</si>
  <si>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000 1 16 10000 01 0000 140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</si>
  <si>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</si>
  <si>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</si>
  <si>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</si>
  <si>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</si>
  <si>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</si>
  <si>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</si>
  <si>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</si>
  <si>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</si>
  <si>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</si>
  <si>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</si>
  <si>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</si>
  <si>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</si>
  <si>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</si>
  <si>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</si>
  <si>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</si>
  <si>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</si>
  <si>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</si>
  <si>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</si>
  <si>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</si>
  <si>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</si>
  <si>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Сумма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</si>
  <si>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</si>
  <si>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</si>
  <si>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</si>
  <si>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</si>
  <si>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</si>
  <si>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</si>
  <si>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</si>
  <si>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</si>
  <si>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</si>
  <si>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</si>
  <si>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</si>
  <si>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</si>
  <si>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</si>
  <si>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</si>
  <si>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</si>
  <si>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</si>
  <si>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</si>
  <si>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</si>
  <si>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</si>
  <si>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</si>
  <si>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</si>
  <si>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</si>
  <si>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</si>
  <si>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</si>
  <si>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</si>
  <si>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</si>
  <si>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</si>
  <si>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</si>
  <si>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</si>
  <si>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</si>
  <si>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</si>
  <si>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</si>
  <si>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</si>
  <si>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</si>
  <si>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</si>
  <si>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</si>
  <si>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</si>
  <si>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</si>
  <si>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</si>
  <si>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</si>
  <si>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</si>
  <si>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</si>
  <si>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</si>
  <si>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</si>
  <si>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</si>
  <si>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</si>
  <si>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</si>
  <si>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</si>
  <si>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</si>
  <si>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</si>
  <si>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</si>
  <si>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</si>
  <si>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</si>
  <si>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</si>
  <si>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</si>
  <si>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</si>
  <si>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</si>
  <si>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</si>
  <si>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</si>
  <si>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</si>
  <si>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</si>
  <si>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</si>
  <si>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</si>
  <si>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</si>
  <si>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</si>
  <si>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</si>
  <si>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</si>
  <si>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</si>
  <si>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</si>
  <si>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</si>
  <si>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</si>
  <si>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</si>
  <si>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</si>
  <si>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</si>
  <si>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</si>
  <si>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</si>
  <si>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</si>
  <si>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</si>
  <si>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</si>
  <si>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</si>
  <si>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</si>
  <si>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</si>
  <si>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</si>
  <si>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</si>
  <si>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</si>
  <si>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</si>
  <si>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</si>
  <si>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</si>
  <si>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</si>
  <si>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</si>
  <si>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</si>
  <si>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</si>
  <si>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</si>
  <si>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</si>
  <si>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</si>
  <si>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</si>
  <si>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</si>
  <si>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</si>
  <si>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</si>
  <si>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</si>
  <si>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</si>
  <si>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</si>
  <si>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</si>
  <si>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</si>
  <si>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</si>
  <si>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</si>
  <si>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</si>
  <si>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</si>
  <si>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</si>
  <si>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</si>
  <si>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</si>
  <si>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</si>
  <si>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</si>
  <si>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</si>
  <si>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</si>
  <si>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</si>
  <si>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</si>
  <si>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</si>
  <si>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</si>
  <si>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</si>
  <si>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</si>
  <si>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</si>
  <si>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</si>
  <si>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</si>
  <si>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</si>
  <si>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</si>
  <si>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</si>
  <si>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</si>
  <si>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</si>
  <si>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</si>
  <si>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</si>
  <si>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</si>
  <si>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</si>
  <si>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</si>
  <si>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</si>
  <si>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</si>
  <si>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</si>
  <si>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</si>
  <si>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</si>
  <si>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Муниципальная программа «Содержание, развитие и ремонт инфраструктуры городского округа Эгвекинот на 2016-2021 годы»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</si>
  <si>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</si>
  <si>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</si>
  <si>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</si>
  <si>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</si>
  <si>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</si>
  <si>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</si>
  <si>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</si>
  <si>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</si>
  <si>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</si>
  <si>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</si>
  <si>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</si>
  <si>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</si>
  <si>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</si>
  <si>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</si>
  <si>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</si>
  <si>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</si>
  <si>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</si>
  <si>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</si>
  <si>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</si>
  <si>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</si>
  <si>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</si>
  <si>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</si>
  <si>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</si>
  <si>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</si>
  <si>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</si>
  <si>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</si>
  <si>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</si>
  <si>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</si>
  <si>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Основное мероприятие «Ремонт и модернизация и реконструкция инженерно-технических сетей»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</si>
  <si>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</si>
  <si>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</si>
  <si>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</si>
  <si>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</si>
  <si>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</si>
  <si>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</si>
  <si>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</si>
  <si>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</si>
  <si>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</si>
  <si>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</si>
  <si>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</si>
  <si>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</si>
  <si>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</si>
  <si>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</si>
  <si>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</si>
  <si>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</si>
  <si>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</si>
  <si>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</si>
  <si>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</si>
  <si>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</si>
  <si>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>07 0 21 00000</t>
  </si>
  <si>
    <t>Здравоохранение</t>
  </si>
  <si>
    <t>Санитарно-эпидемиологическое благополучие</t>
  </si>
  <si>
    <t xml:space="preserve">09 </t>
  </si>
  <si>
    <t>07</t>
  </si>
  <si>
    <t>Основное мероприятие «Проведение мероприятий по отлову и содержанию безнадзорных животных»</t>
  </si>
  <si>
    <t>07 0 08 00000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</si>
  <si>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</si>
  <si>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07 0 08 43080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</si>
  <si>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</si>
  <si>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</si>
  <si>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</si>
  <si>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</si>
  <si>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</si>
  <si>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</si>
  <si>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</si>
  <si>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</si>
  <si>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</si>
  <si>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</si>
  <si>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</si>
  <si>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</si>
  <si>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</si>
  <si>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</si>
  <si>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</si>
  <si>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</si>
  <si>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Управление финансов, экономики и имущественных отношений городского округа Эгвекинот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</si>
  <si>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</si>
  <si>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</si>
  <si>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</si>
  <si>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</si>
  <si>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</si>
  <si>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</si>
  <si>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</si>
  <si>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</si>
  <si>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</si>
  <si>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</si>
  <si>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</si>
  <si>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</si>
  <si>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</si>
  <si>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</si>
  <si>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</si>
  <si>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</si>
  <si>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</si>
  <si>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</si>
  <si>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</si>
  <si>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</si>
  <si>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</si>
  <si>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</si>
  <si>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</si>
  <si>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</si>
  <si>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</si>
  <si>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</si>
  <si>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</si>
  <si>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</si>
  <si>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</si>
  <si>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</si>
  <si>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</si>
  <si>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</si>
  <si>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</si>
  <si>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</si>
  <si>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</si>
  <si>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</si>
  <si>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</si>
  <si>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</si>
  <si>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</si>
  <si>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</si>
  <si>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Управление социальной политики городского округа Эгвекинот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</si>
  <si>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</si>
  <si>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</si>
  <si>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</si>
  <si>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(Иные выплаты персоналу казенных учреждений, за исключением фонда оплаты труда)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</si>
  <si>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</si>
  <si>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</si>
  <si>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</si>
  <si>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</si>
  <si>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</si>
  <si>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</si>
  <si>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</si>
  <si>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</si>
  <si>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</si>
  <si>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</si>
  <si>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</si>
  <si>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</si>
  <si>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</si>
  <si>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</si>
  <si>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</si>
  <si>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</si>
  <si>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</si>
  <si>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</si>
  <si>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</si>
  <si>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</si>
  <si>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</si>
  <si>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</si>
  <si>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</si>
  <si>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</si>
  <si>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</si>
  <si>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</si>
  <si>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</si>
  <si>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</si>
  <si>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</si>
  <si>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</si>
  <si>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</si>
  <si>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</si>
  <si>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</si>
  <si>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</si>
  <si>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</si>
  <si>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</si>
  <si>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</si>
  <si>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</si>
  <si>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</si>
  <si>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</si>
  <si>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</si>
  <si>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</si>
  <si>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</si>
  <si>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</si>
  <si>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</si>
  <si>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</si>
  <si>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02 1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</si>
  <si>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</si>
  <si>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</si>
  <si>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</si>
  <si>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</si>
  <si>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</si>
  <si>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</si>
  <si>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</si>
  <si>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</si>
  <si>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</si>
  <si>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</si>
  <si>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</si>
  <si>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</si>
  <si>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</si>
  <si>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</si>
  <si>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</si>
  <si>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</si>
  <si>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</si>
  <si>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</si>
  <si>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</si>
  <si>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</si>
  <si>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</si>
  <si>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</si>
  <si>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</si>
  <si>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</si>
  <si>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Поощрение талантливой молодежи (Социальное обеспечение и иные выплаты населению)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</si>
  <si>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</si>
  <si>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</si>
  <si>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</si>
  <si>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</si>
  <si>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</si>
  <si>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</si>
  <si>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</si>
  <si>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</si>
  <si>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</si>
  <si>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</si>
  <si>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</si>
  <si>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</si>
  <si>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</si>
  <si>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</si>
  <si>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</si>
  <si>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</si>
  <si>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</si>
  <si>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</si>
  <si>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</si>
  <si>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</si>
  <si>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</si>
  <si>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</si>
  <si>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</si>
  <si>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</si>
  <si>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</si>
  <si>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</si>
  <si>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</si>
  <si>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</si>
  <si>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</si>
  <si>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</si>
  <si>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</si>
  <si>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</si>
  <si>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</si>
  <si>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</si>
  <si>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</si>
  <si>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</si>
  <si>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</si>
  <si>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</si>
  <si>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</si>
  <si>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</si>
  <si>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</si>
  <si>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</si>
  <si>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</si>
  <si>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</si>
  <si>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</si>
  <si>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</si>
  <si>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</si>
  <si>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</si>
  <si>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</si>
  <si>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</si>
  <si>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</si>
  <si>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</si>
  <si>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</si>
  <si>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</si>
  <si>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</si>
  <si>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</si>
  <si>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</si>
  <si>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</si>
  <si>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</si>
  <si>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</si>
  <si>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</si>
  <si>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</si>
  <si>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</si>
  <si>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</si>
  <si>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</si>
  <si>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</si>
  <si>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</si>
  <si>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</si>
  <si>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</si>
  <si>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</si>
  <si>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</si>
  <si>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</si>
  <si>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</si>
  <si>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</si>
  <si>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</si>
  <si>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</si>
  <si>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</si>
  <si>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</si>
  <si>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</si>
  <si>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</si>
  <si>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</si>
  <si>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</si>
  <si>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</si>
  <si>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</si>
  <si>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</si>
  <si>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</si>
  <si>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</si>
  <si>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</si>
  <si>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</si>
  <si>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</si>
  <si>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</si>
  <si>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</si>
  <si>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</si>
  <si>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</si>
  <si>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</si>
  <si>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</si>
  <si>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</si>
  <si>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</si>
  <si>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</si>
  <si>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</si>
  <si>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</si>
  <si>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</si>
  <si>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</si>
  <si>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</si>
  <si>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</si>
  <si>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</si>
  <si>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</si>
  <si>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</si>
  <si>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</si>
  <si>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</si>
  <si>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</si>
  <si>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</si>
  <si>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</si>
  <si>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</si>
  <si>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</si>
  <si>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</si>
  <si>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</si>
  <si>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</si>
  <si>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Поддержка детского и юношеского туризма (Предоставление субсидий бюджетным, автономным учреждениям и иным некоммерческим организациям)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</si>
  <si>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</si>
  <si>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</si>
  <si>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</si>
  <si>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</si>
  <si>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</si>
  <si>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</si>
  <si>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</si>
  <si>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</si>
  <si>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</si>
  <si>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</si>
  <si>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</si>
  <si>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</si>
  <si>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</si>
  <si>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</si>
  <si>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</si>
  <si>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</si>
  <si>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</si>
  <si>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</si>
  <si>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</si>
  <si>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</si>
  <si>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Приложение 5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</si>
  <si>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</si>
  <si>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</si>
  <si>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</si>
  <si>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</si>
  <si>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</si>
  <si>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</si>
  <si>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</si>
  <si>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</si>
  <si>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</si>
  <si>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</si>
  <si>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</si>
  <si>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</si>
  <si>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</si>
  <si>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</si>
  <si>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</si>
  <si>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</si>
  <si>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</si>
  <si>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</si>
  <si>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</si>
  <si>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</si>
  <si>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</si>
  <si>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</si>
  <si>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</si>
  <si>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</si>
  <si>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</si>
  <si>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</si>
  <si>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</si>
  <si>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</si>
  <si>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</si>
  <si>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</si>
  <si>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</si>
  <si>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</si>
  <si>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</si>
  <si>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</si>
  <si>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</si>
  <si>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</si>
  <si>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</si>
  <si>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</si>
  <si>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</si>
  <si>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</si>
  <si>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</si>
  <si>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</si>
  <si>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</si>
  <si>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</si>
  <si>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</si>
  <si>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</si>
  <si>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</si>
  <si>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</si>
  <si>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</si>
  <si>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</si>
  <si>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</si>
  <si>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</si>
  <si>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</si>
  <si>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</si>
  <si>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</si>
  <si>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</si>
  <si>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</si>
  <si>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</si>
  <si>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</si>
  <si>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</si>
  <si>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</si>
  <si>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</si>
  <si>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</si>
  <si>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</si>
  <si>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</si>
  <si>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</si>
  <si>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</si>
  <si>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</si>
  <si>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</si>
  <si>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</si>
  <si>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</si>
  <si>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</si>
  <si>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</si>
  <si>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</si>
  <si>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</si>
  <si>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</si>
  <si>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</si>
  <si>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</si>
  <si>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</si>
  <si>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Основное мероприятие "Ремонт, модернизация и реконструкция инженерно-технических сетей"</t>
  </si>
  <si>
    <t>07 0 12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</si>
  <si>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</si>
  <si>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</si>
  <si>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</si>
  <si>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</si>
  <si>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</si>
  <si>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</si>
  <si>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</si>
  <si>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</si>
  <si>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</si>
  <si>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</si>
  <si>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</si>
  <si>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09 2 1</t>
  </si>
  <si>
    <t>09 2 1 81150</t>
  </si>
  <si>
    <t>09 2 2</t>
  </si>
  <si>
    <t>09 2 2 81160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</si>
  <si>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</si>
  <si>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</si>
  <si>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</si>
  <si>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</si>
  <si>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</si>
  <si>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</si>
  <si>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</si>
  <si>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</si>
  <si>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</si>
  <si>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</si>
  <si>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</si>
  <si>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</si>
  <si>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</si>
  <si>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</si>
  <si>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</si>
  <si>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</si>
  <si>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</si>
  <si>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</si>
  <si>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</si>
  <si>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</si>
  <si>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</si>
  <si>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</si>
  <si>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</si>
  <si>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</si>
  <si>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</si>
  <si>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</si>
  <si>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</si>
  <si>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</si>
  <si>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</si>
  <si>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</si>
  <si>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</si>
  <si>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</si>
  <si>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</si>
  <si>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</si>
  <si>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</si>
  <si>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</si>
  <si>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</si>
  <si>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</si>
  <si>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</si>
  <si>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</si>
  <si>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</si>
  <si>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</si>
  <si>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</si>
  <si>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</si>
  <si>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</si>
  <si>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</si>
  <si>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</si>
  <si>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</si>
  <si>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</si>
  <si>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</si>
  <si>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</si>
  <si>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</si>
  <si>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</si>
  <si>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</si>
  <si>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</si>
  <si>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</si>
  <si>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</si>
  <si>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000 01 03 01 00 04 0000 710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</si>
  <si>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</si>
  <si>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</si>
  <si>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</si>
  <si>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</si>
  <si>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</si>
  <si>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</si>
  <si>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</si>
  <si>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</si>
  <si>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</si>
  <si>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</si>
  <si>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</si>
  <si>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</si>
  <si>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</si>
  <si>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</si>
  <si>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</si>
  <si>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</si>
  <si>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</si>
  <si>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</si>
  <si>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</si>
  <si>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</si>
  <si>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</si>
  <si>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</si>
  <si>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</si>
  <si>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</si>
  <si>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</si>
  <si>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</si>
  <si>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</si>
  <si>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</si>
  <si>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</si>
  <si>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 Российской Федерации 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</si>
  <si>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</si>
  <si>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</si>
  <si>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</si>
  <si>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</si>
  <si>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</si>
  <si>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Проведение ремонтных работ в муниципальных учреждениях культуры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</si>
  <si>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</si>
  <si>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Муниципальная программа «Содержание, развитие и ремонт инфраструктуры городского округа Эгвекинот на 2016-2022 годы»</t>
  </si>
  <si>
    <t>07 0 23 00000</t>
  </si>
  <si>
    <t>Основное мероприятие «Улучшение жилищных условий граждан»</t>
  </si>
  <si>
    <t>07 0 23 L5761</t>
  </si>
  <si>
    <t>07 0 23 Z5761</t>
  </si>
  <si>
    <t>Улучшение жилищных условий граждан, проживающих в сельской местности (Капитальные вложения в объекты государственной (муниципальной) собственности)</t>
  </si>
  <si>
    <t>07 0 23 L5762</t>
  </si>
  <si>
    <t>07 0 23 Z5762</t>
  </si>
  <si>
    <t>Cтроительство жилья, предоставляемого гражданам по договору найма жилого помещения (Капитальные вложения в объекты государственной (муниципальной) собственности)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</si>
  <si>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</si>
  <si>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</si>
  <si>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</si>
  <si>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</si>
  <si>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</si>
  <si>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Компенсация расходов, связанных с переездом (муниципальными) органами, казенными учреждениями, органами управления государственными внебюджетными фондами)</t>
  </si>
  <si>
    <t>Приложение 1</t>
  </si>
  <si>
    <t>Приложение 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</si>
  <si>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</si>
  <si>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</si>
  <si>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</si>
  <si>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</si>
  <si>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</si>
  <si>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</si>
  <si>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</si>
  <si>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</si>
  <si>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</si>
  <si>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Субсидии бюджетам городских округов на развитие обеспечение комплексного развития сельских поселений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</si>
  <si>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</si>
  <si>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</si>
  <si>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</si>
  <si>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 xml:space="preserve">Прочие межбюджетные трансферты 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</si>
  <si>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</si>
  <si>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</si>
  <si>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</si>
  <si>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</si>
  <si>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</si>
  <si>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</si>
  <si>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</si>
  <si>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</si>
  <si>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</si>
  <si>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</si>
  <si>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</si>
  <si>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</si>
  <si>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</si>
  <si>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</si>
  <si>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</si>
  <si>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</si>
  <si>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</si>
  <si>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</si>
  <si>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</si>
  <si>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</si>
  <si>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</si>
  <si>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</si>
  <si>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</si>
  <si>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</si>
  <si>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</si>
  <si>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</si>
  <si>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</si>
  <si>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</si>
  <si>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Уплата иных платежей (Иные бюджетные ассигнования)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</si>
  <si>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</si>
  <si>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</si>
  <si>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</si>
  <si>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</si>
  <si>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</si>
  <si>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 xml:space="preserve">07 0 F1 </t>
  </si>
  <si>
    <t>Основное мероприятие «Субсидии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топлива»</t>
  </si>
  <si>
    <t>06 2 02 00000</t>
  </si>
  <si>
    <t>06 2 02 80080</t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</si>
  <si>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топлива(Иные бюджетные ассигнования)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</si>
  <si>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</si>
  <si>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</si>
  <si>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</si>
  <si>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</si>
  <si>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</si>
  <si>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</si>
  <si>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</si>
  <si>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</si>
  <si>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</si>
  <si>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</si>
  <si>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</si>
  <si>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</si>
  <si>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</si>
  <si>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09 1 05 00000</t>
  </si>
  <si>
    <t>09 1 05 81190</t>
  </si>
  <si>
    <t>Основное мероприятие «Экономическое стимулирование участия граждан в добровольной пожарной охране»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</si>
  <si>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</si>
  <si>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</si>
  <si>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02 1 28 S242Д</t>
  </si>
  <si>
    <t>Поддержка кадетского движения в Чукотском автономном округе (Предоставление субсидий бюджетным, автономным учреждениям и иным некоммерческим организациям)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</si>
  <si>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</si>
  <si>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</si>
  <si>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02 1 30 00000</t>
  </si>
  <si>
    <t>02 1 30 S2160</t>
  </si>
  <si>
    <t>02 1 A1 00000</t>
  </si>
  <si>
    <t>Федеральный проект "Культурная среда"</t>
  </si>
  <si>
    <t>02 1 A1 55190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</si>
  <si>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</si>
  <si>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 xml:space="preserve">02 1 A1 54540 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</si>
  <si>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</si>
  <si>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85 1 00 00200</t>
  </si>
  <si>
    <t>Ведомственная структура расходов бюджета городского округа Эгвекинот
на 2022 год</t>
  </si>
  <si>
    <t>Распределение бюджетных ассигнований на 2022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</si>
  <si>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02 1 30</t>
  </si>
  <si>
    <t>02 1 A1</t>
  </si>
  <si>
    <t>09 1 05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</si>
  <si>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2022 год</t>
  </si>
  <si>
    <t>от 23 декабря 2019 г. № 59</t>
  </si>
  <si>
    <t>(тыс.рублей)</t>
  </si>
  <si>
    <t>Сумма 2022</t>
  </si>
  <si>
    <t xml:space="preserve">000 1 01 02080 01 0000 110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</si>
  <si>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</si>
  <si>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</si>
  <si>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</si>
  <si>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</si>
  <si>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</si>
  <si>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</si>
  <si>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</si>
  <si>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</si>
  <si>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</si>
  <si>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000 1 16 01053 01 0000 140
</t>
  </si>
  <si>
    <t xml:space="preserve">000 1 16 01203 01 0000 140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</si>
  <si>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</si>
  <si>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</si>
  <si>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</si>
  <si>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</si>
  <si>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</si>
  <si>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</si>
  <si>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</si>
  <si>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</si>
  <si>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</si>
  <si>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</si>
  <si>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</si>
  <si>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</si>
  <si>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</si>
  <si>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</si>
  <si>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</si>
  <si>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</si>
  <si>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Субсидии бюджетам на развитие обеспечение комплексного развития сельских поселений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</si>
  <si>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</si>
  <si>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</si>
  <si>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</si>
  <si>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</si>
  <si>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</si>
  <si>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</si>
  <si>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</si>
  <si>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</si>
  <si>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</si>
  <si>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</si>
  <si>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На поддержку кадетского движения в Чукотском автономном округе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</si>
  <si>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</si>
  <si>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</si>
  <si>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</si>
  <si>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</si>
  <si>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на поддержку мер по обеспечению сбалансированности бюджетов</t>
  </si>
  <si>
    <t>Источники внутреннего финансирования дефицита бюджета 
городского округа Эгвекинот на 2022 год</t>
  </si>
  <si>
    <t>Приложение  3</t>
  </si>
  <si>
    <t>Приложение  4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</si>
  <si>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</si>
  <si>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</si>
  <si>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</si>
  <si>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</si>
  <si>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</si>
  <si>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</si>
  <si>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</si>
  <si>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</si>
  <si>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«Безопасность населения в городском округе Эгвекинот»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</si>
  <si>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</si>
  <si>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</si>
  <si>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</si>
  <si>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«Стимулирование экономической активности населения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</si>
  <si>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</si>
  <si>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</si>
  <si>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</si>
  <si>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«Развитие физической культуры и спорта в городском округе Эгвекинот»</t>
  </si>
  <si>
    <t>000 2 02 45505 00 0000 150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</si>
  <si>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</si>
  <si>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</si>
  <si>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</si>
  <si>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Федеральный проект "Обеспечение устойчивого сокращения непригодного для проживания жилищного фонда"</t>
  </si>
  <si>
    <t>07 0 F3 L5050</t>
  </si>
  <si>
    <t>Реализация проекта "1000 дворов" (Закупка товаров, работ и услуг для обеспечения государственных (муниципальных) нужд)</t>
  </si>
  <si>
    <t>07 0 F3</t>
  </si>
  <si>
    <t>Реализация проекта "1000 дворов" (Капитальные вложения в объекты государственной (муниципальной) собственности)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</si>
  <si>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</si>
  <si>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</si>
  <si>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</si>
  <si>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S2290</t>
  </si>
  <si>
    <t>05 2 01 S2350</t>
  </si>
  <si>
    <t>05 2 01 81070</t>
  </si>
  <si>
    <t>05 2 01 81060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</si>
  <si>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</si>
  <si>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</si>
  <si>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</si>
  <si>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Подпрограмма «Пассажирские перевозки»</t>
  </si>
  <si>
    <t>Основное мероприятие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</si>
  <si>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</si>
  <si>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</si>
  <si>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07 0 07 00000</t>
  </si>
  <si>
    <t>07 0 07 80280</t>
  </si>
  <si>
    <t>07 0 08 82020</t>
  </si>
  <si>
    <t>07 0 10 S2106</t>
  </si>
  <si>
    <t>07 0 10 S2107</t>
  </si>
  <si>
    <t>07 0 10</t>
  </si>
  <si>
    <t>07 0 10 S2102</t>
  </si>
  <si>
    <t>07 0 10 S2103</t>
  </si>
  <si>
    <t>07 0 10 S2104</t>
  </si>
  <si>
    <t>07 0 10 S2105</t>
  </si>
  <si>
    <t>07 0 12 82060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</si>
  <si>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</si>
  <si>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</si>
  <si>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</si>
  <si>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</si>
  <si>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03 2 00 00000</t>
  </si>
  <si>
    <t>03 2 01 00000</t>
  </si>
  <si>
    <t>03 2 01 S2260</t>
  </si>
  <si>
    <t>03 2</t>
  </si>
  <si>
    <t>03 2 01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</si>
  <si>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</si>
  <si>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от 28  декабря 2021 г. № 157</t>
  </si>
  <si>
    <t>от 28 декабря 2021 г. № 157</t>
  </si>
  <si>
    <t>от  28 декабря 2021 г. №157</t>
  </si>
  <si>
    <t>от  28 декабря 2021 г. № 157</t>
  </si>
  <si>
    <t>07 0 13 L5051</t>
  </si>
  <si>
    <t>07 0 13 00000</t>
  </si>
  <si>
    <t>Основное мероприятие "Обеспечение устойчивого сокращения непригодного для проживания жилищного фонда"</t>
  </si>
  <si>
    <t>02 1 А1 00000</t>
  </si>
  <si>
    <t>02 1 А1 55190</t>
  </si>
  <si>
    <t>Федеральный проект "Культурная среда" «Государственная поддержка отрасли культуры»</t>
  </si>
  <si>
    <t>02 1 31 00000</t>
  </si>
  <si>
    <t>02 1 31 80160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</si>
  <si>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</si>
  <si>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Основное мероприятие «Расходы бюджетных и автономных учреждений, не связанные с выполнением муниципального задания»</t>
  </si>
  <si>
    <t>"Приложение 1</t>
  </si>
  <si>
    <t>"</t>
  </si>
  <si>
    <t>"Приложение 2</t>
  </si>
  <si>
    <t>"Приложение  3</t>
  </si>
  <si>
    <t>"Приложение  4</t>
  </si>
  <si>
    <t>"Приложение 6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</si>
  <si>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</si>
  <si>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</si>
  <si>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02 1 23 L304Д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</si>
  <si>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</si>
  <si>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</si>
  <si>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</si>
  <si>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</si>
  <si>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07 0 21 S2108</t>
  </si>
  <si>
    <t>07 0 10 S2101</t>
  </si>
  <si>
    <t>Реализация проектов инициативного бюджетирования в городском округе Эгвекинот (Инициативный проект №1) (Предоставление субсидий бюджетным, автономным учреждениям и иным некоммерческим организациям)</t>
  </si>
  <si>
    <t>07 0 21 S2105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</si>
  <si>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</si>
  <si>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</si>
  <si>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</si>
  <si>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</si>
  <si>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05 2 01 81080</t>
  </si>
  <si>
    <t>Финансовое обеспечение затрат, связанных с проведением ремонта (замены) ветхих инженерных сетей, находящихся в хозяйственном ведении МУП ЖКХ "Иультинское"  (Иные бюджетные ассигнования)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</si>
  <si>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</si>
  <si>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</si>
  <si>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</si>
  <si>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</si>
  <si>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</si>
  <si>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</si>
  <si>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 xml:space="preserve">от 22 апреля 2022 г. № </t>
  </si>
  <si>
    <t>от 22 апреля 2022 г. № 181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</si>
</sst>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?\ _₽_-;_-@_-"/>
    <numFmt numFmtId="168" formatCode="_-* #,##0.0\ _₽_-;\-* #,##0.0\ _₽_-;_-* &quot;-&quot;?\ _₽_-;_-@_-"/>
    <numFmt numFmtId="169" formatCode="_(* #,##0.00_);_(* \(#,##0.00\);_(* &quot;-&quot;??_);_(@_)"/>
    <numFmt numFmtId="170" formatCode="0.0%"/>
    <numFmt numFmtId="171" formatCode="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1" fontId="34" fillId="0" borderId="9">
      <alignment horizontal="center" vertical="center" shrinkToFit="1"/>
    </xf>
    <xf numFmtId="49" fontId="34" fillId="0" borderId="10">
      <alignment horizontal="left" vertical="center" wrapText="1" indent="1"/>
    </xf>
    <xf numFmtId="1" fontId="35" fillId="0" borderId="9">
      <alignment horizontal="center" vertical="top" shrinkToFit="1"/>
    </xf>
    <xf numFmtId="4" fontId="35" fillId="0" borderId="9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39" fillId="0" borderId="0"/>
    <xf numFmtId="169" fontId="40" fillId="0" borderId="0" applyFont="0" applyFill="0" applyBorder="0" applyAlignment="0" applyProtection="0"/>
    <xf numFmtId="0" fontId="35" fillId="0" borderId="0">
      <alignment wrapText="1"/>
    </xf>
    <xf numFmtId="0" fontId="35" fillId="0" borderId="0"/>
    <xf numFmtId="0" fontId="43" fillId="0" borderId="0"/>
    <xf numFmtId="0" fontId="44" fillId="0" borderId="0">
      <alignment horizontal="center" wrapText="1"/>
    </xf>
    <xf numFmtId="0" fontId="44" fillId="0" borderId="0">
      <alignment horizontal="center"/>
    </xf>
    <xf numFmtId="0" fontId="35" fillId="0" borderId="0">
      <alignment horizontal="right"/>
    </xf>
    <xf numFmtId="0" fontId="35" fillId="0" borderId="9">
      <alignment horizontal="center" vertical="center" wrapText="1"/>
    </xf>
    <xf numFmtId="0" fontId="45" fillId="0" borderId="9">
      <alignment vertical="top" wrapText="1"/>
    </xf>
    <xf numFmtId="10" fontId="35" fillId="0" borderId="9">
      <alignment horizontal="right" vertical="top" shrinkToFit="1"/>
    </xf>
    <xf numFmtId="0" fontId="45" fillId="0" borderId="9">
      <alignment horizontal="left"/>
    </xf>
    <xf numFmtId="4" fontId="45" fillId="2" borderId="9">
      <alignment horizontal="right" vertical="top" shrinkToFit="1"/>
    </xf>
    <xf numFmtId="10" fontId="45" fillId="2" borderId="9">
      <alignment horizontal="right" vertical="top" shrinkToFit="1"/>
    </xf>
    <xf numFmtId="0" fontId="35" fillId="0" borderId="0">
      <alignment horizontal="left" wrapText="1"/>
    </xf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7" fillId="3" borderId="0"/>
    <xf numFmtId="1" fontId="35" fillId="0" borderId="9">
      <alignment horizontal="left" vertical="top" wrapText="1" indent="2"/>
    </xf>
    <xf numFmtId="0" fontId="35" fillId="0" borderId="0">
      <alignment vertical="top"/>
    </xf>
    <xf numFmtId="4" fontId="45" fillId="4" borderId="9">
      <alignment horizontal="right" vertical="top" shrinkToFit="1"/>
    </xf>
    <xf numFmtId="10" fontId="45" fillId="4" borderId="9">
      <alignment horizontal="right" vertical="top" shrinkToFit="1"/>
    </xf>
  </cellStyleXfs>
  <cellXfs count="257">
    <xf numFmtId="0" fontId="0" fillId="0" borderId="0" xfId="0"/>
    <xf numFmtId="0" fontId="6" fillId="0" borderId="0" xfId="3" applyFill="1"/>
    <xf numFmtId="0" fontId="6" fillId="0" borderId="0" xfId="3"/>
    <xf numFmtId="0" fontId="7" fillId="0" borderId="0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6" fillId="0" borderId="0" xfId="5" applyFont="1"/>
    <xf numFmtId="0" fontId="3" fillId="0" borderId="0" xfId="3" applyFont="1"/>
    <xf numFmtId="0" fontId="10" fillId="0" borderId="0" xfId="3" applyFont="1"/>
    <xf numFmtId="0" fontId="11" fillId="0" borderId="0" xfId="3" applyFont="1"/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165" fontId="12" fillId="0" borderId="0" xfId="0" applyNumberFormat="1" applyFont="1" applyFill="1"/>
    <xf numFmtId="0" fontId="0" fillId="0" borderId="0" xfId="0" applyFont="1" applyFill="1"/>
    <xf numFmtId="0" fontId="22" fillId="0" borderId="0" xfId="0" applyFont="1" applyFill="1"/>
    <xf numFmtId="0" fontId="2" fillId="0" borderId="0" xfId="0" applyFont="1" applyFill="1"/>
    <xf numFmtId="2" fontId="12" fillId="0" borderId="0" xfId="0" applyNumberFormat="1" applyFont="1" applyFill="1" applyAlignment="1">
      <alignment horizontal="center"/>
    </xf>
    <xf numFmtId="0" fontId="25" fillId="0" borderId="0" xfId="0" applyFont="1" applyFill="1"/>
    <xf numFmtId="0" fontId="30" fillId="0" borderId="0" xfId="0" applyFont="1" applyFill="1"/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right"/>
    </xf>
    <xf numFmtId="0" fontId="1" fillId="0" borderId="0" xfId="7" applyFill="1"/>
    <xf numFmtId="0" fontId="1" fillId="0" borderId="0" xfId="7" applyFill="1" applyAlignment="1">
      <alignment horizontal="left" vertical="top"/>
    </xf>
    <xf numFmtId="0" fontId="1" fillId="0" borderId="0" xfId="7" applyFill="1" applyAlignment="1">
      <alignment horizontal="center"/>
    </xf>
    <xf numFmtId="0" fontId="18" fillId="0" borderId="0" xfId="7" applyFont="1" applyFill="1" applyAlignment="1">
      <alignment horizontal="right"/>
    </xf>
    <xf numFmtId="0" fontId="12" fillId="0" borderId="0" xfId="7" applyFont="1" applyFill="1" applyAlignment="1">
      <alignment horizontal="left" vertical="top"/>
    </xf>
    <xf numFmtId="0" fontId="12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2" fillId="0" borderId="0" xfId="7" applyFont="1" applyFill="1"/>
    <xf numFmtId="0" fontId="1" fillId="0" borderId="0" xfId="7"/>
    <xf numFmtId="165" fontId="8" fillId="0" borderId="2" xfId="0" applyNumberFormat="1" applyFont="1" applyFill="1" applyBorder="1" applyAlignment="1">
      <alignment horizontal="right"/>
    </xf>
    <xf numFmtId="0" fontId="1" fillId="0" borderId="0" xfId="7" applyAlignment="1">
      <alignment horizontal="left" vertical="top"/>
    </xf>
    <xf numFmtId="0" fontId="1" fillId="0" borderId="0" xfId="7" applyAlignment="1">
      <alignment horizontal="center"/>
    </xf>
    <xf numFmtId="165" fontId="9" fillId="0" borderId="2" xfId="7" applyNumberFormat="1" applyFont="1" applyFill="1" applyBorder="1" applyAlignment="1">
      <alignment horizontal="right" vertical="top" wrapText="1"/>
    </xf>
    <xf numFmtId="49" fontId="0" fillId="0" borderId="0" xfId="0" applyNumberFormat="1" applyFill="1" applyAlignment="1">
      <alignment horizontal="center"/>
    </xf>
    <xf numFmtId="165" fontId="0" fillId="0" borderId="0" xfId="0" applyNumberFormat="1" applyFill="1"/>
    <xf numFmtId="165" fontId="8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166" fontId="7" fillId="0" borderId="0" xfId="1" applyNumberFormat="1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0" fillId="0" borderId="0" xfId="0" applyNumberFormat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165" fontId="7" fillId="0" borderId="2" xfId="0" applyNumberFormat="1" applyFont="1" applyFill="1" applyBorder="1"/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0" fontId="25" fillId="0" borderId="2" xfId="5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29" fillId="0" borderId="2" xfId="2" applyFont="1" applyFill="1" applyBorder="1" applyAlignment="1">
      <alignment horizont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17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wrapText="1"/>
    </xf>
    <xf numFmtId="49" fontId="32" fillId="0" borderId="2" xfId="0" applyNumberFormat="1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49" fontId="33" fillId="0" borderId="2" xfId="0" applyNumberFormat="1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22" fillId="0" borderId="2" xfId="0" applyFont="1" applyFill="1" applyBorder="1" applyAlignment="1">
      <alignment horizontal="center"/>
    </xf>
    <xf numFmtId="165" fontId="2" fillId="0" borderId="0" xfId="0" applyNumberFormat="1" applyFont="1" applyFill="1"/>
    <xf numFmtId="0" fontId="3" fillId="0" borderId="0" xfId="0" applyFont="1" applyFill="1" applyAlignment="1">
      <alignment vertical="top"/>
    </xf>
    <xf numFmtId="0" fontId="0" fillId="0" borderId="0" xfId="7" applyFont="1" applyFill="1" applyAlignment="1">
      <alignment horizontal="right"/>
    </xf>
    <xf numFmtId="0" fontId="37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8" fillId="0" borderId="2" xfId="2" applyFont="1" applyFill="1" applyBorder="1" applyAlignment="1">
      <alignment vertical="top"/>
    </xf>
    <xf numFmtId="0" fontId="36" fillId="0" borderId="2" xfId="2" applyFont="1" applyFill="1" applyBorder="1" applyAlignment="1">
      <alignment horizontal="center" wrapText="1"/>
    </xf>
    <xf numFmtId="0" fontId="38" fillId="0" borderId="2" xfId="2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167" fontId="6" fillId="0" borderId="0" xfId="15" applyNumberFormat="1" applyFont="1"/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6" applyNumberFormat="1" applyFont="1" applyFill="1" applyBorder="1" applyAlignment="1" applyProtection="1">
      <alignment horizontal="center" vertical="center"/>
      <protection locked="0"/>
    </xf>
    <xf numFmtId="168" fontId="6" fillId="0" borderId="0" xfId="3" applyNumberFormat="1"/>
    <xf numFmtId="165" fontId="8" fillId="0" borderId="2" xfId="17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vertical="top"/>
    </xf>
    <xf numFmtId="0" fontId="0" fillId="0" borderId="0" xfId="0" applyFont="1"/>
    <xf numFmtId="0" fontId="3" fillId="0" borderId="2" xfId="3" applyFont="1" applyFill="1" applyBorder="1" applyAlignment="1">
      <alignment horizontal="center" vertical="center"/>
    </xf>
    <xf numFmtId="165" fontId="6" fillId="0" borderId="0" xfId="3" applyNumberFormat="1"/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6" fillId="0" borderId="0" xfId="5" applyFont="1" applyFill="1"/>
    <xf numFmtId="0" fontId="3" fillId="0" borderId="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5" fontId="3" fillId="0" borderId="9" xfId="0" applyNumberFormat="1" applyFont="1" applyFill="1" applyBorder="1" applyAlignment="1">
      <alignment horizontal="center" vertical="center"/>
    </xf>
    <xf numFmtId="49" fontId="8" fillId="0" borderId="0" xfId="6" applyNumberFormat="1" applyFont="1" applyFill="1" applyAlignment="1">
      <alignment vertical="top" wrapText="1"/>
    </xf>
    <xf numFmtId="165" fontId="9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/>
    <xf numFmtId="0" fontId="8" fillId="0" borderId="2" xfId="3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8" fillId="0" borderId="2" xfId="7" applyFont="1" applyFill="1" applyBorder="1" applyAlignment="1">
      <alignment horizontal="center" vertical="center" wrapText="1"/>
    </xf>
    <xf numFmtId="170" fontId="7" fillId="0" borderId="0" xfId="0" applyNumberFormat="1" applyFont="1" applyFill="1" applyAlignment="1">
      <alignment vertical="top" wrapText="1"/>
    </xf>
    <xf numFmtId="171" fontId="3" fillId="0" borderId="2" xfId="3" applyNumberFormat="1" applyFont="1" applyFill="1" applyBorder="1" applyAlignment="1">
      <alignment horizontal="center" vertical="center"/>
    </xf>
    <xf numFmtId="165" fontId="8" fillId="0" borderId="2" xfId="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3" applyFont="1" applyFill="1" applyAlignment="1">
      <alignment horizontal="right" vertical="center"/>
    </xf>
    <xf numFmtId="0" fontId="8" fillId="0" borderId="2" xfId="0" applyFont="1" applyFill="1" applyBorder="1" applyAlignment="1">
      <alignment horizontal="justify" vertical="top" wrapText="1"/>
    </xf>
    <xf numFmtId="165" fontId="6" fillId="0" borderId="0" xfId="3" applyNumberFormat="1" applyFill="1"/>
    <xf numFmtId="165" fontId="9" fillId="0" borderId="2" xfId="17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/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</cellXfs>
  <cellStyles count="41">
    <cellStyle name="br" xfId="31"/>
    <cellStyle name="col" xfId="32"/>
    <cellStyle name="style0" xfId="33"/>
    <cellStyle name="td" xfId="34"/>
    <cellStyle name="tr" xfId="35"/>
    <cellStyle name="xl21" xfId="36"/>
    <cellStyle name="xl22" xfId="24"/>
    <cellStyle name="xl23" xfId="37"/>
    <cellStyle name="xl24" xfId="19"/>
    <cellStyle name="xl25" xfId="12"/>
    <cellStyle name="xl26" xfId="27"/>
    <cellStyle name="xl27" xfId="13"/>
    <cellStyle name="xl28" xfId="28"/>
    <cellStyle name="xl29" xfId="18"/>
    <cellStyle name="xl30" xfId="30"/>
    <cellStyle name="xl31" xfId="26"/>
    <cellStyle name="xl32" xfId="29"/>
    <cellStyle name="xl33" xfId="21"/>
    <cellStyle name="xl34" xfId="22"/>
    <cellStyle name="xl35" xfId="11"/>
    <cellStyle name="xl35 2" xfId="23"/>
    <cellStyle name="xl36" xfId="38"/>
    <cellStyle name="xl37" xfId="25"/>
    <cellStyle name="xl38" xfId="39"/>
    <cellStyle name="xl39" xfId="40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 5" xfId="20"/>
    <cellStyle name="Обычный_ПРОГНОЗ на 2008 г по доходам с посел" xfId="16"/>
    <cellStyle name="Финансовый" xfId="1" builtinId="3"/>
    <cellStyle name="Финансовый 2" xfId="6"/>
    <cellStyle name="Финансовый 3" xfId="15"/>
    <cellStyle name="Финансовый 4" xfId="4"/>
    <cellStyle name="Финансовый 5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6"/>
  <sheetViews>
    <sheetView topLeftCell="A196" zoomScale="85" zoomScaleNormal="85" workbookViewId="0">
      <selection activeCell="J19" sqref="I19:J19"/>
    </sheetView>
  </sheetViews>
  <sheetFormatPr defaultRowHeight="15.75"/>
  <cols>
    <col min="1" max="1" width="29.140625" style="1" customWidth="1"/>
    <col min="2" max="2" width="73.5703125" style="230" customWidth="1"/>
    <col min="3" max="3" width="15.7109375" style="208" customWidth="1"/>
    <col min="4" max="4" width="17.5703125" style="2" bestFit="1" customWidth="1"/>
    <col min="5" max="16384" width="9.140625" style="2"/>
  </cols>
  <sheetData>
    <row r="1" spans="1:3">
      <c r="C1" s="239" t="s">
        <v>937</v>
      </c>
    </row>
    <row r="2" spans="1:3">
      <c r="C2" s="239" t="s">
        <v>0</v>
      </c>
    </row>
    <row r="3" spans="1:3">
      <c r="C3" s="239" t="s">
        <v>1</v>
      </c>
    </row>
    <row r="4" spans="1:3">
      <c r="C4" s="240" t="s">
        <v>1184</v>
      </c>
    </row>
    <row r="6" spans="1:3" customFormat="1" ht="15.75" customHeight="1">
      <c r="A6" s="189"/>
      <c r="B6" s="189"/>
      <c r="C6" s="246" t="s">
        <v>1155</v>
      </c>
    </row>
    <row r="7" spans="1:3" customFormat="1" ht="15.75" customHeight="1">
      <c r="A7" s="189"/>
      <c r="B7" s="189"/>
      <c r="C7" s="246" t="s">
        <v>0</v>
      </c>
    </row>
    <row r="8" spans="1:3" customFormat="1" ht="15.75" customHeight="1">
      <c r="A8" s="189"/>
      <c r="B8" s="189"/>
      <c r="C8" s="246" t="s">
        <v>1</v>
      </c>
    </row>
    <row r="9" spans="1:3" customFormat="1" ht="15.75" customHeight="1">
      <c r="A9" s="189"/>
      <c r="B9" s="189"/>
      <c r="C9" s="246" t="s">
        <v>1142</v>
      </c>
    </row>
    <row r="10" spans="1:3" customFormat="1" ht="15.75" hidden="1" customHeight="1">
      <c r="A10" s="248"/>
      <c r="B10" s="248"/>
      <c r="C10" s="207"/>
    </row>
    <row r="11" spans="1:3" customFormat="1" ht="15.75" hidden="1" customHeight="1">
      <c r="A11" s="248" t="s">
        <v>2</v>
      </c>
      <c r="B11" s="248"/>
      <c r="C11" s="207"/>
    </row>
    <row r="12" spans="1:3" customFormat="1" ht="15.75" hidden="1" customHeight="1">
      <c r="A12" s="248" t="s">
        <v>0</v>
      </c>
      <c r="B12" s="248"/>
      <c r="C12" s="207"/>
    </row>
    <row r="13" spans="1:3" customFormat="1" ht="15.75" hidden="1" customHeight="1">
      <c r="A13" s="248" t="s">
        <v>1</v>
      </c>
      <c r="B13" s="248"/>
      <c r="C13" s="207"/>
    </row>
    <row r="14" spans="1:3" customFormat="1" ht="15.75" hidden="1" customHeight="1">
      <c r="A14" s="248" t="s">
        <v>1029</v>
      </c>
      <c r="B14" s="248"/>
      <c r="C14" s="207"/>
    </row>
    <row r="15" spans="1:3" customFormat="1" ht="15.75" customHeight="1">
      <c r="A15" s="246"/>
      <c r="B15" s="246"/>
      <c r="C15" s="207"/>
    </row>
    <row r="16" spans="1:3" ht="18.75" customHeight="1">
      <c r="A16" s="249" t="s">
        <v>3</v>
      </c>
      <c r="B16" s="249"/>
      <c r="C16" s="249"/>
    </row>
    <row r="17" spans="1:4">
      <c r="A17" s="3"/>
      <c r="B17" s="3"/>
    </row>
    <row r="18" spans="1:4" ht="21" customHeight="1">
      <c r="A18" s="4"/>
      <c r="B18" s="3"/>
      <c r="C18" s="209" t="s">
        <v>1030</v>
      </c>
    </row>
    <row r="19" spans="1:4" ht="47.25">
      <c r="A19" s="179" t="s">
        <v>4</v>
      </c>
      <c r="B19" s="179" t="s">
        <v>5</v>
      </c>
      <c r="C19" s="179" t="s">
        <v>1031</v>
      </c>
    </row>
    <row r="20" spans="1:4">
      <c r="A20" s="180">
        <v>1</v>
      </c>
      <c r="B20" s="180">
        <v>2</v>
      </c>
      <c r="C20" s="179">
        <v>3</v>
      </c>
    </row>
    <row r="21" spans="1:4">
      <c r="A21" s="181" t="s">
        <v>6</v>
      </c>
      <c r="B21" s="217" t="s">
        <v>7</v>
      </c>
      <c r="C21" s="210">
        <f>SUM(C22,C67)</f>
        <v>183377.79999999993</v>
      </c>
      <c r="D21" s="211"/>
    </row>
    <row r="22" spans="1:4">
      <c r="A22" s="181"/>
      <c r="B22" s="217" t="s">
        <v>8</v>
      </c>
      <c r="C22" s="210">
        <f>SUM(C23,C30,C40,C51,C59,C64)</f>
        <v>162456.39999999994</v>
      </c>
    </row>
    <row r="23" spans="1:4">
      <c r="A23" s="181" t="s">
        <v>9</v>
      </c>
      <c r="B23" s="217" t="s">
        <v>10</v>
      </c>
      <c r="C23" s="210">
        <f>SUM(C24)</f>
        <v>141445.19999999995</v>
      </c>
    </row>
    <row r="24" spans="1:4">
      <c r="A24" s="14" t="s">
        <v>11</v>
      </c>
      <c r="B24" s="14" t="s">
        <v>12</v>
      </c>
      <c r="C24" s="212">
        <f t="shared" ref="C24" si="0">SUM(C25:C29)</f>
        <v>141445.19999999995</v>
      </c>
    </row>
    <row r="25" spans="1:4" ht="63">
      <c r="A25" s="12" t="s">
        <v>13</v>
      </c>
      <c r="B25" s="12" t="s">
        <v>14</v>
      </c>
      <c r="C25" s="214">
        <f>140479.3+528.3</f>
        <v>141007.59999999998</v>
      </c>
    </row>
    <row r="26" spans="1:4" ht="110.25">
      <c r="A26" s="12" t="s">
        <v>15</v>
      </c>
      <c r="B26" s="12" t="s">
        <v>16</v>
      </c>
      <c r="C26" s="214">
        <v>152.30000000000001</v>
      </c>
    </row>
    <row r="27" spans="1:4" ht="47.25">
      <c r="A27" s="12" t="s">
        <v>17</v>
      </c>
      <c r="B27" s="12" t="s">
        <v>18</v>
      </c>
      <c r="C27" s="214">
        <v>144</v>
      </c>
    </row>
    <row r="28" spans="1:4" ht="78.75">
      <c r="A28" s="12" t="s">
        <v>19</v>
      </c>
      <c r="B28" s="12" t="s">
        <v>20</v>
      </c>
      <c r="C28" s="214">
        <v>27.8</v>
      </c>
    </row>
    <row r="29" spans="1:4" ht="78.75">
      <c r="A29" s="12" t="s">
        <v>1032</v>
      </c>
      <c r="B29" s="12" t="s">
        <v>1033</v>
      </c>
      <c r="C29" s="214">
        <v>113.5</v>
      </c>
    </row>
    <row r="30" spans="1:4" ht="31.5">
      <c r="A30" s="14" t="s">
        <v>21</v>
      </c>
      <c r="B30" s="14" t="s">
        <v>22</v>
      </c>
      <c r="C30" s="212">
        <f>SUM(C31)</f>
        <v>5145.8</v>
      </c>
      <c r="D30" s="211"/>
    </row>
    <row r="31" spans="1:4" ht="31.5">
      <c r="A31" s="14" t="s">
        <v>23</v>
      </c>
      <c r="B31" s="14" t="s">
        <v>24</v>
      </c>
      <c r="C31" s="212">
        <f>SUM(C32:C39)</f>
        <v>5145.8</v>
      </c>
      <c r="D31" s="215"/>
    </row>
    <row r="32" spans="1:4" ht="94.5">
      <c r="A32" s="12" t="s">
        <v>25</v>
      </c>
      <c r="B32" s="12" t="s">
        <v>26</v>
      </c>
      <c r="C32" s="214">
        <v>1968.4</v>
      </c>
    </row>
    <row r="33" spans="1:3" ht="110.25">
      <c r="A33" s="12" t="s">
        <v>27</v>
      </c>
      <c r="B33" s="12" t="s">
        <v>28</v>
      </c>
      <c r="C33" s="214">
        <v>358.1</v>
      </c>
    </row>
    <row r="34" spans="1:3" ht="110.25">
      <c r="A34" s="12" t="s">
        <v>29</v>
      </c>
      <c r="B34" s="12" t="s">
        <v>30</v>
      </c>
      <c r="C34" s="214">
        <v>10.9</v>
      </c>
    </row>
    <row r="35" spans="1:3" ht="126">
      <c r="A35" s="12" t="s">
        <v>31</v>
      </c>
      <c r="B35" s="12" t="s">
        <v>32</v>
      </c>
      <c r="C35" s="214">
        <v>2</v>
      </c>
    </row>
    <row r="36" spans="1:3" ht="94.5">
      <c r="A36" s="12" t="s">
        <v>33</v>
      </c>
      <c r="B36" s="12" t="s">
        <v>34</v>
      </c>
      <c r="C36" s="214">
        <v>2621.1999999999998</v>
      </c>
    </row>
    <row r="37" spans="1:3" ht="110.25">
      <c r="A37" s="12" t="s">
        <v>35</v>
      </c>
      <c r="B37" s="12" t="s">
        <v>36</v>
      </c>
      <c r="C37" s="214">
        <v>476.9</v>
      </c>
    </row>
    <row r="38" spans="1:3" ht="94.5">
      <c r="A38" s="12" t="s">
        <v>37</v>
      </c>
      <c r="B38" s="12" t="s">
        <v>38</v>
      </c>
      <c r="C38" s="214">
        <v>-246.8</v>
      </c>
    </row>
    <row r="39" spans="1:3" ht="110.25">
      <c r="A39" s="12" t="s">
        <v>39</v>
      </c>
      <c r="B39" s="12" t="s">
        <v>40</v>
      </c>
      <c r="C39" s="214">
        <v>-44.9</v>
      </c>
    </row>
    <row r="40" spans="1:3">
      <c r="A40" s="14" t="s">
        <v>41</v>
      </c>
      <c r="B40" s="14" t="s">
        <v>42</v>
      </c>
      <c r="C40" s="212">
        <f>SUM(C41,C47,C49)</f>
        <v>11156.1</v>
      </c>
    </row>
    <row r="41" spans="1:3" ht="31.5">
      <c r="A41" s="14" t="s">
        <v>43</v>
      </c>
      <c r="B41" s="14" t="s">
        <v>44</v>
      </c>
      <c r="C41" s="212">
        <f>SUM(C42,C44,C46)</f>
        <v>10200</v>
      </c>
    </row>
    <row r="42" spans="1:3" ht="31.5">
      <c r="A42" s="12" t="s">
        <v>45</v>
      </c>
      <c r="B42" s="12" t="s">
        <v>46</v>
      </c>
      <c r="C42" s="213">
        <f>SUM(C43)</f>
        <v>5000</v>
      </c>
    </row>
    <row r="43" spans="1:3" s="5" customFormat="1" ht="31.5">
      <c r="A43" s="12" t="s">
        <v>47</v>
      </c>
      <c r="B43" s="12" t="s">
        <v>46</v>
      </c>
      <c r="C43" s="216">
        <v>5000</v>
      </c>
    </row>
    <row r="44" spans="1:3" s="5" customFormat="1" ht="31.5">
      <c r="A44" s="12" t="s">
        <v>48</v>
      </c>
      <c r="B44" s="12" t="s">
        <v>49</v>
      </c>
      <c r="C44" s="213">
        <f>SUM(C45)</f>
        <v>5200</v>
      </c>
    </row>
    <row r="45" spans="1:3" ht="63">
      <c r="A45" s="12" t="s">
        <v>50</v>
      </c>
      <c r="B45" s="12" t="s">
        <v>51</v>
      </c>
      <c r="C45" s="216">
        <v>5200</v>
      </c>
    </row>
    <row r="46" spans="1:3" s="5" customFormat="1" ht="31.5" hidden="1">
      <c r="A46" s="12" t="s">
        <v>52</v>
      </c>
      <c r="B46" s="12" t="s">
        <v>53</v>
      </c>
      <c r="C46" s="213"/>
    </row>
    <row r="47" spans="1:3">
      <c r="A47" s="182" t="s">
        <v>54</v>
      </c>
      <c r="B47" s="14" t="s">
        <v>55</v>
      </c>
      <c r="C47" s="212">
        <f>SUM(C48)</f>
        <v>467.5</v>
      </c>
    </row>
    <row r="48" spans="1:3">
      <c r="A48" s="11" t="s">
        <v>56</v>
      </c>
      <c r="B48" s="11" t="s">
        <v>57</v>
      </c>
      <c r="C48" s="216">
        <v>467.5</v>
      </c>
    </row>
    <row r="49" spans="1:3" ht="31.5">
      <c r="A49" s="182" t="s">
        <v>58</v>
      </c>
      <c r="B49" s="14" t="s">
        <v>59</v>
      </c>
      <c r="C49" s="212">
        <f>SUM(C50)</f>
        <v>488.6</v>
      </c>
    </row>
    <row r="50" spans="1:3" ht="31.5">
      <c r="A50" s="183" t="s">
        <v>60</v>
      </c>
      <c r="B50" s="12" t="s">
        <v>61</v>
      </c>
      <c r="C50" s="216">
        <v>488.6</v>
      </c>
    </row>
    <row r="51" spans="1:3" s="6" customFormat="1">
      <c r="A51" s="182" t="s">
        <v>62</v>
      </c>
      <c r="B51" s="14" t="s">
        <v>63</v>
      </c>
      <c r="C51" s="212">
        <f>SUM(C52,C54)</f>
        <v>4078.9</v>
      </c>
    </row>
    <row r="52" spans="1:3">
      <c r="A52" s="182" t="s">
        <v>64</v>
      </c>
      <c r="B52" s="14" t="s">
        <v>65</v>
      </c>
      <c r="C52" s="212">
        <f>SUM(C53)</f>
        <v>56.9</v>
      </c>
    </row>
    <row r="53" spans="1:3" ht="47.25">
      <c r="A53" s="183" t="s">
        <v>66</v>
      </c>
      <c r="B53" s="12" t="s">
        <v>67</v>
      </c>
      <c r="C53" s="216">
        <v>56.9</v>
      </c>
    </row>
    <row r="54" spans="1:3" s="6" customFormat="1">
      <c r="A54" s="184" t="s">
        <v>68</v>
      </c>
      <c r="B54" s="88" t="s">
        <v>69</v>
      </c>
      <c r="C54" s="212">
        <f t="shared" ref="C54" si="1">SUM(C55,C57)</f>
        <v>4022</v>
      </c>
    </row>
    <row r="55" spans="1:3">
      <c r="A55" s="184" t="s">
        <v>70</v>
      </c>
      <c r="B55" s="14" t="s">
        <v>71</v>
      </c>
      <c r="C55" s="212">
        <f>SUM(C56)</f>
        <v>4000</v>
      </c>
    </row>
    <row r="56" spans="1:3" ht="31.5">
      <c r="A56" s="185" t="s">
        <v>72</v>
      </c>
      <c r="B56" s="12" t="s">
        <v>73</v>
      </c>
      <c r="C56" s="216">
        <v>4000</v>
      </c>
    </row>
    <row r="57" spans="1:3" s="8" customFormat="1">
      <c r="A57" s="184" t="s">
        <v>74</v>
      </c>
      <c r="B57" s="217" t="s">
        <v>75</v>
      </c>
      <c r="C57" s="212">
        <f t="shared" ref="C57" si="2">SUM(C58)</f>
        <v>22</v>
      </c>
    </row>
    <row r="58" spans="1:3" ht="31.5">
      <c r="A58" s="185" t="s">
        <v>1034</v>
      </c>
      <c r="B58" s="12" t="s">
        <v>76</v>
      </c>
      <c r="C58" s="216">
        <v>22</v>
      </c>
    </row>
    <row r="59" spans="1:3">
      <c r="A59" s="14" t="s">
        <v>77</v>
      </c>
      <c r="B59" s="14" t="s">
        <v>78</v>
      </c>
      <c r="C59" s="212">
        <f t="shared" ref="C59" si="3">SUM(C60,C62)</f>
        <v>630.4</v>
      </c>
    </row>
    <row r="60" spans="1:3" ht="31.5">
      <c r="A60" s="14" t="s">
        <v>79</v>
      </c>
      <c r="B60" s="14" t="s">
        <v>80</v>
      </c>
      <c r="C60" s="212">
        <f>SUM(C61:C61)</f>
        <v>580.4</v>
      </c>
    </row>
    <row r="61" spans="1:3" ht="47.25">
      <c r="A61" s="12" t="s">
        <v>81</v>
      </c>
      <c r="B61" s="12" t="s">
        <v>82</v>
      </c>
      <c r="C61" s="214">
        <v>580.4</v>
      </c>
    </row>
    <row r="62" spans="1:3" s="8" customFormat="1" ht="31.5">
      <c r="A62" s="14" t="s">
        <v>1035</v>
      </c>
      <c r="B62" s="14" t="s">
        <v>80</v>
      </c>
      <c r="C62" s="212">
        <f t="shared" ref="C62" si="4">SUM(C63)</f>
        <v>50</v>
      </c>
    </row>
    <row r="63" spans="1:3" ht="63">
      <c r="A63" s="12" t="s">
        <v>242</v>
      </c>
      <c r="B63" s="12" t="s">
        <v>243</v>
      </c>
      <c r="C63" s="214">
        <v>50</v>
      </c>
    </row>
    <row r="64" spans="1:3" s="8" customFormat="1" ht="31.5" hidden="1">
      <c r="A64" s="14" t="s">
        <v>1036</v>
      </c>
      <c r="B64" s="14" t="s">
        <v>1037</v>
      </c>
      <c r="C64" s="212">
        <f t="shared" ref="C64:C65" si="5">SUM(C65)</f>
        <v>0</v>
      </c>
    </row>
    <row r="65" spans="1:3" s="8" customFormat="1" ht="31.5" hidden="1">
      <c r="A65" s="14" t="s">
        <v>1038</v>
      </c>
      <c r="B65" s="14" t="s">
        <v>1039</v>
      </c>
      <c r="C65" s="212">
        <f t="shared" si="5"/>
        <v>0</v>
      </c>
    </row>
    <row r="66" spans="1:3" ht="31.5" hidden="1">
      <c r="A66" s="12" t="s">
        <v>1040</v>
      </c>
      <c r="B66" s="12" t="s">
        <v>1041</v>
      </c>
      <c r="C66" s="213"/>
    </row>
    <row r="67" spans="1:3">
      <c r="A67" s="14"/>
      <c r="B67" s="14" t="s">
        <v>83</v>
      </c>
      <c r="C67" s="212">
        <f>SUM(C68,C79,C86,C89,C94,C112)</f>
        <v>20921.400000000001</v>
      </c>
    </row>
    <row r="68" spans="1:3" s="7" customFormat="1" ht="47.25">
      <c r="A68" s="14" t="s">
        <v>84</v>
      </c>
      <c r="B68" s="14" t="s">
        <v>85</v>
      </c>
      <c r="C68" s="212">
        <f>SUM(C69,C76)</f>
        <v>16650</v>
      </c>
    </row>
    <row r="69" spans="1:3" ht="78.75">
      <c r="A69" s="14" t="s">
        <v>86</v>
      </c>
      <c r="B69" s="14" t="s">
        <v>87</v>
      </c>
      <c r="C69" s="212">
        <f>SUM(C70,C72,C74)</f>
        <v>10150</v>
      </c>
    </row>
    <row r="70" spans="1:3" ht="63">
      <c r="A70" s="14" t="s">
        <v>88</v>
      </c>
      <c r="B70" s="14" t="s">
        <v>89</v>
      </c>
      <c r="C70" s="212">
        <f>C71</f>
        <v>5000</v>
      </c>
    </row>
    <row r="71" spans="1:3" ht="78.75">
      <c r="A71" s="12" t="s">
        <v>90</v>
      </c>
      <c r="B71" s="12" t="s">
        <v>91</v>
      </c>
      <c r="C71" s="216">
        <v>5000</v>
      </c>
    </row>
    <row r="72" spans="1:3" ht="78.75">
      <c r="A72" s="14" t="s">
        <v>1178</v>
      </c>
      <c r="B72" s="14" t="s">
        <v>1179</v>
      </c>
      <c r="C72" s="244">
        <f>C73</f>
        <v>150</v>
      </c>
    </row>
    <row r="73" spans="1:3" ht="63">
      <c r="A73" s="12" t="s">
        <v>244</v>
      </c>
      <c r="B73" s="12" t="s">
        <v>245</v>
      </c>
      <c r="C73" s="216">
        <v>150</v>
      </c>
    </row>
    <row r="74" spans="1:3" ht="47.25">
      <c r="A74" s="14" t="s">
        <v>1180</v>
      </c>
      <c r="B74" s="14" t="s">
        <v>1182</v>
      </c>
      <c r="C74" s="244">
        <f>C75</f>
        <v>5000</v>
      </c>
    </row>
    <row r="75" spans="1:3" ht="31.5">
      <c r="A75" s="12" t="s">
        <v>1181</v>
      </c>
      <c r="B75" s="12" t="s">
        <v>1183</v>
      </c>
      <c r="C75" s="216">
        <v>5000</v>
      </c>
    </row>
    <row r="76" spans="1:3" ht="78.75">
      <c r="A76" s="14" t="s">
        <v>92</v>
      </c>
      <c r="B76" s="14" t="s">
        <v>93</v>
      </c>
      <c r="C76" s="212">
        <f t="shared" ref="C76:C77" si="6">SUM(C77)</f>
        <v>6500</v>
      </c>
    </row>
    <row r="77" spans="1:3" ht="78.75">
      <c r="A77" s="12" t="s">
        <v>94</v>
      </c>
      <c r="B77" s="12" t="s">
        <v>95</v>
      </c>
      <c r="C77" s="213">
        <f t="shared" si="6"/>
        <v>6500</v>
      </c>
    </row>
    <row r="78" spans="1:3" ht="78.75">
      <c r="A78" s="12" t="s">
        <v>96</v>
      </c>
      <c r="B78" s="12" t="s">
        <v>97</v>
      </c>
      <c r="C78" s="216">
        <v>6500</v>
      </c>
    </row>
    <row r="79" spans="1:3">
      <c r="A79" s="14" t="s">
        <v>98</v>
      </c>
      <c r="B79" s="14" t="s">
        <v>99</v>
      </c>
      <c r="C79" s="212">
        <f t="shared" ref="C79" si="7">SUM(C80,C83)</f>
        <v>3000.0000000000005</v>
      </c>
    </row>
    <row r="80" spans="1:3" s="8" customFormat="1">
      <c r="A80" s="14" t="s">
        <v>100</v>
      </c>
      <c r="B80" s="14" t="s">
        <v>101</v>
      </c>
      <c r="C80" s="212">
        <f t="shared" ref="C80" si="8">SUM(C81:C82)</f>
        <v>436.8</v>
      </c>
    </row>
    <row r="81" spans="1:3" s="8" customFormat="1" ht="31.5">
      <c r="A81" s="12" t="s">
        <v>223</v>
      </c>
      <c r="B81" s="12" t="s">
        <v>222</v>
      </c>
      <c r="C81" s="216">
        <v>400</v>
      </c>
    </row>
    <row r="82" spans="1:3" s="8" customFormat="1">
      <c r="A82" s="12" t="s">
        <v>224</v>
      </c>
      <c r="B82" s="12" t="s">
        <v>226</v>
      </c>
      <c r="C82" s="216">
        <v>36.799999999999997</v>
      </c>
    </row>
    <row r="83" spans="1:3" s="8" customFormat="1">
      <c r="A83" s="14" t="s">
        <v>102</v>
      </c>
      <c r="B83" s="14" t="s">
        <v>103</v>
      </c>
      <c r="C83" s="212">
        <f t="shared" ref="C83" si="9">SUM(C84:C85)</f>
        <v>2563.2000000000003</v>
      </c>
    </row>
    <row r="84" spans="1:3">
      <c r="A84" s="12" t="s">
        <v>104</v>
      </c>
      <c r="B84" s="12" t="s">
        <v>105</v>
      </c>
      <c r="C84" s="216">
        <v>6.4</v>
      </c>
    </row>
    <row r="85" spans="1:3">
      <c r="A85" s="12" t="s">
        <v>225</v>
      </c>
      <c r="B85" s="12" t="s">
        <v>227</v>
      </c>
      <c r="C85" s="216">
        <v>2556.8000000000002</v>
      </c>
    </row>
    <row r="86" spans="1:3" customFormat="1" ht="31.5">
      <c r="A86" s="10" t="s">
        <v>106</v>
      </c>
      <c r="B86" s="10" t="s">
        <v>107</v>
      </c>
      <c r="C86" s="212">
        <f>C87</f>
        <v>1110</v>
      </c>
    </row>
    <row r="87" spans="1:3" s="9" customFormat="1">
      <c r="A87" s="10" t="s">
        <v>108</v>
      </c>
      <c r="B87" s="186" t="s">
        <v>109</v>
      </c>
      <c r="C87" s="212">
        <f>SUM(C88)</f>
        <v>1110</v>
      </c>
    </row>
    <row r="88" spans="1:3" customFormat="1">
      <c r="A88" s="11" t="s">
        <v>110</v>
      </c>
      <c r="B88" s="11" t="s">
        <v>111</v>
      </c>
      <c r="C88" s="216">
        <f>900+210</f>
        <v>1110</v>
      </c>
    </row>
    <row r="89" spans="1:3" customFormat="1" ht="31.5" hidden="1">
      <c r="A89" s="10" t="s">
        <v>112</v>
      </c>
      <c r="B89" s="10" t="s">
        <v>113</v>
      </c>
      <c r="C89" s="212">
        <f t="shared" ref="C89:C90" si="10">SUM(C90)</f>
        <v>0</v>
      </c>
    </row>
    <row r="90" spans="1:3" customFormat="1" ht="78.75" hidden="1">
      <c r="A90" s="10" t="s">
        <v>114</v>
      </c>
      <c r="B90" s="10" t="s">
        <v>115</v>
      </c>
      <c r="C90" s="212">
        <f t="shared" si="10"/>
        <v>0</v>
      </c>
    </row>
    <row r="91" spans="1:3" customFormat="1" ht="94.5" hidden="1">
      <c r="A91" s="10" t="s">
        <v>116</v>
      </c>
      <c r="B91" s="10" t="s">
        <v>117</v>
      </c>
      <c r="C91" s="212">
        <f>SUM(C92:C93)</f>
        <v>0</v>
      </c>
    </row>
    <row r="92" spans="1:3" customFormat="1" ht="78.75" hidden="1">
      <c r="A92" s="11" t="s">
        <v>118</v>
      </c>
      <c r="B92" s="11" t="s">
        <v>119</v>
      </c>
      <c r="C92" s="213">
        <v>0</v>
      </c>
    </row>
    <row r="93" spans="1:3" customFormat="1" ht="47.25" hidden="1">
      <c r="A93" s="11" t="s">
        <v>246</v>
      </c>
      <c r="B93" s="11" t="s">
        <v>247</v>
      </c>
      <c r="C93" s="213"/>
    </row>
    <row r="94" spans="1:3">
      <c r="A94" s="14" t="s">
        <v>120</v>
      </c>
      <c r="B94" s="14" t="s">
        <v>121</v>
      </c>
      <c r="C94" s="212">
        <f>SUM(C95,C101,C103,C106,C108)</f>
        <v>52.5</v>
      </c>
    </row>
    <row r="95" spans="1:3" customFormat="1" ht="31.5" hidden="1">
      <c r="A95" s="14" t="s">
        <v>122</v>
      </c>
      <c r="B95" s="14" t="s">
        <v>123</v>
      </c>
      <c r="C95" s="212">
        <f t="shared" ref="C95" si="11">SUM(C96:C100)</f>
        <v>0</v>
      </c>
    </row>
    <row r="96" spans="1:3" s="218" customFormat="1" ht="78.75" hidden="1">
      <c r="A96" s="12" t="s">
        <v>1042</v>
      </c>
      <c r="B96" s="12" t="s">
        <v>939</v>
      </c>
      <c r="C96" s="213">
        <v>0</v>
      </c>
    </row>
    <row r="97" spans="1:3" customFormat="1" ht="78.75" hidden="1">
      <c r="A97" s="12" t="s">
        <v>229</v>
      </c>
      <c r="B97" s="12" t="s">
        <v>228</v>
      </c>
      <c r="C97" s="213"/>
    </row>
    <row r="98" spans="1:3" customFormat="1" ht="126" hidden="1">
      <c r="A98" s="12" t="s">
        <v>124</v>
      </c>
      <c r="B98" s="12" t="s">
        <v>125</v>
      </c>
      <c r="C98" s="213"/>
    </row>
    <row r="99" spans="1:3" customFormat="1" ht="78.75" hidden="1">
      <c r="A99" s="12" t="s">
        <v>230</v>
      </c>
      <c r="B99" s="12" t="s">
        <v>231</v>
      </c>
      <c r="C99" s="213"/>
    </row>
    <row r="100" spans="1:3" customFormat="1" ht="78.75" hidden="1">
      <c r="A100" s="12" t="s">
        <v>1043</v>
      </c>
      <c r="B100" s="12" t="s">
        <v>1044</v>
      </c>
      <c r="C100" s="213"/>
    </row>
    <row r="101" spans="1:3" customFormat="1" ht="47.25" hidden="1">
      <c r="A101" s="14" t="s">
        <v>126</v>
      </c>
      <c r="B101" s="14" t="s">
        <v>127</v>
      </c>
      <c r="C101" s="212">
        <f>SUM(C102)</f>
        <v>0</v>
      </c>
    </row>
    <row r="102" spans="1:3" s="9" customFormat="1" ht="31.5" hidden="1">
      <c r="A102" s="12" t="s">
        <v>128</v>
      </c>
      <c r="B102" s="12" t="s">
        <v>129</v>
      </c>
      <c r="C102" s="213"/>
    </row>
    <row r="103" spans="1:3" ht="110.25">
      <c r="A103" s="14" t="s">
        <v>130</v>
      </c>
      <c r="B103" s="14" t="s">
        <v>131</v>
      </c>
      <c r="C103" s="212">
        <f>SUM(C104:C105)</f>
        <v>0.5</v>
      </c>
    </row>
    <row r="104" spans="1:3" ht="63">
      <c r="A104" s="12" t="s">
        <v>232</v>
      </c>
      <c r="B104" s="12" t="s">
        <v>233</v>
      </c>
      <c r="C104" s="213">
        <v>0.5</v>
      </c>
    </row>
    <row r="105" spans="1:3" ht="63" hidden="1">
      <c r="A105" s="12" t="s">
        <v>132</v>
      </c>
      <c r="B105" s="12" t="s">
        <v>133</v>
      </c>
      <c r="C105" s="213"/>
    </row>
    <row r="106" spans="1:3" ht="63">
      <c r="A106" s="14" t="s">
        <v>238</v>
      </c>
      <c r="B106" s="14" t="s">
        <v>234</v>
      </c>
      <c r="C106" s="212">
        <f>C107</f>
        <v>2</v>
      </c>
    </row>
    <row r="107" spans="1:3" ht="47.25">
      <c r="A107" s="12" t="s">
        <v>235</v>
      </c>
      <c r="B107" s="12" t="s">
        <v>236</v>
      </c>
      <c r="C107" s="213">
        <v>2</v>
      </c>
    </row>
    <row r="108" spans="1:3">
      <c r="A108" s="14" t="s">
        <v>237</v>
      </c>
      <c r="B108" s="14" t="s">
        <v>239</v>
      </c>
      <c r="C108" s="212">
        <f>SUM(C109:C111)</f>
        <v>50</v>
      </c>
    </row>
    <row r="109" spans="1:3" ht="63">
      <c r="A109" s="12" t="s">
        <v>240</v>
      </c>
      <c r="B109" s="12" t="s">
        <v>241</v>
      </c>
      <c r="C109" s="213">
        <v>50</v>
      </c>
    </row>
    <row r="110" spans="1:3" ht="78.75" hidden="1">
      <c r="A110" s="12" t="s">
        <v>1045</v>
      </c>
      <c r="B110" s="12" t="s">
        <v>1046</v>
      </c>
      <c r="C110" s="213"/>
    </row>
    <row r="111" spans="1:3" ht="94.5" hidden="1">
      <c r="A111" s="12" t="s">
        <v>248</v>
      </c>
      <c r="B111" s="12" t="s">
        <v>249</v>
      </c>
      <c r="C111" s="213"/>
    </row>
    <row r="112" spans="1:3">
      <c r="A112" s="14" t="s">
        <v>942</v>
      </c>
      <c r="B112" s="14" t="s">
        <v>1047</v>
      </c>
      <c r="C112" s="212">
        <f t="shared" ref="C112:C113" si="12">C113</f>
        <v>108.9</v>
      </c>
    </row>
    <row r="113" spans="1:4">
      <c r="A113" s="14" t="s">
        <v>943</v>
      </c>
      <c r="B113" s="14" t="s">
        <v>944</v>
      </c>
      <c r="C113" s="212">
        <f t="shared" si="12"/>
        <v>108.9</v>
      </c>
    </row>
    <row r="114" spans="1:4">
      <c r="A114" s="12" t="s">
        <v>946</v>
      </c>
      <c r="B114" s="12" t="s">
        <v>945</v>
      </c>
      <c r="C114" s="219">
        <v>108.9</v>
      </c>
    </row>
    <row r="115" spans="1:4">
      <c r="A115" s="14" t="s">
        <v>134</v>
      </c>
      <c r="B115" s="14" t="s">
        <v>135</v>
      </c>
      <c r="C115" s="212">
        <f>SUM(C116,C200,)</f>
        <v>1726156.4000000001</v>
      </c>
      <c r="D115" s="220"/>
    </row>
    <row r="116" spans="1:4" ht="31.5">
      <c r="A116" s="12" t="s">
        <v>136</v>
      </c>
      <c r="B116" s="12" t="s">
        <v>137</v>
      </c>
      <c r="C116" s="213">
        <f>SUM(C117,C124,C172,C191)</f>
        <v>1726366.4000000001</v>
      </c>
    </row>
    <row r="117" spans="1:4" s="8" customFormat="1">
      <c r="A117" s="14" t="s">
        <v>138</v>
      </c>
      <c r="B117" s="14" t="s">
        <v>139</v>
      </c>
      <c r="C117" s="212">
        <f t="shared" ref="C117" si="13">SUM(C118,C120,C122)</f>
        <v>726874.7</v>
      </c>
    </row>
    <row r="118" spans="1:4">
      <c r="A118" s="14" t="s">
        <v>140</v>
      </c>
      <c r="B118" s="14" t="s">
        <v>141</v>
      </c>
      <c r="C118" s="212">
        <f>SUM(C119)</f>
        <v>691674.7</v>
      </c>
    </row>
    <row r="119" spans="1:4" ht="31.5">
      <c r="A119" s="12" t="s">
        <v>142</v>
      </c>
      <c r="B119" s="12" t="s">
        <v>910</v>
      </c>
      <c r="C119" s="213">
        <v>691674.7</v>
      </c>
    </row>
    <row r="120" spans="1:4" ht="31.5">
      <c r="A120" s="14" t="s">
        <v>143</v>
      </c>
      <c r="B120" s="14" t="s">
        <v>1076</v>
      </c>
      <c r="C120" s="212">
        <f>C121</f>
        <v>35200</v>
      </c>
    </row>
    <row r="121" spans="1:4" ht="31.5">
      <c r="A121" s="12" t="s">
        <v>144</v>
      </c>
      <c r="B121" s="12" t="s">
        <v>940</v>
      </c>
      <c r="C121" s="213">
        <v>35200</v>
      </c>
      <c r="D121" s="220"/>
    </row>
    <row r="122" spans="1:4" ht="31.5" hidden="1">
      <c r="A122" s="14" t="s">
        <v>1048</v>
      </c>
      <c r="B122" s="14" t="s">
        <v>1049</v>
      </c>
      <c r="C122" s="212">
        <f t="shared" ref="C122" si="14">SUM(C123)</f>
        <v>0</v>
      </c>
    </row>
    <row r="123" spans="1:4" ht="31.5" hidden="1">
      <c r="A123" s="12" t="s">
        <v>1050</v>
      </c>
      <c r="B123" s="12" t="s">
        <v>1051</v>
      </c>
      <c r="C123" s="213"/>
    </row>
    <row r="124" spans="1:4" ht="31.5">
      <c r="A124" s="14" t="s">
        <v>145</v>
      </c>
      <c r="B124" s="14" t="s">
        <v>146</v>
      </c>
      <c r="C124" s="212">
        <f t="shared" ref="C124" si="15">SUM(C125,C127,C129,C131,C133,C135,C137,C139,C141,C143,C145,C147)</f>
        <v>340212.29999999993</v>
      </c>
    </row>
    <row r="125" spans="1:4" s="8" customFormat="1" ht="31.5">
      <c r="A125" s="13" t="s">
        <v>147</v>
      </c>
      <c r="B125" s="14" t="s">
        <v>148</v>
      </c>
      <c r="C125" s="212">
        <f>C126</f>
        <v>95045.2</v>
      </c>
    </row>
    <row r="126" spans="1:4" ht="31.5">
      <c r="A126" s="15" t="s">
        <v>149</v>
      </c>
      <c r="B126" s="12" t="s">
        <v>150</v>
      </c>
      <c r="C126" s="221">
        <v>95045.2</v>
      </c>
    </row>
    <row r="127" spans="1:4" s="8" customFormat="1" ht="47.25">
      <c r="A127" s="13" t="s">
        <v>151</v>
      </c>
      <c r="B127" s="14" t="s">
        <v>152</v>
      </c>
      <c r="C127" s="212">
        <f>C128</f>
        <v>3265.3</v>
      </c>
    </row>
    <row r="128" spans="1:4" ht="47.25">
      <c r="A128" s="15" t="s">
        <v>153</v>
      </c>
      <c r="B128" s="12" t="s">
        <v>154</v>
      </c>
      <c r="C128" s="222">
        <v>3265.3</v>
      </c>
    </row>
    <row r="129" spans="1:3" s="8" customFormat="1" ht="31.5" hidden="1">
      <c r="A129" s="13" t="s">
        <v>155</v>
      </c>
      <c r="B129" s="14" t="s">
        <v>156</v>
      </c>
      <c r="C129" s="212">
        <f>C130</f>
        <v>0</v>
      </c>
    </row>
    <row r="130" spans="1:3" ht="47.25" hidden="1">
      <c r="A130" s="15" t="s">
        <v>157</v>
      </c>
      <c r="B130" s="12" t="s">
        <v>158</v>
      </c>
      <c r="C130" s="223">
        <v>0</v>
      </c>
    </row>
    <row r="131" spans="1:3" ht="63">
      <c r="A131" s="13" t="s">
        <v>159</v>
      </c>
      <c r="B131" s="14" t="s">
        <v>160</v>
      </c>
      <c r="C131" s="212">
        <f t="shared" ref="C131" si="16">SUM(C132)</f>
        <v>3718.4</v>
      </c>
    </row>
    <row r="132" spans="1:3" ht="63">
      <c r="A132" s="15" t="s">
        <v>161</v>
      </c>
      <c r="B132" s="12" t="s">
        <v>162</v>
      </c>
      <c r="C132" s="221">
        <v>3718.4</v>
      </c>
    </row>
    <row r="133" spans="1:3" s="8" customFormat="1" ht="47.25">
      <c r="A133" s="13" t="s">
        <v>917</v>
      </c>
      <c r="B133" s="14" t="s">
        <v>918</v>
      </c>
      <c r="C133" s="212">
        <f>C134</f>
        <v>11295.7</v>
      </c>
    </row>
    <row r="134" spans="1:3" ht="63">
      <c r="A134" s="15" t="s">
        <v>916</v>
      </c>
      <c r="B134" s="12" t="s">
        <v>911</v>
      </c>
      <c r="C134" s="222">
        <v>11295.7</v>
      </c>
    </row>
    <row r="135" spans="1:3" s="8" customFormat="1" ht="47.25" hidden="1">
      <c r="A135" s="13" t="s">
        <v>1052</v>
      </c>
      <c r="B135" s="14" t="s">
        <v>1053</v>
      </c>
      <c r="C135" s="212">
        <f>C136</f>
        <v>0</v>
      </c>
    </row>
    <row r="136" spans="1:3" ht="47.25" hidden="1">
      <c r="A136" s="15" t="s">
        <v>1054</v>
      </c>
      <c r="B136" s="12" t="s">
        <v>941</v>
      </c>
      <c r="C136" s="222">
        <v>0</v>
      </c>
    </row>
    <row r="137" spans="1:3" s="1" customFormat="1">
      <c r="A137" s="13" t="s">
        <v>1055</v>
      </c>
      <c r="B137" s="14" t="s">
        <v>1056</v>
      </c>
      <c r="C137" s="212">
        <f t="shared" ref="C137" si="17">C138</f>
        <v>19151.5</v>
      </c>
    </row>
    <row r="138" spans="1:3" s="1" customFormat="1" ht="33.75" customHeight="1">
      <c r="A138" s="15" t="s">
        <v>1057</v>
      </c>
      <c r="B138" s="12" t="s">
        <v>1058</v>
      </c>
      <c r="C138" s="213">
        <v>19151.5</v>
      </c>
    </row>
    <row r="139" spans="1:3" s="1" customFormat="1" ht="31.5" hidden="1">
      <c r="A139" s="13" t="s">
        <v>1059</v>
      </c>
      <c r="B139" s="14" t="s">
        <v>1060</v>
      </c>
      <c r="C139" s="212">
        <f t="shared" ref="C139" si="18">C140</f>
        <v>0</v>
      </c>
    </row>
    <row r="140" spans="1:3" s="1" customFormat="1" ht="31.5" hidden="1">
      <c r="A140" s="15" t="s">
        <v>947</v>
      </c>
      <c r="B140" s="12" t="s">
        <v>948</v>
      </c>
      <c r="C140" s="219"/>
    </row>
    <row r="141" spans="1:3" s="1" customFormat="1" ht="31.5" hidden="1">
      <c r="A141" s="13" t="s">
        <v>1061</v>
      </c>
      <c r="B141" s="14" t="s">
        <v>1062</v>
      </c>
      <c r="C141" s="212">
        <f t="shared" ref="C141" si="19">C142</f>
        <v>0</v>
      </c>
    </row>
    <row r="142" spans="1:3" s="1" customFormat="1" ht="31.5" hidden="1">
      <c r="A142" s="15" t="s">
        <v>1063</v>
      </c>
      <c r="B142" s="12" t="s">
        <v>1064</v>
      </c>
      <c r="C142" s="219">
        <v>0</v>
      </c>
    </row>
    <row r="143" spans="1:3" s="1" customFormat="1" ht="31.5" hidden="1">
      <c r="A143" s="13" t="s">
        <v>1065</v>
      </c>
      <c r="B143" s="14" t="s">
        <v>1066</v>
      </c>
      <c r="C143" s="212">
        <f t="shared" ref="C143" si="20">C144</f>
        <v>0</v>
      </c>
    </row>
    <row r="144" spans="1:3" s="1" customFormat="1" ht="31.5" hidden="1">
      <c r="A144" s="15" t="s">
        <v>1067</v>
      </c>
      <c r="B144" s="12" t="s">
        <v>1068</v>
      </c>
      <c r="C144" s="219">
        <v>0</v>
      </c>
    </row>
    <row r="145" spans="1:4" s="1" customFormat="1" ht="47.25" hidden="1">
      <c r="A145" s="13" t="s">
        <v>1069</v>
      </c>
      <c r="B145" s="14" t="s">
        <v>1070</v>
      </c>
      <c r="C145" s="212">
        <f t="shared" ref="C145" si="21">C146</f>
        <v>0</v>
      </c>
    </row>
    <row r="146" spans="1:4" s="1" customFormat="1" ht="63" hidden="1">
      <c r="A146" s="15" t="s">
        <v>949</v>
      </c>
      <c r="B146" s="12" t="s">
        <v>950</v>
      </c>
      <c r="C146" s="219"/>
    </row>
    <row r="147" spans="1:4">
      <c r="A147" s="14" t="s">
        <v>163</v>
      </c>
      <c r="B147" s="14" t="s">
        <v>164</v>
      </c>
      <c r="C147" s="212">
        <f>SUM(C148)</f>
        <v>207736.19999999998</v>
      </c>
    </row>
    <row r="148" spans="1:4">
      <c r="A148" s="12" t="s">
        <v>165</v>
      </c>
      <c r="B148" s="12" t="s">
        <v>166</v>
      </c>
      <c r="C148" s="213">
        <f>SUM(C150:C171)</f>
        <v>207736.19999999998</v>
      </c>
    </row>
    <row r="149" spans="1:4">
      <c r="A149" s="12" t="s">
        <v>167</v>
      </c>
      <c r="B149" s="12"/>
      <c r="C149" s="213"/>
    </row>
    <row r="150" spans="1:4" s="1" customFormat="1" ht="31.5">
      <c r="A150" s="12"/>
      <c r="B150" s="12" t="s">
        <v>168</v>
      </c>
      <c r="C150" s="222">
        <v>83137.600000000006</v>
      </c>
      <c r="D150" s="243"/>
    </row>
    <row r="151" spans="1:4" s="224" customFormat="1" ht="31.5">
      <c r="A151" s="12"/>
      <c r="B151" s="11" t="s">
        <v>169</v>
      </c>
      <c r="C151" s="213">
        <v>8793.1</v>
      </c>
    </row>
    <row r="152" spans="1:4" s="224" customFormat="1" ht="31.5">
      <c r="A152" s="12"/>
      <c r="B152" s="11" t="s">
        <v>170</v>
      </c>
      <c r="C152" s="222">
        <v>11703</v>
      </c>
    </row>
    <row r="153" spans="1:4" s="224" customFormat="1" ht="31.5">
      <c r="A153" s="12"/>
      <c r="B153" s="11" t="s">
        <v>171</v>
      </c>
      <c r="C153" s="213">
        <v>9990</v>
      </c>
    </row>
    <row r="154" spans="1:4" s="224" customFormat="1">
      <c r="A154" s="12"/>
      <c r="B154" s="11" t="s">
        <v>172</v>
      </c>
      <c r="C154" s="213">
        <v>848</v>
      </c>
    </row>
    <row r="155" spans="1:4" s="1" customFormat="1" ht="31.5">
      <c r="A155" s="12"/>
      <c r="B155" s="12" t="s">
        <v>173</v>
      </c>
      <c r="C155" s="222">
        <v>5197.5</v>
      </c>
    </row>
    <row r="156" spans="1:4" s="1" customFormat="1" ht="31.5">
      <c r="A156" s="12"/>
      <c r="B156" s="225" t="s">
        <v>1080</v>
      </c>
      <c r="C156" s="222">
        <v>200</v>
      </c>
    </row>
    <row r="157" spans="1:4" s="1" customFormat="1" ht="31.5">
      <c r="A157" s="12"/>
      <c r="B157" s="12" t="s">
        <v>175</v>
      </c>
      <c r="C157" s="222">
        <v>9837.4</v>
      </c>
      <c r="D157" s="243"/>
    </row>
    <row r="158" spans="1:4" s="1" customFormat="1" ht="31.5">
      <c r="A158" s="12"/>
      <c r="B158" s="12" t="s">
        <v>176</v>
      </c>
      <c r="C158" s="222">
        <v>500</v>
      </c>
    </row>
    <row r="159" spans="1:4" s="1" customFormat="1" ht="31.5">
      <c r="A159" s="12"/>
      <c r="B159" s="12" t="s">
        <v>177</v>
      </c>
      <c r="C159" s="222">
        <v>800</v>
      </c>
    </row>
    <row r="160" spans="1:4" s="1" customFormat="1" ht="31.5">
      <c r="A160" s="12"/>
      <c r="B160" s="12" t="s">
        <v>178</v>
      </c>
      <c r="C160" s="222">
        <v>1000</v>
      </c>
    </row>
    <row r="161" spans="1:4" s="1" customFormat="1" ht="31.5" hidden="1">
      <c r="A161" s="12"/>
      <c r="B161" s="12" t="s">
        <v>179</v>
      </c>
      <c r="C161" s="213"/>
    </row>
    <row r="162" spans="1:4" s="1" customFormat="1" ht="47.25">
      <c r="A162" s="12"/>
      <c r="B162" s="12" t="s">
        <v>1081</v>
      </c>
      <c r="C162" s="213">
        <v>1000</v>
      </c>
    </row>
    <row r="163" spans="1:4" s="1" customFormat="1" ht="47.25">
      <c r="A163" s="12"/>
      <c r="B163" s="12" t="s">
        <v>998</v>
      </c>
      <c r="C163" s="222">
        <v>10837.3</v>
      </c>
      <c r="D163" s="243"/>
    </row>
    <row r="164" spans="1:4" s="1" customFormat="1" hidden="1">
      <c r="A164" s="12"/>
      <c r="B164" s="12" t="s">
        <v>999</v>
      </c>
      <c r="C164" s="213"/>
    </row>
    <row r="165" spans="1:4" s="1" customFormat="1">
      <c r="A165" s="12"/>
      <c r="B165" s="12" t="s">
        <v>1000</v>
      </c>
      <c r="C165" s="223">
        <v>995.8</v>
      </c>
    </row>
    <row r="166" spans="1:4" s="1" customFormat="1" ht="47.25">
      <c r="A166" s="12"/>
      <c r="B166" s="12" t="s">
        <v>1001</v>
      </c>
      <c r="C166" s="237">
        <v>450</v>
      </c>
    </row>
    <row r="167" spans="1:4" s="1" customFormat="1" ht="31.5">
      <c r="A167" s="12"/>
      <c r="B167" s="12" t="s">
        <v>174</v>
      </c>
      <c r="C167" s="222">
        <v>39100</v>
      </c>
      <c r="D167" s="243"/>
    </row>
    <row r="168" spans="1:4" s="1" customFormat="1" ht="31.5">
      <c r="A168" s="12"/>
      <c r="B168" s="11" t="s">
        <v>1082</v>
      </c>
      <c r="C168" s="213">
        <v>14014.6</v>
      </c>
    </row>
    <row r="169" spans="1:4" s="1" customFormat="1" ht="31.5">
      <c r="A169" s="12"/>
      <c r="B169" s="11" t="s">
        <v>1083</v>
      </c>
      <c r="C169" s="213">
        <v>8331.9</v>
      </c>
    </row>
    <row r="170" spans="1:4" s="1" customFormat="1">
      <c r="A170" s="12"/>
      <c r="B170" s="11" t="s">
        <v>1071</v>
      </c>
      <c r="C170" s="221">
        <v>500</v>
      </c>
    </row>
    <row r="171" spans="1:4" s="1" customFormat="1">
      <c r="A171" s="12"/>
      <c r="B171" s="226" t="s">
        <v>1084</v>
      </c>
      <c r="C171" s="223">
        <v>500</v>
      </c>
    </row>
    <row r="172" spans="1:4">
      <c r="A172" s="14" t="s">
        <v>180</v>
      </c>
      <c r="B172" s="14" t="s">
        <v>181</v>
      </c>
      <c r="C172" s="212">
        <f>SUM(C173,C175,C177,C179,C181)</f>
        <v>632946.70000000007</v>
      </c>
    </row>
    <row r="173" spans="1:4" ht="78.75">
      <c r="A173" s="14" t="s">
        <v>182</v>
      </c>
      <c r="B173" s="14" t="s">
        <v>183</v>
      </c>
      <c r="C173" s="212">
        <f>SUM(C174)</f>
        <v>311.5</v>
      </c>
    </row>
    <row r="174" spans="1:4" ht="63">
      <c r="A174" s="12" t="s">
        <v>184</v>
      </c>
      <c r="B174" s="12" t="s">
        <v>185</v>
      </c>
      <c r="C174" s="227">
        <v>311.5</v>
      </c>
    </row>
    <row r="175" spans="1:4" s="8" customFormat="1" ht="63">
      <c r="A175" s="13" t="s">
        <v>186</v>
      </c>
      <c r="B175" s="14" t="s">
        <v>187</v>
      </c>
      <c r="C175" s="212">
        <f>C176</f>
        <v>3329.9</v>
      </c>
    </row>
    <row r="176" spans="1:4" ht="63">
      <c r="A176" s="15" t="s">
        <v>188</v>
      </c>
      <c r="B176" s="228" t="s">
        <v>189</v>
      </c>
      <c r="C176" s="222">
        <v>3329.9</v>
      </c>
    </row>
    <row r="177" spans="1:3" ht="63">
      <c r="A177" s="14" t="s">
        <v>190</v>
      </c>
      <c r="B177" s="14" t="s">
        <v>191</v>
      </c>
      <c r="C177" s="212">
        <f>SUM(C178)</f>
        <v>33.700000000000003</v>
      </c>
    </row>
    <row r="178" spans="1:3" ht="63">
      <c r="A178" s="12" t="s">
        <v>192</v>
      </c>
      <c r="B178" s="12" t="s">
        <v>193</v>
      </c>
      <c r="C178" s="222">
        <v>33.700000000000003</v>
      </c>
    </row>
    <row r="179" spans="1:3" ht="31.5">
      <c r="A179" s="14" t="s">
        <v>194</v>
      </c>
      <c r="B179" s="14" t="s">
        <v>195</v>
      </c>
      <c r="C179" s="212">
        <f>SUM(C180)</f>
        <v>1997</v>
      </c>
    </row>
    <row r="180" spans="1:3" ht="31.5">
      <c r="A180" s="12" t="s">
        <v>196</v>
      </c>
      <c r="B180" s="12" t="s">
        <v>197</v>
      </c>
      <c r="C180" s="213">
        <v>1997</v>
      </c>
    </row>
    <row r="181" spans="1:3">
      <c r="A181" s="14" t="s">
        <v>198</v>
      </c>
      <c r="B181" s="14" t="s">
        <v>199</v>
      </c>
      <c r="C181" s="212">
        <f>SUM(C182)</f>
        <v>627274.60000000009</v>
      </c>
    </row>
    <row r="182" spans="1:3">
      <c r="A182" s="12" t="s">
        <v>200</v>
      </c>
      <c r="B182" s="12" t="s">
        <v>201</v>
      </c>
      <c r="C182" s="213">
        <f>SUM(C184:C190)</f>
        <v>627274.60000000009</v>
      </c>
    </row>
    <row r="183" spans="1:3">
      <c r="A183" s="12" t="s">
        <v>167</v>
      </c>
      <c r="B183" s="12"/>
      <c r="C183" s="213"/>
    </row>
    <row r="184" spans="1:3">
      <c r="A184" s="12"/>
      <c r="B184" s="12" t="s">
        <v>202</v>
      </c>
      <c r="C184" s="213">
        <v>288.60000000000002</v>
      </c>
    </row>
    <row r="185" spans="1:3">
      <c r="A185" s="12"/>
      <c r="B185" s="12" t="s">
        <v>203</v>
      </c>
      <c r="C185" s="213">
        <v>281.8</v>
      </c>
    </row>
    <row r="186" spans="1:3">
      <c r="A186" s="12"/>
      <c r="B186" s="12" t="s">
        <v>204</v>
      </c>
      <c r="C186" s="213">
        <v>1818.3</v>
      </c>
    </row>
    <row r="187" spans="1:3" ht="47.25">
      <c r="A187" s="12"/>
      <c r="B187" s="12" t="s">
        <v>1085</v>
      </c>
      <c r="C187" s="222">
        <v>5415.6</v>
      </c>
    </row>
    <row r="188" spans="1:3" s="8" customFormat="1" ht="31.5">
      <c r="A188" s="12"/>
      <c r="B188" s="12" t="s">
        <v>1086</v>
      </c>
      <c r="C188" s="222">
        <v>1296</v>
      </c>
    </row>
    <row r="189" spans="1:3" ht="31.5" hidden="1">
      <c r="A189" s="12"/>
      <c r="B189" s="12" t="s">
        <v>205</v>
      </c>
      <c r="C189" s="213"/>
    </row>
    <row r="190" spans="1:3" ht="126">
      <c r="A190" s="12"/>
      <c r="B190" s="12" t="s">
        <v>206</v>
      </c>
      <c r="C190" s="213">
        <v>618174.30000000005</v>
      </c>
    </row>
    <row r="191" spans="1:3">
      <c r="A191" s="14" t="s">
        <v>207</v>
      </c>
      <c r="B191" s="14" t="s">
        <v>208</v>
      </c>
      <c r="C191" s="212">
        <f>SUM(C192,C194,C196,C198)</f>
        <v>26332.7</v>
      </c>
    </row>
    <row r="192" spans="1:3" ht="47.25">
      <c r="A192" s="14" t="s">
        <v>209</v>
      </c>
      <c r="B192" s="14" t="s">
        <v>210</v>
      </c>
      <c r="C192" s="212">
        <f t="shared" ref="C192:C194" si="22">SUM(C193)</f>
        <v>13358.5</v>
      </c>
    </row>
    <row r="193" spans="1:4" ht="63">
      <c r="A193" s="12" t="s">
        <v>211</v>
      </c>
      <c r="B193" s="12" t="s">
        <v>212</v>
      </c>
      <c r="C193" s="213">
        <v>13358.5</v>
      </c>
    </row>
    <row r="194" spans="1:4" ht="31.5">
      <c r="A194" s="14" t="s">
        <v>1072</v>
      </c>
      <c r="B194" s="14" t="s">
        <v>1073</v>
      </c>
      <c r="C194" s="212">
        <f t="shared" si="22"/>
        <v>5000</v>
      </c>
    </row>
    <row r="195" spans="1:4" ht="31.5">
      <c r="A195" s="12" t="s">
        <v>1074</v>
      </c>
      <c r="B195" s="12" t="s">
        <v>1075</v>
      </c>
      <c r="C195" s="213">
        <v>5000</v>
      </c>
    </row>
    <row r="196" spans="1:4" ht="63">
      <c r="A196" s="14" t="s">
        <v>1097</v>
      </c>
      <c r="B196" s="14" t="s">
        <v>1098</v>
      </c>
      <c r="C196" s="212">
        <f t="shared" ref="C196" si="23">SUM(C197)</f>
        <v>7500</v>
      </c>
    </row>
    <row r="197" spans="1:4" ht="63">
      <c r="A197" s="12" t="s">
        <v>1099</v>
      </c>
      <c r="B197" s="12" t="s">
        <v>1100</v>
      </c>
      <c r="C197" s="238">
        <v>7500</v>
      </c>
    </row>
    <row r="198" spans="1:4">
      <c r="A198" s="14" t="s">
        <v>951</v>
      </c>
      <c r="B198" s="14" t="s">
        <v>952</v>
      </c>
      <c r="C198" s="229">
        <f>SUM(C199:C199)</f>
        <v>474.2</v>
      </c>
    </row>
    <row r="199" spans="1:4" ht="47.25">
      <c r="A199" s="12"/>
      <c r="B199" s="12" t="s">
        <v>1002</v>
      </c>
      <c r="C199" s="219">
        <v>474.2</v>
      </c>
    </row>
    <row r="200" spans="1:4" ht="47.25">
      <c r="A200" s="186" t="s">
        <v>213</v>
      </c>
      <c r="B200" s="10" t="s">
        <v>214</v>
      </c>
      <c r="C200" s="212">
        <f>SUM(C201:C202)</f>
        <v>-210</v>
      </c>
    </row>
    <row r="201" spans="1:4" ht="31.5" hidden="1">
      <c r="A201" s="242" t="s">
        <v>215</v>
      </c>
      <c r="B201" s="242" t="s">
        <v>216</v>
      </c>
      <c r="C201" s="213"/>
    </row>
    <row r="202" spans="1:4" ht="47.25">
      <c r="A202" s="242" t="s">
        <v>217</v>
      </c>
      <c r="B202" s="242" t="s">
        <v>218</v>
      </c>
      <c r="C202" s="213">
        <v>-210</v>
      </c>
    </row>
    <row r="203" spans="1:4" s="6" customFormat="1">
      <c r="A203" s="14" t="s">
        <v>219</v>
      </c>
      <c r="B203" s="14"/>
      <c r="C203" s="212">
        <f>SUM(C21,C115)</f>
        <v>1909534.2000000002</v>
      </c>
      <c r="D203" s="245"/>
    </row>
    <row r="204" spans="1:4">
      <c r="A204" s="12" t="s">
        <v>220</v>
      </c>
      <c r="B204" s="233"/>
      <c r="C204" s="231"/>
    </row>
    <row r="205" spans="1:4">
      <c r="A205" s="204" t="s">
        <v>221</v>
      </c>
      <c r="B205" s="233"/>
      <c r="C205" s="232">
        <f>C203-C172</f>
        <v>1276587.5</v>
      </c>
    </row>
    <row r="206" spans="1:4">
      <c r="C206" s="241" t="s">
        <v>1156</v>
      </c>
    </row>
  </sheetData>
  <autoFilter ref="A19:C205"/>
  <mergeCells count="6">
    <mergeCell ref="A12:B12"/>
    <mergeCell ref="A13:B13"/>
    <mergeCell ref="A14:B14"/>
    <mergeCell ref="A16:C16"/>
    <mergeCell ref="A10:B10"/>
    <mergeCell ref="A11:B11"/>
  </mergeCells>
  <pageMargins left="0.78740157480314965" right="0.31496062992125984" top="0.39370078740157483" bottom="0.39370078740157483" header="0.11811023622047245" footer="0.31496062992125984"/>
  <pageSetup paperSize="9" scale="77" fitToHeight="9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58"/>
  <sheetViews>
    <sheetView zoomScale="85" zoomScaleNormal="85" workbookViewId="0">
      <selection activeCell="J14" sqref="J14"/>
    </sheetView>
  </sheetViews>
  <sheetFormatPr defaultRowHeight="15"/>
  <cols>
    <col min="1" max="1" width="65.7109375" style="50" customWidth="1"/>
    <col min="2" max="2" width="4" style="50" hidden="1" customWidth="1"/>
    <col min="3" max="4" width="3.7109375" style="51" customWidth="1"/>
    <col min="5" max="5" width="16.7109375" style="51" customWidth="1"/>
    <col min="6" max="6" width="4.7109375" style="51" customWidth="1"/>
    <col min="7" max="7" width="16.42578125" style="41" customWidth="1"/>
    <col min="8" max="8" width="9.140625" style="48"/>
    <col min="9" max="10" width="9.85546875" style="48" bestFit="1" customWidth="1"/>
    <col min="11" max="256" width="9.140625" style="48"/>
    <col min="257" max="257" width="65.7109375" style="48" customWidth="1"/>
    <col min="258" max="258" width="0" style="48" hidden="1" customWidth="1"/>
    <col min="259" max="260" width="3.7109375" style="48" customWidth="1"/>
    <col min="261" max="261" width="16.7109375" style="48" customWidth="1"/>
    <col min="262" max="262" width="4.7109375" style="48" customWidth="1"/>
    <col min="263" max="263" width="12.7109375" style="48" customWidth="1"/>
    <col min="264" max="264" width="9.140625" style="48"/>
    <col min="265" max="265" width="9.85546875" style="48" bestFit="1" customWidth="1"/>
    <col min="266" max="512" width="9.140625" style="48"/>
    <col min="513" max="513" width="65.7109375" style="48" customWidth="1"/>
    <col min="514" max="514" width="0" style="48" hidden="1" customWidth="1"/>
    <col min="515" max="516" width="3.7109375" style="48" customWidth="1"/>
    <col min="517" max="517" width="16.7109375" style="48" customWidth="1"/>
    <col min="518" max="518" width="4.7109375" style="48" customWidth="1"/>
    <col min="519" max="519" width="12.7109375" style="48" customWidth="1"/>
    <col min="520" max="520" width="9.140625" style="48"/>
    <col min="521" max="521" width="9.85546875" style="48" bestFit="1" customWidth="1"/>
    <col min="522" max="768" width="9.140625" style="48"/>
    <col min="769" max="769" width="65.7109375" style="48" customWidth="1"/>
    <col min="770" max="770" width="0" style="48" hidden="1" customWidth="1"/>
    <col min="771" max="772" width="3.7109375" style="48" customWidth="1"/>
    <col min="773" max="773" width="16.7109375" style="48" customWidth="1"/>
    <col min="774" max="774" width="4.7109375" style="48" customWidth="1"/>
    <col min="775" max="775" width="12.7109375" style="48" customWidth="1"/>
    <col min="776" max="776" width="9.140625" style="48"/>
    <col min="777" max="777" width="9.85546875" style="48" bestFit="1" customWidth="1"/>
    <col min="778" max="1024" width="9.140625" style="48"/>
    <col min="1025" max="1025" width="65.7109375" style="48" customWidth="1"/>
    <col min="1026" max="1026" width="0" style="48" hidden="1" customWidth="1"/>
    <col min="1027" max="1028" width="3.7109375" style="48" customWidth="1"/>
    <col min="1029" max="1029" width="16.7109375" style="48" customWidth="1"/>
    <col min="1030" max="1030" width="4.7109375" style="48" customWidth="1"/>
    <col min="1031" max="1031" width="12.7109375" style="48" customWidth="1"/>
    <col min="1032" max="1032" width="9.140625" style="48"/>
    <col min="1033" max="1033" width="9.85546875" style="48" bestFit="1" customWidth="1"/>
    <col min="1034" max="1280" width="9.140625" style="48"/>
    <col min="1281" max="1281" width="65.7109375" style="48" customWidth="1"/>
    <col min="1282" max="1282" width="0" style="48" hidden="1" customWidth="1"/>
    <col min="1283" max="1284" width="3.7109375" style="48" customWidth="1"/>
    <col min="1285" max="1285" width="16.7109375" style="48" customWidth="1"/>
    <col min="1286" max="1286" width="4.7109375" style="48" customWidth="1"/>
    <col min="1287" max="1287" width="12.7109375" style="48" customWidth="1"/>
    <col min="1288" max="1288" width="9.140625" style="48"/>
    <col min="1289" max="1289" width="9.85546875" style="48" bestFit="1" customWidth="1"/>
    <col min="1290" max="1536" width="9.140625" style="48"/>
    <col min="1537" max="1537" width="65.7109375" style="48" customWidth="1"/>
    <col min="1538" max="1538" width="0" style="48" hidden="1" customWidth="1"/>
    <col min="1539" max="1540" width="3.7109375" style="48" customWidth="1"/>
    <col min="1541" max="1541" width="16.7109375" style="48" customWidth="1"/>
    <col min="1542" max="1542" width="4.7109375" style="48" customWidth="1"/>
    <col min="1543" max="1543" width="12.7109375" style="48" customWidth="1"/>
    <col min="1544" max="1544" width="9.140625" style="48"/>
    <col min="1545" max="1545" width="9.85546875" style="48" bestFit="1" customWidth="1"/>
    <col min="1546" max="1792" width="9.140625" style="48"/>
    <col min="1793" max="1793" width="65.7109375" style="48" customWidth="1"/>
    <col min="1794" max="1794" width="0" style="48" hidden="1" customWidth="1"/>
    <col min="1795" max="1796" width="3.7109375" style="48" customWidth="1"/>
    <col min="1797" max="1797" width="16.7109375" style="48" customWidth="1"/>
    <col min="1798" max="1798" width="4.7109375" style="48" customWidth="1"/>
    <col min="1799" max="1799" width="12.7109375" style="48" customWidth="1"/>
    <col min="1800" max="1800" width="9.140625" style="48"/>
    <col min="1801" max="1801" width="9.85546875" style="48" bestFit="1" customWidth="1"/>
    <col min="1802" max="2048" width="9.140625" style="48"/>
    <col min="2049" max="2049" width="65.7109375" style="48" customWidth="1"/>
    <col min="2050" max="2050" width="0" style="48" hidden="1" customWidth="1"/>
    <col min="2051" max="2052" width="3.7109375" style="48" customWidth="1"/>
    <col min="2053" max="2053" width="16.7109375" style="48" customWidth="1"/>
    <col min="2054" max="2054" width="4.7109375" style="48" customWidth="1"/>
    <col min="2055" max="2055" width="12.7109375" style="48" customWidth="1"/>
    <col min="2056" max="2056" width="9.140625" style="48"/>
    <col min="2057" max="2057" width="9.85546875" style="48" bestFit="1" customWidth="1"/>
    <col min="2058" max="2304" width="9.140625" style="48"/>
    <col min="2305" max="2305" width="65.7109375" style="48" customWidth="1"/>
    <col min="2306" max="2306" width="0" style="48" hidden="1" customWidth="1"/>
    <col min="2307" max="2308" width="3.7109375" style="48" customWidth="1"/>
    <col min="2309" max="2309" width="16.7109375" style="48" customWidth="1"/>
    <col min="2310" max="2310" width="4.7109375" style="48" customWidth="1"/>
    <col min="2311" max="2311" width="12.7109375" style="48" customWidth="1"/>
    <col min="2312" max="2312" width="9.140625" style="48"/>
    <col min="2313" max="2313" width="9.85546875" style="48" bestFit="1" customWidth="1"/>
    <col min="2314" max="2560" width="9.140625" style="48"/>
    <col min="2561" max="2561" width="65.7109375" style="48" customWidth="1"/>
    <col min="2562" max="2562" width="0" style="48" hidden="1" customWidth="1"/>
    <col min="2563" max="2564" width="3.7109375" style="48" customWidth="1"/>
    <col min="2565" max="2565" width="16.7109375" style="48" customWidth="1"/>
    <col min="2566" max="2566" width="4.7109375" style="48" customWidth="1"/>
    <col min="2567" max="2567" width="12.7109375" style="48" customWidth="1"/>
    <col min="2568" max="2568" width="9.140625" style="48"/>
    <col min="2569" max="2569" width="9.85546875" style="48" bestFit="1" customWidth="1"/>
    <col min="2570" max="2816" width="9.140625" style="48"/>
    <col min="2817" max="2817" width="65.7109375" style="48" customWidth="1"/>
    <col min="2818" max="2818" width="0" style="48" hidden="1" customWidth="1"/>
    <col min="2819" max="2820" width="3.7109375" style="48" customWidth="1"/>
    <col min="2821" max="2821" width="16.7109375" style="48" customWidth="1"/>
    <col min="2822" max="2822" width="4.7109375" style="48" customWidth="1"/>
    <col min="2823" max="2823" width="12.7109375" style="48" customWidth="1"/>
    <col min="2824" max="2824" width="9.140625" style="48"/>
    <col min="2825" max="2825" width="9.85546875" style="48" bestFit="1" customWidth="1"/>
    <col min="2826" max="3072" width="9.140625" style="48"/>
    <col min="3073" max="3073" width="65.7109375" style="48" customWidth="1"/>
    <col min="3074" max="3074" width="0" style="48" hidden="1" customWidth="1"/>
    <col min="3075" max="3076" width="3.7109375" style="48" customWidth="1"/>
    <col min="3077" max="3077" width="16.7109375" style="48" customWidth="1"/>
    <col min="3078" max="3078" width="4.7109375" style="48" customWidth="1"/>
    <col min="3079" max="3079" width="12.7109375" style="48" customWidth="1"/>
    <col min="3080" max="3080" width="9.140625" style="48"/>
    <col min="3081" max="3081" width="9.85546875" style="48" bestFit="1" customWidth="1"/>
    <col min="3082" max="3328" width="9.140625" style="48"/>
    <col min="3329" max="3329" width="65.7109375" style="48" customWidth="1"/>
    <col min="3330" max="3330" width="0" style="48" hidden="1" customWidth="1"/>
    <col min="3331" max="3332" width="3.7109375" style="48" customWidth="1"/>
    <col min="3333" max="3333" width="16.7109375" style="48" customWidth="1"/>
    <col min="3334" max="3334" width="4.7109375" style="48" customWidth="1"/>
    <col min="3335" max="3335" width="12.7109375" style="48" customWidth="1"/>
    <col min="3336" max="3336" width="9.140625" style="48"/>
    <col min="3337" max="3337" width="9.85546875" style="48" bestFit="1" customWidth="1"/>
    <col min="3338" max="3584" width="9.140625" style="48"/>
    <col min="3585" max="3585" width="65.7109375" style="48" customWidth="1"/>
    <col min="3586" max="3586" width="0" style="48" hidden="1" customWidth="1"/>
    <col min="3587" max="3588" width="3.7109375" style="48" customWidth="1"/>
    <col min="3589" max="3589" width="16.7109375" style="48" customWidth="1"/>
    <col min="3590" max="3590" width="4.7109375" style="48" customWidth="1"/>
    <col min="3591" max="3591" width="12.7109375" style="48" customWidth="1"/>
    <col min="3592" max="3592" width="9.140625" style="48"/>
    <col min="3593" max="3593" width="9.85546875" style="48" bestFit="1" customWidth="1"/>
    <col min="3594" max="3840" width="9.140625" style="48"/>
    <col min="3841" max="3841" width="65.7109375" style="48" customWidth="1"/>
    <col min="3842" max="3842" width="0" style="48" hidden="1" customWidth="1"/>
    <col min="3843" max="3844" width="3.7109375" style="48" customWidth="1"/>
    <col min="3845" max="3845" width="16.7109375" style="48" customWidth="1"/>
    <col min="3846" max="3846" width="4.7109375" style="48" customWidth="1"/>
    <col min="3847" max="3847" width="12.7109375" style="48" customWidth="1"/>
    <col min="3848" max="3848" width="9.140625" style="48"/>
    <col min="3849" max="3849" width="9.85546875" style="48" bestFit="1" customWidth="1"/>
    <col min="3850" max="4096" width="9.140625" style="48"/>
    <col min="4097" max="4097" width="65.7109375" style="48" customWidth="1"/>
    <col min="4098" max="4098" width="0" style="48" hidden="1" customWidth="1"/>
    <col min="4099" max="4100" width="3.7109375" style="48" customWidth="1"/>
    <col min="4101" max="4101" width="16.7109375" style="48" customWidth="1"/>
    <col min="4102" max="4102" width="4.7109375" style="48" customWidth="1"/>
    <col min="4103" max="4103" width="12.7109375" style="48" customWidth="1"/>
    <col min="4104" max="4104" width="9.140625" style="48"/>
    <col min="4105" max="4105" width="9.85546875" style="48" bestFit="1" customWidth="1"/>
    <col min="4106" max="4352" width="9.140625" style="48"/>
    <col min="4353" max="4353" width="65.7109375" style="48" customWidth="1"/>
    <col min="4354" max="4354" width="0" style="48" hidden="1" customWidth="1"/>
    <col min="4355" max="4356" width="3.7109375" style="48" customWidth="1"/>
    <col min="4357" max="4357" width="16.7109375" style="48" customWidth="1"/>
    <col min="4358" max="4358" width="4.7109375" style="48" customWidth="1"/>
    <col min="4359" max="4359" width="12.7109375" style="48" customWidth="1"/>
    <col min="4360" max="4360" width="9.140625" style="48"/>
    <col min="4361" max="4361" width="9.85546875" style="48" bestFit="1" customWidth="1"/>
    <col min="4362" max="4608" width="9.140625" style="48"/>
    <col min="4609" max="4609" width="65.7109375" style="48" customWidth="1"/>
    <col min="4610" max="4610" width="0" style="48" hidden="1" customWidth="1"/>
    <col min="4611" max="4612" width="3.7109375" style="48" customWidth="1"/>
    <col min="4613" max="4613" width="16.7109375" style="48" customWidth="1"/>
    <col min="4614" max="4614" width="4.7109375" style="48" customWidth="1"/>
    <col min="4615" max="4615" width="12.7109375" style="48" customWidth="1"/>
    <col min="4616" max="4616" width="9.140625" style="48"/>
    <col min="4617" max="4617" width="9.85546875" style="48" bestFit="1" customWidth="1"/>
    <col min="4618" max="4864" width="9.140625" style="48"/>
    <col min="4865" max="4865" width="65.7109375" style="48" customWidth="1"/>
    <col min="4866" max="4866" width="0" style="48" hidden="1" customWidth="1"/>
    <col min="4867" max="4868" width="3.7109375" style="48" customWidth="1"/>
    <col min="4869" max="4869" width="16.7109375" style="48" customWidth="1"/>
    <col min="4870" max="4870" width="4.7109375" style="48" customWidth="1"/>
    <col min="4871" max="4871" width="12.7109375" style="48" customWidth="1"/>
    <col min="4872" max="4872" width="9.140625" style="48"/>
    <col min="4873" max="4873" width="9.85546875" style="48" bestFit="1" customWidth="1"/>
    <col min="4874" max="5120" width="9.140625" style="48"/>
    <col min="5121" max="5121" width="65.7109375" style="48" customWidth="1"/>
    <col min="5122" max="5122" width="0" style="48" hidden="1" customWidth="1"/>
    <col min="5123" max="5124" width="3.7109375" style="48" customWidth="1"/>
    <col min="5125" max="5125" width="16.7109375" style="48" customWidth="1"/>
    <col min="5126" max="5126" width="4.7109375" style="48" customWidth="1"/>
    <col min="5127" max="5127" width="12.7109375" style="48" customWidth="1"/>
    <col min="5128" max="5128" width="9.140625" style="48"/>
    <col min="5129" max="5129" width="9.85546875" style="48" bestFit="1" customWidth="1"/>
    <col min="5130" max="5376" width="9.140625" style="48"/>
    <col min="5377" max="5377" width="65.7109375" style="48" customWidth="1"/>
    <col min="5378" max="5378" width="0" style="48" hidden="1" customWidth="1"/>
    <col min="5379" max="5380" width="3.7109375" style="48" customWidth="1"/>
    <col min="5381" max="5381" width="16.7109375" style="48" customWidth="1"/>
    <col min="5382" max="5382" width="4.7109375" style="48" customWidth="1"/>
    <col min="5383" max="5383" width="12.7109375" style="48" customWidth="1"/>
    <col min="5384" max="5384" width="9.140625" style="48"/>
    <col min="5385" max="5385" width="9.85546875" style="48" bestFit="1" customWidth="1"/>
    <col min="5386" max="5632" width="9.140625" style="48"/>
    <col min="5633" max="5633" width="65.7109375" style="48" customWidth="1"/>
    <col min="5634" max="5634" width="0" style="48" hidden="1" customWidth="1"/>
    <col min="5635" max="5636" width="3.7109375" style="48" customWidth="1"/>
    <col min="5637" max="5637" width="16.7109375" style="48" customWidth="1"/>
    <col min="5638" max="5638" width="4.7109375" style="48" customWidth="1"/>
    <col min="5639" max="5639" width="12.7109375" style="48" customWidth="1"/>
    <col min="5640" max="5640" width="9.140625" style="48"/>
    <col min="5641" max="5641" width="9.85546875" style="48" bestFit="1" customWidth="1"/>
    <col min="5642" max="5888" width="9.140625" style="48"/>
    <col min="5889" max="5889" width="65.7109375" style="48" customWidth="1"/>
    <col min="5890" max="5890" width="0" style="48" hidden="1" customWidth="1"/>
    <col min="5891" max="5892" width="3.7109375" style="48" customWidth="1"/>
    <col min="5893" max="5893" width="16.7109375" style="48" customWidth="1"/>
    <col min="5894" max="5894" width="4.7109375" style="48" customWidth="1"/>
    <col min="5895" max="5895" width="12.7109375" style="48" customWidth="1"/>
    <col min="5896" max="5896" width="9.140625" style="48"/>
    <col min="5897" max="5897" width="9.85546875" style="48" bestFit="1" customWidth="1"/>
    <col min="5898" max="6144" width="9.140625" style="48"/>
    <col min="6145" max="6145" width="65.7109375" style="48" customWidth="1"/>
    <col min="6146" max="6146" width="0" style="48" hidden="1" customWidth="1"/>
    <col min="6147" max="6148" width="3.7109375" style="48" customWidth="1"/>
    <col min="6149" max="6149" width="16.7109375" style="48" customWidth="1"/>
    <col min="6150" max="6150" width="4.7109375" style="48" customWidth="1"/>
    <col min="6151" max="6151" width="12.7109375" style="48" customWidth="1"/>
    <col min="6152" max="6152" width="9.140625" style="48"/>
    <col min="6153" max="6153" width="9.85546875" style="48" bestFit="1" customWidth="1"/>
    <col min="6154" max="6400" width="9.140625" style="48"/>
    <col min="6401" max="6401" width="65.7109375" style="48" customWidth="1"/>
    <col min="6402" max="6402" width="0" style="48" hidden="1" customWidth="1"/>
    <col min="6403" max="6404" width="3.7109375" style="48" customWidth="1"/>
    <col min="6405" max="6405" width="16.7109375" style="48" customWidth="1"/>
    <col min="6406" max="6406" width="4.7109375" style="48" customWidth="1"/>
    <col min="6407" max="6407" width="12.7109375" style="48" customWidth="1"/>
    <col min="6408" max="6408" width="9.140625" style="48"/>
    <col min="6409" max="6409" width="9.85546875" style="48" bestFit="1" customWidth="1"/>
    <col min="6410" max="6656" width="9.140625" style="48"/>
    <col min="6657" max="6657" width="65.7109375" style="48" customWidth="1"/>
    <col min="6658" max="6658" width="0" style="48" hidden="1" customWidth="1"/>
    <col min="6659" max="6660" width="3.7109375" style="48" customWidth="1"/>
    <col min="6661" max="6661" width="16.7109375" style="48" customWidth="1"/>
    <col min="6662" max="6662" width="4.7109375" style="48" customWidth="1"/>
    <col min="6663" max="6663" width="12.7109375" style="48" customWidth="1"/>
    <col min="6664" max="6664" width="9.140625" style="48"/>
    <col min="6665" max="6665" width="9.85546875" style="48" bestFit="1" customWidth="1"/>
    <col min="6666" max="6912" width="9.140625" style="48"/>
    <col min="6913" max="6913" width="65.7109375" style="48" customWidth="1"/>
    <col min="6914" max="6914" width="0" style="48" hidden="1" customWidth="1"/>
    <col min="6915" max="6916" width="3.7109375" style="48" customWidth="1"/>
    <col min="6917" max="6917" width="16.7109375" style="48" customWidth="1"/>
    <col min="6918" max="6918" width="4.7109375" style="48" customWidth="1"/>
    <col min="6919" max="6919" width="12.7109375" style="48" customWidth="1"/>
    <col min="6920" max="6920" width="9.140625" style="48"/>
    <col min="6921" max="6921" width="9.85546875" style="48" bestFit="1" customWidth="1"/>
    <col min="6922" max="7168" width="9.140625" style="48"/>
    <col min="7169" max="7169" width="65.7109375" style="48" customWidth="1"/>
    <col min="7170" max="7170" width="0" style="48" hidden="1" customWidth="1"/>
    <col min="7171" max="7172" width="3.7109375" style="48" customWidth="1"/>
    <col min="7173" max="7173" width="16.7109375" style="48" customWidth="1"/>
    <col min="7174" max="7174" width="4.7109375" style="48" customWidth="1"/>
    <col min="7175" max="7175" width="12.7109375" style="48" customWidth="1"/>
    <col min="7176" max="7176" width="9.140625" style="48"/>
    <col min="7177" max="7177" width="9.85546875" style="48" bestFit="1" customWidth="1"/>
    <col min="7178" max="7424" width="9.140625" style="48"/>
    <col min="7425" max="7425" width="65.7109375" style="48" customWidth="1"/>
    <col min="7426" max="7426" width="0" style="48" hidden="1" customWidth="1"/>
    <col min="7427" max="7428" width="3.7109375" style="48" customWidth="1"/>
    <col min="7429" max="7429" width="16.7109375" style="48" customWidth="1"/>
    <col min="7430" max="7430" width="4.7109375" style="48" customWidth="1"/>
    <col min="7431" max="7431" width="12.7109375" style="48" customWidth="1"/>
    <col min="7432" max="7432" width="9.140625" style="48"/>
    <col min="7433" max="7433" width="9.85546875" style="48" bestFit="1" customWidth="1"/>
    <col min="7434" max="7680" width="9.140625" style="48"/>
    <col min="7681" max="7681" width="65.7109375" style="48" customWidth="1"/>
    <col min="7682" max="7682" width="0" style="48" hidden="1" customWidth="1"/>
    <col min="7683" max="7684" width="3.7109375" style="48" customWidth="1"/>
    <col min="7685" max="7685" width="16.7109375" style="48" customWidth="1"/>
    <col min="7686" max="7686" width="4.7109375" style="48" customWidth="1"/>
    <col min="7687" max="7687" width="12.7109375" style="48" customWidth="1"/>
    <col min="7688" max="7688" width="9.140625" style="48"/>
    <col min="7689" max="7689" width="9.85546875" style="48" bestFit="1" customWidth="1"/>
    <col min="7690" max="7936" width="9.140625" style="48"/>
    <col min="7937" max="7937" width="65.7109375" style="48" customWidth="1"/>
    <col min="7938" max="7938" width="0" style="48" hidden="1" customWidth="1"/>
    <col min="7939" max="7940" width="3.7109375" style="48" customWidth="1"/>
    <col min="7941" max="7941" width="16.7109375" style="48" customWidth="1"/>
    <col min="7942" max="7942" width="4.7109375" style="48" customWidth="1"/>
    <col min="7943" max="7943" width="12.7109375" style="48" customWidth="1"/>
    <col min="7944" max="7944" width="9.140625" style="48"/>
    <col min="7945" max="7945" width="9.85546875" style="48" bestFit="1" customWidth="1"/>
    <col min="7946" max="8192" width="9.140625" style="48"/>
    <col min="8193" max="8193" width="65.7109375" style="48" customWidth="1"/>
    <col min="8194" max="8194" width="0" style="48" hidden="1" customWidth="1"/>
    <col min="8195" max="8196" width="3.7109375" style="48" customWidth="1"/>
    <col min="8197" max="8197" width="16.7109375" style="48" customWidth="1"/>
    <col min="8198" max="8198" width="4.7109375" style="48" customWidth="1"/>
    <col min="8199" max="8199" width="12.7109375" style="48" customWidth="1"/>
    <col min="8200" max="8200" width="9.140625" style="48"/>
    <col min="8201" max="8201" width="9.85546875" style="48" bestFit="1" customWidth="1"/>
    <col min="8202" max="8448" width="9.140625" style="48"/>
    <col min="8449" max="8449" width="65.7109375" style="48" customWidth="1"/>
    <col min="8450" max="8450" width="0" style="48" hidden="1" customWidth="1"/>
    <col min="8451" max="8452" width="3.7109375" style="48" customWidth="1"/>
    <col min="8453" max="8453" width="16.7109375" style="48" customWidth="1"/>
    <col min="8454" max="8454" width="4.7109375" style="48" customWidth="1"/>
    <col min="8455" max="8455" width="12.7109375" style="48" customWidth="1"/>
    <col min="8456" max="8456" width="9.140625" style="48"/>
    <col min="8457" max="8457" width="9.85546875" style="48" bestFit="1" customWidth="1"/>
    <col min="8458" max="8704" width="9.140625" style="48"/>
    <col min="8705" max="8705" width="65.7109375" style="48" customWidth="1"/>
    <col min="8706" max="8706" width="0" style="48" hidden="1" customWidth="1"/>
    <col min="8707" max="8708" width="3.7109375" style="48" customWidth="1"/>
    <col min="8709" max="8709" width="16.7109375" style="48" customWidth="1"/>
    <col min="8710" max="8710" width="4.7109375" style="48" customWidth="1"/>
    <col min="8711" max="8711" width="12.7109375" style="48" customWidth="1"/>
    <col min="8712" max="8712" width="9.140625" style="48"/>
    <col min="8713" max="8713" width="9.85546875" style="48" bestFit="1" customWidth="1"/>
    <col min="8714" max="8960" width="9.140625" style="48"/>
    <col min="8961" max="8961" width="65.7109375" style="48" customWidth="1"/>
    <col min="8962" max="8962" width="0" style="48" hidden="1" customWidth="1"/>
    <col min="8963" max="8964" width="3.7109375" style="48" customWidth="1"/>
    <col min="8965" max="8965" width="16.7109375" style="48" customWidth="1"/>
    <col min="8966" max="8966" width="4.7109375" style="48" customWidth="1"/>
    <col min="8967" max="8967" width="12.7109375" style="48" customWidth="1"/>
    <col min="8968" max="8968" width="9.140625" style="48"/>
    <col min="8969" max="8969" width="9.85546875" style="48" bestFit="1" customWidth="1"/>
    <col min="8970" max="9216" width="9.140625" style="48"/>
    <col min="9217" max="9217" width="65.7109375" style="48" customWidth="1"/>
    <col min="9218" max="9218" width="0" style="48" hidden="1" customWidth="1"/>
    <col min="9219" max="9220" width="3.7109375" style="48" customWidth="1"/>
    <col min="9221" max="9221" width="16.7109375" style="48" customWidth="1"/>
    <col min="9222" max="9222" width="4.7109375" style="48" customWidth="1"/>
    <col min="9223" max="9223" width="12.7109375" style="48" customWidth="1"/>
    <col min="9224" max="9224" width="9.140625" style="48"/>
    <col min="9225" max="9225" width="9.85546875" style="48" bestFit="1" customWidth="1"/>
    <col min="9226" max="9472" width="9.140625" style="48"/>
    <col min="9473" max="9473" width="65.7109375" style="48" customWidth="1"/>
    <col min="9474" max="9474" width="0" style="48" hidden="1" customWidth="1"/>
    <col min="9475" max="9476" width="3.7109375" style="48" customWidth="1"/>
    <col min="9477" max="9477" width="16.7109375" style="48" customWidth="1"/>
    <col min="9478" max="9478" width="4.7109375" style="48" customWidth="1"/>
    <col min="9479" max="9479" width="12.7109375" style="48" customWidth="1"/>
    <col min="9480" max="9480" width="9.140625" style="48"/>
    <col min="9481" max="9481" width="9.85546875" style="48" bestFit="1" customWidth="1"/>
    <col min="9482" max="9728" width="9.140625" style="48"/>
    <col min="9729" max="9729" width="65.7109375" style="48" customWidth="1"/>
    <col min="9730" max="9730" width="0" style="48" hidden="1" customWidth="1"/>
    <col min="9731" max="9732" width="3.7109375" style="48" customWidth="1"/>
    <col min="9733" max="9733" width="16.7109375" style="48" customWidth="1"/>
    <col min="9734" max="9734" width="4.7109375" style="48" customWidth="1"/>
    <col min="9735" max="9735" width="12.7109375" style="48" customWidth="1"/>
    <col min="9736" max="9736" width="9.140625" style="48"/>
    <col min="9737" max="9737" width="9.85546875" style="48" bestFit="1" customWidth="1"/>
    <col min="9738" max="9984" width="9.140625" style="48"/>
    <col min="9985" max="9985" width="65.7109375" style="48" customWidth="1"/>
    <col min="9986" max="9986" width="0" style="48" hidden="1" customWidth="1"/>
    <col min="9987" max="9988" width="3.7109375" style="48" customWidth="1"/>
    <col min="9989" max="9989" width="16.7109375" style="48" customWidth="1"/>
    <col min="9990" max="9990" width="4.7109375" style="48" customWidth="1"/>
    <col min="9991" max="9991" width="12.7109375" style="48" customWidth="1"/>
    <col min="9992" max="9992" width="9.140625" style="48"/>
    <col min="9993" max="9993" width="9.85546875" style="48" bestFit="1" customWidth="1"/>
    <col min="9994" max="10240" width="9.140625" style="48"/>
    <col min="10241" max="10241" width="65.7109375" style="48" customWidth="1"/>
    <col min="10242" max="10242" width="0" style="48" hidden="1" customWidth="1"/>
    <col min="10243" max="10244" width="3.7109375" style="48" customWidth="1"/>
    <col min="10245" max="10245" width="16.7109375" style="48" customWidth="1"/>
    <col min="10246" max="10246" width="4.7109375" style="48" customWidth="1"/>
    <col min="10247" max="10247" width="12.7109375" style="48" customWidth="1"/>
    <col min="10248" max="10248" width="9.140625" style="48"/>
    <col min="10249" max="10249" width="9.85546875" style="48" bestFit="1" customWidth="1"/>
    <col min="10250" max="10496" width="9.140625" style="48"/>
    <col min="10497" max="10497" width="65.7109375" style="48" customWidth="1"/>
    <col min="10498" max="10498" width="0" style="48" hidden="1" customWidth="1"/>
    <col min="10499" max="10500" width="3.7109375" style="48" customWidth="1"/>
    <col min="10501" max="10501" width="16.7109375" style="48" customWidth="1"/>
    <col min="10502" max="10502" width="4.7109375" style="48" customWidth="1"/>
    <col min="10503" max="10503" width="12.7109375" style="48" customWidth="1"/>
    <col min="10504" max="10504" width="9.140625" style="48"/>
    <col min="10505" max="10505" width="9.85546875" style="48" bestFit="1" customWidth="1"/>
    <col min="10506" max="10752" width="9.140625" style="48"/>
    <col min="10753" max="10753" width="65.7109375" style="48" customWidth="1"/>
    <col min="10754" max="10754" width="0" style="48" hidden="1" customWidth="1"/>
    <col min="10755" max="10756" width="3.7109375" style="48" customWidth="1"/>
    <col min="10757" max="10757" width="16.7109375" style="48" customWidth="1"/>
    <col min="10758" max="10758" width="4.7109375" style="48" customWidth="1"/>
    <col min="10759" max="10759" width="12.7109375" style="48" customWidth="1"/>
    <col min="10760" max="10760" width="9.140625" style="48"/>
    <col min="10761" max="10761" width="9.85546875" style="48" bestFit="1" customWidth="1"/>
    <col min="10762" max="11008" width="9.140625" style="48"/>
    <col min="11009" max="11009" width="65.7109375" style="48" customWidth="1"/>
    <col min="11010" max="11010" width="0" style="48" hidden="1" customWidth="1"/>
    <col min="11011" max="11012" width="3.7109375" style="48" customWidth="1"/>
    <col min="11013" max="11013" width="16.7109375" style="48" customWidth="1"/>
    <col min="11014" max="11014" width="4.7109375" style="48" customWidth="1"/>
    <col min="11015" max="11015" width="12.7109375" style="48" customWidth="1"/>
    <col min="11016" max="11016" width="9.140625" style="48"/>
    <col min="11017" max="11017" width="9.85546875" style="48" bestFit="1" customWidth="1"/>
    <col min="11018" max="11264" width="9.140625" style="48"/>
    <col min="11265" max="11265" width="65.7109375" style="48" customWidth="1"/>
    <col min="11266" max="11266" width="0" style="48" hidden="1" customWidth="1"/>
    <col min="11267" max="11268" width="3.7109375" style="48" customWidth="1"/>
    <col min="11269" max="11269" width="16.7109375" style="48" customWidth="1"/>
    <col min="11270" max="11270" width="4.7109375" style="48" customWidth="1"/>
    <col min="11271" max="11271" width="12.7109375" style="48" customWidth="1"/>
    <col min="11272" max="11272" width="9.140625" style="48"/>
    <col min="11273" max="11273" width="9.85546875" style="48" bestFit="1" customWidth="1"/>
    <col min="11274" max="11520" width="9.140625" style="48"/>
    <col min="11521" max="11521" width="65.7109375" style="48" customWidth="1"/>
    <col min="11522" max="11522" width="0" style="48" hidden="1" customWidth="1"/>
    <col min="11523" max="11524" width="3.7109375" style="48" customWidth="1"/>
    <col min="11525" max="11525" width="16.7109375" style="48" customWidth="1"/>
    <col min="11526" max="11526" width="4.7109375" style="48" customWidth="1"/>
    <col min="11527" max="11527" width="12.7109375" style="48" customWidth="1"/>
    <col min="11528" max="11528" width="9.140625" style="48"/>
    <col min="11529" max="11529" width="9.85546875" style="48" bestFit="1" customWidth="1"/>
    <col min="11530" max="11776" width="9.140625" style="48"/>
    <col min="11777" max="11777" width="65.7109375" style="48" customWidth="1"/>
    <col min="11778" max="11778" width="0" style="48" hidden="1" customWidth="1"/>
    <col min="11779" max="11780" width="3.7109375" style="48" customWidth="1"/>
    <col min="11781" max="11781" width="16.7109375" style="48" customWidth="1"/>
    <col min="11782" max="11782" width="4.7109375" style="48" customWidth="1"/>
    <col min="11783" max="11783" width="12.7109375" style="48" customWidth="1"/>
    <col min="11784" max="11784" width="9.140625" style="48"/>
    <col min="11785" max="11785" width="9.85546875" style="48" bestFit="1" customWidth="1"/>
    <col min="11786" max="12032" width="9.140625" style="48"/>
    <col min="12033" max="12033" width="65.7109375" style="48" customWidth="1"/>
    <col min="12034" max="12034" width="0" style="48" hidden="1" customWidth="1"/>
    <col min="12035" max="12036" width="3.7109375" style="48" customWidth="1"/>
    <col min="12037" max="12037" width="16.7109375" style="48" customWidth="1"/>
    <col min="12038" max="12038" width="4.7109375" style="48" customWidth="1"/>
    <col min="12039" max="12039" width="12.7109375" style="48" customWidth="1"/>
    <col min="12040" max="12040" width="9.140625" style="48"/>
    <col min="12041" max="12041" width="9.85546875" style="48" bestFit="1" customWidth="1"/>
    <col min="12042" max="12288" width="9.140625" style="48"/>
    <col min="12289" max="12289" width="65.7109375" style="48" customWidth="1"/>
    <col min="12290" max="12290" width="0" style="48" hidden="1" customWidth="1"/>
    <col min="12291" max="12292" width="3.7109375" style="48" customWidth="1"/>
    <col min="12293" max="12293" width="16.7109375" style="48" customWidth="1"/>
    <col min="12294" max="12294" width="4.7109375" style="48" customWidth="1"/>
    <col min="12295" max="12295" width="12.7109375" style="48" customWidth="1"/>
    <col min="12296" max="12296" width="9.140625" style="48"/>
    <col min="12297" max="12297" width="9.85546875" style="48" bestFit="1" customWidth="1"/>
    <col min="12298" max="12544" width="9.140625" style="48"/>
    <col min="12545" max="12545" width="65.7109375" style="48" customWidth="1"/>
    <col min="12546" max="12546" width="0" style="48" hidden="1" customWidth="1"/>
    <col min="12547" max="12548" width="3.7109375" style="48" customWidth="1"/>
    <col min="12549" max="12549" width="16.7109375" style="48" customWidth="1"/>
    <col min="12550" max="12550" width="4.7109375" style="48" customWidth="1"/>
    <col min="12551" max="12551" width="12.7109375" style="48" customWidth="1"/>
    <col min="12552" max="12552" width="9.140625" style="48"/>
    <col min="12553" max="12553" width="9.85546875" style="48" bestFit="1" customWidth="1"/>
    <col min="12554" max="12800" width="9.140625" style="48"/>
    <col min="12801" max="12801" width="65.7109375" style="48" customWidth="1"/>
    <col min="12802" max="12802" width="0" style="48" hidden="1" customWidth="1"/>
    <col min="12803" max="12804" width="3.7109375" style="48" customWidth="1"/>
    <col min="12805" max="12805" width="16.7109375" style="48" customWidth="1"/>
    <col min="12806" max="12806" width="4.7109375" style="48" customWidth="1"/>
    <col min="12807" max="12807" width="12.7109375" style="48" customWidth="1"/>
    <col min="12808" max="12808" width="9.140625" style="48"/>
    <col min="12809" max="12809" width="9.85546875" style="48" bestFit="1" customWidth="1"/>
    <col min="12810" max="13056" width="9.140625" style="48"/>
    <col min="13057" max="13057" width="65.7109375" style="48" customWidth="1"/>
    <col min="13058" max="13058" width="0" style="48" hidden="1" customWidth="1"/>
    <col min="13059" max="13060" width="3.7109375" style="48" customWidth="1"/>
    <col min="13061" max="13061" width="16.7109375" style="48" customWidth="1"/>
    <col min="13062" max="13062" width="4.7109375" style="48" customWidth="1"/>
    <col min="13063" max="13063" width="12.7109375" style="48" customWidth="1"/>
    <col min="13064" max="13064" width="9.140625" style="48"/>
    <col min="13065" max="13065" width="9.85546875" style="48" bestFit="1" customWidth="1"/>
    <col min="13066" max="13312" width="9.140625" style="48"/>
    <col min="13313" max="13313" width="65.7109375" style="48" customWidth="1"/>
    <col min="13314" max="13314" width="0" style="48" hidden="1" customWidth="1"/>
    <col min="13315" max="13316" width="3.7109375" style="48" customWidth="1"/>
    <col min="13317" max="13317" width="16.7109375" style="48" customWidth="1"/>
    <col min="13318" max="13318" width="4.7109375" style="48" customWidth="1"/>
    <col min="13319" max="13319" width="12.7109375" style="48" customWidth="1"/>
    <col min="13320" max="13320" width="9.140625" style="48"/>
    <col min="13321" max="13321" width="9.85546875" style="48" bestFit="1" customWidth="1"/>
    <col min="13322" max="13568" width="9.140625" style="48"/>
    <col min="13569" max="13569" width="65.7109375" style="48" customWidth="1"/>
    <col min="13570" max="13570" width="0" style="48" hidden="1" customWidth="1"/>
    <col min="13571" max="13572" width="3.7109375" style="48" customWidth="1"/>
    <col min="13573" max="13573" width="16.7109375" style="48" customWidth="1"/>
    <col min="13574" max="13574" width="4.7109375" style="48" customWidth="1"/>
    <col min="13575" max="13575" width="12.7109375" style="48" customWidth="1"/>
    <col min="13576" max="13576" width="9.140625" style="48"/>
    <col min="13577" max="13577" width="9.85546875" style="48" bestFit="1" customWidth="1"/>
    <col min="13578" max="13824" width="9.140625" style="48"/>
    <col min="13825" max="13825" width="65.7109375" style="48" customWidth="1"/>
    <col min="13826" max="13826" width="0" style="48" hidden="1" customWidth="1"/>
    <col min="13827" max="13828" width="3.7109375" style="48" customWidth="1"/>
    <col min="13829" max="13829" width="16.7109375" style="48" customWidth="1"/>
    <col min="13830" max="13830" width="4.7109375" style="48" customWidth="1"/>
    <col min="13831" max="13831" width="12.7109375" style="48" customWidth="1"/>
    <col min="13832" max="13832" width="9.140625" style="48"/>
    <col min="13833" max="13833" width="9.85546875" style="48" bestFit="1" customWidth="1"/>
    <col min="13834" max="14080" width="9.140625" style="48"/>
    <col min="14081" max="14081" width="65.7109375" style="48" customWidth="1"/>
    <col min="14082" max="14082" width="0" style="48" hidden="1" customWidth="1"/>
    <col min="14083" max="14084" width="3.7109375" style="48" customWidth="1"/>
    <col min="14085" max="14085" width="16.7109375" style="48" customWidth="1"/>
    <col min="14086" max="14086" width="4.7109375" style="48" customWidth="1"/>
    <col min="14087" max="14087" width="12.7109375" style="48" customWidth="1"/>
    <col min="14088" max="14088" width="9.140625" style="48"/>
    <col min="14089" max="14089" width="9.85546875" style="48" bestFit="1" customWidth="1"/>
    <col min="14090" max="14336" width="9.140625" style="48"/>
    <col min="14337" max="14337" width="65.7109375" style="48" customWidth="1"/>
    <col min="14338" max="14338" width="0" style="48" hidden="1" customWidth="1"/>
    <col min="14339" max="14340" width="3.7109375" style="48" customWidth="1"/>
    <col min="14341" max="14341" width="16.7109375" style="48" customWidth="1"/>
    <col min="14342" max="14342" width="4.7109375" style="48" customWidth="1"/>
    <col min="14343" max="14343" width="12.7109375" style="48" customWidth="1"/>
    <col min="14344" max="14344" width="9.140625" style="48"/>
    <col min="14345" max="14345" width="9.85546875" style="48" bestFit="1" customWidth="1"/>
    <col min="14346" max="14592" width="9.140625" style="48"/>
    <col min="14593" max="14593" width="65.7109375" style="48" customWidth="1"/>
    <col min="14594" max="14594" width="0" style="48" hidden="1" customWidth="1"/>
    <col min="14595" max="14596" width="3.7109375" style="48" customWidth="1"/>
    <col min="14597" max="14597" width="16.7109375" style="48" customWidth="1"/>
    <col min="14598" max="14598" width="4.7109375" style="48" customWidth="1"/>
    <col min="14599" max="14599" width="12.7109375" style="48" customWidth="1"/>
    <col min="14600" max="14600" width="9.140625" style="48"/>
    <col min="14601" max="14601" width="9.85546875" style="48" bestFit="1" customWidth="1"/>
    <col min="14602" max="14848" width="9.140625" style="48"/>
    <col min="14849" max="14849" width="65.7109375" style="48" customWidth="1"/>
    <col min="14850" max="14850" width="0" style="48" hidden="1" customWidth="1"/>
    <col min="14851" max="14852" width="3.7109375" style="48" customWidth="1"/>
    <col min="14853" max="14853" width="16.7109375" style="48" customWidth="1"/>
    <col min="14854" max="14854" width="4.7109375" style="48" customWidth="1"/>
    <col min="14855" max="14855" width="12.7109375" style="48" customWidth="1"/>
    <col min="14856" max="14856" width="9.140625" style="48"/>
    <col min="14857" max="14857" width="9.85546875" style="48" bestFit="1" customWidth="1"/>
    <col min="14858" max="15104" width="9.140625" style="48"/>
    <col min="15105" max="15105" width="65.7109375" style="48" customWidth="1"/>
    <col min="15106" max="15106" width="0" style="48" hidden="1" customWidth="1"/>
    <col min="15107" max="15108" width="3.7109375" style="48" customWidth="1"/>
    <col min="15109" max="15109" width="16.7109375" style="48" customWidth="1"/>
    <col min="15110" max="15110" width="4.7109375" style="48" customWidth="1"/>
    <col min="15111" max="15111" width="12.7109375" style="48" customWidth="1"/>
    <col min="15112" max="15112" width="9.140625" style="48"/>
    <col min="15113" max="15113" width="9.85546875" style="48" bestFit="1" customWidth="1"/>
    <col min="15114" max="15360" width="9.140625" style="48"/>
    <col min="15361" max="15361" width="65.7109375" style="48" customWidth="1"/>
    <col min="15362" max="15362" width="0" style="48" hidden="1" customWidth="1"/>
    <col min="15363" max="15364" width="3.7109375" style="48" customWidth="1"/>
    <col min="15365" max="15365" width="16.7109375" style="48" customWidth="1"/>
    <col min="15366" max="15366" width="4.7109375" style="48" customWidth="1"/>
    <col min="15367" max="15367" width="12.7109375" style="48" customWidth="1"/>
    <col min="15368" max="15368" width="9.140625" style="48"/>
    <col min="15369" max="15369" width="9.85546875" style="48" bestFit="1" customWidth="1"/>
    <col min="15370" max="15616" width="9.140625" style="48"/>
    <col min="15617" max="15617" width="65.7109375" style="48" customWidth="1"/>
    <col min="15618" max="15618" width="0" style="48" hidden="1" customWidth="1"/>
    <col min="15619" max="15620" width="3.7109375" style="48" customWidth="1"/>
    <col min="15621" max="15621" width="16.7109375" style="48" customWidth="1"/>
    <col min="15622" max="15622" width="4.7109375" style="48" customWidth="1"/>
    <col min="15623" max="15623" width="12.7109375" style="48" customWidth="1"/>
    <col min="15624" max="15624" width="9.140625" style="48"/>
    <col min="15625" max="15625" width="9.85546875" style="48" bestFit="1" customWidth="1"/>
    <col min="15626" max="15872" width="9.140625" style="48"/>
    <col min="15873" max="15873" width="65.7109375" style="48" customWidth="1"/>
    <col min="15874" max="15874" width="0" style="48" hidden="1" customWidth="1"/>
    <col min="15875" max="15876" width="3.7109375" style="48" customWidth="1"/>
    <col min="15877" max="15877" width="16.7109375" style="48" customWidth="1"/>
    <col min="15878" max="15878" width="4.7109375" style="48" customWidth="1"/>
    <col min="15879" max="15879" width="12.7109375" style="48" customWidth="1"/>
    <col min="15880" max="15880" width="9.140625" style="48"/>
    <col min="15881" max="15881" width="9.85546875" style="48" bestFit="1" customWidth="1"/>
    <col min="15882" max="16128" width="9.140625" style="48"/>
    <col min="16129" max="16129" width="65.7109375" style="48" customWidth="1"/>
    <col min="16130" max="16130" width="0" style="48" hidden="1" customWidth="1"/>
    <col min="16131" max="16132" width="3.7109375" style="48" customWidth="1"/>
    <col min="16133" max="16133" width="16.7109375" style="48" customWidth="1"/>
    <col min="16134" max="16134" width="4.7109375" style="48" customWidth="1"/>
    <col min="16135" max="16135" width="12.7109375" style="48" customWidth="1"/>
    <col min="16136" max="16136" width="9.140625" style="48"/>
    <col min="16137" max="16137" width="9.85546875" style="48" bestFit="1" customWidth="1"/>
    <col min="16138" max="16384" width="9.140625" style="48"/>
  </cols>
  <sheetData>
    <row r="1" spans="1:9" ht="15.75">
      <c r="A1" s="248" t="s">
        <v>938</v>
      </c>
      <c r="B1" s="248"/>
      <c r="C1" s="248"/>
      <c r="D1" s="248"/>
      <c r="E1" s="248"/>
      <c r="F1" s="248"/>
      <c r="G1" s="248"/>
    </row>
    <row r="2" spans="1:9" ht="15.75">
      <c r="A2" s="248" t="s">
        <v>0</v>
      </c>
      <c r="B2" s="248"/>
      <c r="C2" s="248"/>
      <c r="D2" s="248"/>
      <c r="E2" s="248"/>
      <c r="F2" s="248"/>
      <c r="G2" s="248"/>
    </row>
    <row r="3" spans="1:9" ht="15.75">
      <c r="A3" s="248" t="s">
        <v>1</v>
      </c>
      <c r="B3" s="248"/>
      <c r="C3" s="248"/>
      <c r="D3" s="248"/>
      <c r="E3" s="248"/>
      <c r="F3" s="248"/>
      <c r="G3" s="248"/>
    </row>
    <row r="4" spans="1:9" ht="15.75">
      <c r="A4" s="248" t="s">
        <v>1184</v>
      </c>
      <c r="B4" s="248"/>
      <c r="C4" s="248"/>
      <c r="D4" s="248"/>
      <c r="E4" s="248"/>
      <c r="F4" s="248"/>
      <c r="G4" s="248"/>
    </row>
    <row r="5" spans="1:9">
      <c r="A5" s="40"/>
      <c r="B5" s="40"/>
      <c r="C5" s="41"/>
      <c r="D5" s="41"/>
      <c r="E5" s="41"/>
      <c r="F5" s="41"/>
    </row>
    <row r="6" spans="1:9" s="18" customFormat="1" ht="15.75" customHeight="1">
      <c r="A6" s="248" t="s">
        <v>1157</v>
      </c>
      <c r="B6" s="248"/>
      <c r="C6" s="248"/>
      <c r="D6" s="248"/>
      <c r="E6" s="248"/>
      <c r="F6" s="248"/>
      <c r="G6" s="248"/>
    </row>
    <row r="7" spans="1:9" s="18" customFormat="1" ht="15.75" customHeight="1">
      <c r="A7" s="248" t="s">
        <v>0</v>
      </c>
      <c r="B7" s="248"/>
      <c r="C7" s="248"/>
      <c r="D7" s="248"/>
      <c r="E7" s="248"/>
      <c r="F7" s="248"/>
      <c r="G7" s="248"/>
    </row>
    <row r="8" spans="1:9" s="18" customFormat="1" ht="15.75" customHeight="1">
      <c r="A8" s="248" t="s">
        <v>1</v>
      </c>
      <c r="B8" s="248"/>
      <c r="C8" s="248"/>
      <c r="D8" s="248"/>
      <c r="E8" s="248"/>
      <c r="F8" s="248"/>
      <c r="G8" s="248"/>
    </row>
    <row r="9" spans="1:9" s="18" customFormat="1" ht="15.75" customHeight="1">
      <c r="A9" s="248" t="s">
        <v>1143</v>
      </c>
      <c r="B9" s="248"/>
      <c r="C9" s="248"/>
      <c r="D9" s="248"/>
      <c r="E9" s="248"/>
      <c r="F9" s="248"/>
      <c r="G9" s="248"/>
    </row>
    <row r="10" spans="1:9" s="18" customFormat="1">
      <c r="A10" s="36"/>
      <c r="B10" s="36"/>
      <c r="C10" s="16"/>
      <c r="D10" s="16"/>
      <c r="E10" s="16"/>
      <c r="F10" s="16"/>
      <c r="G10" s="38"/>
    </row>
    <row r="11" spans="1:9" s="39" customFormat="1" ht="56.25" customHeight="1">
      <c r="A11" s="250" t="s">
        <v>1024</v>
      </c>
      <c r="B11" s="250"/>
      <c r="C11" s="250"/>
      <c r="D11" s="250"/>
      <c r="E11" s="250"/>
      <c r="F11" s="250"/>
      <c r="G11" s="250"/>
    </row>
    <row r="12" spans="1:9" s="39" customFormat="1">
      <c r="A12" s="40"/>
      <c r="B12" s="40"/>
      <c r="C12" s="41"/>
      <c r="D12" s="41"/>
      <c r="E12" s="41"/>
      <c r="F12" s="41"/>
      <c r="G12" s="42"/>
    </row>
    <row r="13" spans="1:9" s="39" customFormat="1" ht="15.75">
      <c r="A13" s="43"/>
      <c r="B13" s="43"/>
      <c r="C13" s="44"/>
      <c r="D13" s="44"/>
      <c r="E13" s="44"/>
      <c r="F13" s="44"/>
      <c r="G13" s="45" t="s">
        <v>251</v>
      </c>
    </row>
    <row r="14" spans="1:9" s="39" customFormat="1" ht="31.5">
      <c r="A14" s="235" t="s">
        <v>252</v>
      </c>
      <c r="B14" s="235"/>
      <c r="C14" s="235" t="s">
        <v>254</v>
      </c>
      <c r="D14" s="235" t="s">
        <v>255</v>
      </c>
      <c r="E14" s="235" t="s">
        <v>256</v>
      </c>
      <c r="F14" s="235" t="s">
        <v>257</v>
      </c>
      <c r="G14" s="235" t="s">
        <v>258</v>
      </c>
      <c r="H14" s="47"/>
      <c r="I14" s="47"/>
    </row>
    <row r="15" spans="1:9" s="39" customFormat="1" ht="15.75">
      <c r="A15" s="46">
        <v>1</v>
      </c>
      <c r="B15" s="46"/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7"/>
      <c r="I15" s="47"/>
    </row>
    <row r="16" spans="1:9" s="39" customFormat="1" ht="15.75">
      <c r="A16" s="87" t="s">
        <v>725</v>
      </c>
      <c r="B16" s="46"/>
      <c r="C16" s="46"/>
      <c r="D16" s="46"/>
      <c r="E16" s="46"/>
      <c r="F16" s="46"/>
      <c r="G16" s="52">
        <f>SUM(G17,G111,G146,G193,G243,G349,G388,G393,G427,G453)</f>
        <v>1992305.4</v>
      </c>
      <c r="H16" s="47"/>
      <c r="I16" s="47"/>
    </row>
    <row r="17" spans="1:15" s="18" customFormat="1" ht="18.75">
      <c r="A17" s="88" t="s">
        <v>260</v>
      </c>
      <c r="B17" s="89"/>
      <c r="C17" s="90" t="s">
        <v>261</v>
      </c>
      <c r="D17" s="90" t="s">
        <v>262</v>
      </c>
      <c r="E17" s="89"/>
      <c r="F17" s="91"/>
      <c r="G17" s="92">
        <f>SUM(G18,G24,G28,G44,G48,G63,G71,G78)</f>
        <v>286773.90000000002</v>
      </c>
      <c r="H17" s="17"/>
      <c r="I17" s="17"/>
      <c r="J17" s="17"/>
      <c r="K17" s="19"/>
      <c r="L17" s="17"/>
      <c r="M17" s="17"/>
      <c r="N17" s="17"/>
      <c r="O17" s="17"/>
    </row>
    <row r="18" spans="1:15" s="18" customFormat="1" ht="31.5">
      <c r="A18" s="88" t="s">
        <v>263</v>
      </c>
      <c r="B18" s="89"/>
      <c r="C18" s="90" t="s">
        <v>261</v>
      </c>
      <c r="D18" s="90" t="s">
        <v>264</v>
      </c>
      <c r="E18" s="89"/>
      <c r="F18" s="91"/>
      <c r="G18" s="92">
        <f>SUM(G19)</f>
        <v>6054.9</v>
      </c>
      <c r="H18" s="17"/>
      <c r="I18" s="17"/>
      <c r="J18" s="17"/>
      <c r="K18" s="19"/>
      <c r="L18" s="17"/>
      <c r="M18" s="17"/>
      <c r="N18" s="17"/>
      <c r="O18" s="17"/>
    </row>
    <row r="19" spans="1:15" s="20" customFormat="1" ht="31.5">
      <c r="A19" s="93" t="s">
        <v>265</v>
      </c>
      <c r="B19" s="94"/>
      <c r="C19" s="95" t="s">
        <v>261</v>
      </c>
      <c r="D19" s="95" t="s">
        <v>264</v>
      </c>
      <c r="E19" s="94" t="s">
        <v>266</v>
      </c>
      <c r="F19" s="96"/>
      <c r="G19" s="49">
        <f>SUM(G20)</f>
        <v>6054.9</v>
      </c>
      <c r="H19" s="17"/>
      <c r="I19" s="17"/>
      <c r="J19" s="17"/>
      <c r="K19" s="19"/>
      <c r="L19" s="17"/>
      <c r="M19" s="17"/>
      <c r="N19" s="17"/>
      <c r="O19" s="17"/>
    </row>
    <row r="20" spans="1:15" s="18" customFormat="1" ht="18.75">
      <c r="A20" s="93" t="s">
        <v>267</v>
      </c>
      <c r="B20" s="94"/>
      <c r="C20" s="95" t="s">
        <v>261</v>
      </c>
      <c r="D20" s="95" t="s">
        <v>264</v>
      </c>
      <c r="E20" s="94" t="s">
        <v>268</v>
      </c>
      <c r="F20" s="96"/>
      <c r="G20" s="49">
        <f>SUM(G21:G23)</f>
        <v>6054.9</v>
      </c>
      <c r="H20" s="17"/>
      <c r="I20" s="17"/>
      <c r="J20" s="17"/>
      <c r="K20" s="19"/>
      <c r="L20" s="17"/>
      <c r="M20" s="17"/>
      <c r="N20" s="17"/>
      <c r="O20" s="17"/>
    </row>
    <row r="21" spans="1:15" s="18" customFormat="1" ht="78.75">
      <c r="A21" s="97" t="s">
        <v>269</v>
      </c>
      <c r="B21" s="94"/>
      <c r="C21" s="95" t="s">
        <v>261</v>
      </c>
      <c r="D21" s="95" t="s">
        <v>264</v>
      </c>
      <c r="E21" s="94" t="s">
        <v>270</v>
      </c>
      <c r="F21" s="94">
        <v>100</v>
      </c>
      <c r="G21" s="49">
        <v>5754.9</v>
      </c>
      <c r="H21" s="17"/>
      <c r="I21" s="19"/>
      <c r="J21" s="17"/>
      <c r="K21" s="19"/>
      <c r="L21" s="17"/>
      <c r="M21" s="17"/>
      <c r="N21" s="17"/>
      <c r="O21" s="17"/>
    </row>
    <row r="22" spans="1:15" s="18" customFormat="1" ht="47.25" hidden="1">
      <c r="A22" s="98" t="s">
        <v>271</v>
      </c>
      <c r="B22" s="99"/>
      <c r="C22" s="95" t="s">
        <v>261</v>
      </c>
      <c r="D22" s="95" t="s">
        <v>264</v>
      </c>
      <c r="E22" s="94" t="s">
        <v>270</v>
      </c>
      <c r="F22" s="99">
        <v>200</v>
      </c>
      <c r="G22" s="49">
        <v>0</v>
      </c>
      <c r="H22" s="17"/>
      <c r="I22" s="17"/>
      <c r="J22" s="17"/>
      <c r="K22" s="19"/>
      <c r="L22" s="17"/>
      <c r="M22" s="17"/>
      <c r="N22" s="17"/>
      <c r="O22" s="17"/>
    </row>
    <row r="23" spans="1:15" s="18" customFormat="1" ht="78.75">
      <c r="A23" s="97" t="s">
        <v>272</v>
      </c>
      <c r="B23" s="94"/>
      <c r="C23" s="95" t="s">
        <v>261</v>
      </c>
      <c r="D23" s="95" t="s">
        <v>264</v>
      </c>
      <c r="E23" s="94" t="s">
        <v>273</v>
      </c>
      <c r="F23" s="94">
        <v>100</v>
      </c>
      <c r="G23" s="49">
        <v>300</v>
      </c>
      <c r="H23" s="17"/>
      <c r="I23" s="17"/>
      <c r="J23" s="17"/>
      <c r="K23" s="19"/>
      <c r="L23" s="17"/>
      <c r="M23" s="17"/>
      <c r="N23" s="17"/>
      <c r="O23" s="17"/>
    </row>
    <row r="24" spans="1:15" s="18" customFormat="1" ht="47.25">
      <c r="A24" s="88" t="s">
        <v>667</v>
      </c>
      <c r="B24" s="89"/>
      <c r="C24" s="100" t="s">
        <v>261</v>
      </c>
      <c r="D24" s="101" t="s">
        <v>327</v>
      </c>
      <c r="E24" s="101"/>
      <c r="F24" s="102"/>
      <c r="G24" s="92">
        <f>SUM(G26)</f>
        <v>50</v>
      </c>
      <c r="H24" s="17"/>
      <c r="I24" s="17"/>
      <c r="J24" s="17"/>
      <c r="K24" s="19"/>
      <c r="L24" s="17"/>
      <c r="M24" s="17"/>
      <c r="N24" s="17"/>
      <c r="O24" s="17"/>
    </row>
    <row r="25" spans="1:15" s="18" customFormat="1" ht="15.75">
      <c r="A25" s="93" t="s">
        <v>666</v>
      </c>
      <c r="B25" s="89"/>
      <c r="C25" s="103" t="s">
        <v>261</v>
      </c>
      <c r="D25" s="104" t="s">
        <v>327</v>
      </c>
      <c r="E25" s="104" t="s">
        <v>668</v>
      </c>
      <c r="F25" s="102"/>
      <c r="G25" s="49">
        <f>SUM(G26)</f>
        <v>50</v>
      </c>
      <c r="H25" s="17"/>
      <c r="I25" s="17"/>
      <c r="J25" s="17"/>
      <c r="K25" s="19"/>
      <c r="L25" s="17"/>
      <c r="M25" s="17"/>
      <c r="N25" s="17"/>
      <c r="O25" s="17"/>
    </row>
    <row r="26" spans="1:15" s="18" customFormat="1" ht="31.5">
      <c r="A26" s="93" t="s">
        <v>669</v>
      </c>
      <c r="B26" s="89"/>
      <c r="C26" s="103" t="s">
        <v>261</v>
      </c>
      <c r="D26" s="104" t="s">
        <v>327</v>
      </c>
      <c r="E26" s="104" t="s">
        <v>670</v>
      </c>
      <c r="F26" s="102"/>
      <c r="G26" s="49">
        <f>SUM(G27)</f>
        <v>50</v>
      </c>
      <c r="H26" s="17"/>
      <c r="I26" s="17"/>
      <c r="J26" s="17"/>
      <c r="K26" s="19"/>
      <c r="L26" s="17"/>
      <c r="M26" s="17"/>
      <c r="N26" s="17"/>
      <c r="O26" s="17"/>
    </row>
    <row r="27" spans="1:15" s="18" customFormat="1" ht="94.5">
      <c r="A27" s="97" t="s">
        <v>671</v>
      </c>
      <c r="B27" s="94"/>
      <c r="C27" s="103" t="s">
        <v>261</v>
      </c>
      <c r="D27" s="104" t="s">
        <v>327</v>
      </c>
      <c r="E27" s="104" t="s">
        <v>672</v>
      </c>
      <c r="F27" s="105">
        <v>100</v>
      </c>
      <c r="G27" s="49">
        <v>50</v>
      </c>
      <c r="H27" s="17"/>
      <c r="I27" s="17"/>
      <c r="J27" s="17"/>
      <c r="K27" s="19"/>
      <c r="L27" s="17"/>
      <c r="M27" s="17"/>
      <c r="N27" s="17"/>
      <c r="O27" s="17"/>
    </row>
    <row r="28" spans="1:15" s="18" customFormat="1" ht="47.25">
      <c r="A28" s="88" t="s">
        <v>274</v>
      </c>
      <c r="B28" s="89"/>
      <c r="C28" s="90" t="s">
        <v>261</v>
      </c>
      <c r="D28" s="90" t="s">
        <v>275</v>
      </c>
      <c r="E28" s="89"/>
      <c r="F28" s="89"/>
      <c r="G28" s="92">
        <f>G29+G40</f>
        <v>79026.200000000012</v>
      </c>
      <c r="H28" s="17"/>
      <c r="I28" s="17"/>
      <c r="J28" s="17"/>
      <c r="K28" s="19"/>
      <c r="L28" s="17"/>
      <c r="M28" s="17"/>
      <c r="N28" s="17"/>
      <c r="O28" s="17"/>
    </row>
    <row r="29" spans="1:15" s="20" customFormat="1" ht="31.5">
      <c r="A29" s="93" t="s">
        <v>265</v>
      </c>
      <c r="B29" s="94"/>
      <c r="C29" s="95" t="s">
        <v>261</v>
      </c>
      <c r="D29" s="95" t="s">
        <v>275</v>
      </c>
      <c r="E29" s="94" t="s">
        <v>266</v>
      </c>
      <c r="F29" s="96"/>
      <c r="G29" s="49">
        <f>SUM(G30)</f>
        <v>77207.900000000009</v>
      </c>
      <c r="H29" s="17"/>
      <c r="I29" s="17"/>
      <c r="J29" s="17"/>
      <c r="K29" s="19"/>
      <c r="L29" s="17"/>
      <c r="M29" s="17"/>
      <c r="N29" s="17"/>
      <c r="O29" s="17"/>
    </row>
    <row r="30" spans="1:15" s="18" customFormat="1" ht="18.75">
      <c r="A30" s="93" t="s">
        <v>276</v>
      </c>
      <c r="B30" s="94"/>
      <c r="C30" s="95" t="s">
        <v>261</v>
      </c>
      <c r="D30" s="95" t="s">
        <v>275</v>
      </c>
      <c r="E30" s="94" t="s">
        <v>277</v>
      </c>
      <c r="F30" s="96"/>
      <c r="G30" s="49">
        <f>SUM(G31:G39)</f>
        <v>77207.900000000009</v>
      </c>
      <c r="H30" s="17"/>
      <c r="I30" s="17"/>
      <c r="J30" s="17"/>
      <c r="K30" s="19"/>
      <c r="L30" s="17"/>
      <c r="M30" s="17"/>
      <c r="N30" s="17"/>
      <c r="O30" s="17"/>
    </row>
    <row r="31" spans="1:15" s="18" customFormat="1" ht="94.5">
      <c r="A31" s="97" t="s">
        <v>278</v>
      </c>
      <c r="B31" s="94"/>
      <c r="C31" s="95" t="s">
        <v>261</v>
      </c>
      <c r="D31" s="95" t="s">
        <v>275</v>
      </c>
      <c r="E31" s="94" t="s">
        <v>279</v>
      </c>
      <c r="F31" s="94">
        <v>100</v>
      </c>
      <c r="G31" s="49">
        <v>53070.400000000001</v>
      </c>
      <c r="H31" s="17"/>
      <c r="I31" s="19"/>
      <c r="J31" s="17"/>
      <c r="K31" s="19"/>
      <c r="L31" s="17"/>
      <c r="M31" s="17"/>
      <c r="N31" s="17"/>
      <c r="O31" s="17"/>
    </row>
    <row r="32" spans="1:15" s="18" customFormat="1" ht="47.25">
      <c r="A32" s="98" t="s">
        <v>280</v>
      </c>
      <c r="B32" s="99"/>
      <c r="C32" s="95" t="s">
        <v>261</v>
      </c>
      <c r="D32" s="95" t="s">
        <v>275</v>
      </c>
      <c r="E32" s="94" t="s">
        <v>279</v>
      </c>
      <c r="F32" s="99">
        <v>200</v>
      </c>
      <c r="G32" s="49">
        <v>3830.7</v>
      </c>
      <c r="H32" s="17"/>
      <c r="I32" s="17"/>
      <c r="J32" s="17"/>
      <c r="K32" s="19"/>
      <c r="L32" s="17"/>
      <c r="M32" s="17"/>
      <c r="N32" s="17"/>
      <c r="O32" s="17"/>
    </row>
    <row r="33" spans="1:15" s="18" customFormat="1" ht="31.5">
      <c r="A33" s="97" t="s">
        <v>281</v>
      </c>
      <c r="B33" s="94"/>
      <c r="C33" s="95" t="s">
        <v>261</v>
      </c>
      <c r="D33" s="95" t="s">
        <v>275</v>
      </c>
      <c r="E33" s="94" t="s">
        <v>279</v>
      </c>
      <c r="F33" s="94">
        <v>800</v>
      </c>
      <c r="G33" s="49">
        <v>264.60000000000002</v>
      </c>
      <c r="H33" s="17"/>
      <c r="I33" s="17"/>
      <c r="J33" s="17"/>
      <c r="K33" s="19"/>
      <c r="L33" s="17"/>
      <c r="M33" s="17"/>
      <c r="N33" s="17"/>
      <c r="O33" s="17"/>
    </row>
    <row r="34" spans="1:15" s="18" customFormat="1" ht="126">
      <c r="A34" s="97" t="s">
        <v>282</v>
      </c>
      <c r="B34" s="94"/>
      <c r="C34" s="95" t="s">
        <v>261</v>
      </c>
      <c r="D34" s="95" t="s">
        <v>275</v>
      </c>
      <c r="E34" s="94" t="s">
        <v>283</v>
      </c>
      <c r="F34" s="94">
        <v>100</v>
      </c>
      <c r="G34" s="49">
        <v>16671.8</v>
      </c>
      <c r="H34" s="17"/>
      <c r="I34" s="17"/>
      <c r="J34" s="17"/>
      <c r="K34" s="19"/>
      <c r="L34" s="17"/>
      <c r="M34" s="17"/>
      <c r="N34" s="17"/>
      <c r="O34" s="17"/>
    </row>
    <row r="35" spans="1:15" s="18" customFormat="1" ht="94.5" hidden="1">
      <c r="A35" s="98" t="s">
        <v>284</v>
      </c>
      <c r="B35" s="94"/>
      <c r="C35" s="95" t="s">
        <v>261</v>
      </c>
      <c r="D35" s="95" t="s">
        <v>275</v>
      </c>
      <c r="E35" s="94" t="s">
        <v>283</v>
      </c>
      <c r="F35" s="94">
        <v>200</v>
      </c>
      <c r="G35" s="49">
        <v>0</v>
      </c>
      <c r="H35" s="17"/>
      <c r="I35" s="17"/>
      <c r="J35" s="17"/>
      <c r="K35" s="19"/>
      <c r="L35" s="17"/>
      <c r="M35" s="17"/>
      <c r="N35" s="17"/>
      <c r="O35" s="17"/>
    </row>
    <row r="36" spans="1:15" s="18" customFormat="1" ht="78.75">
      <c r="A36" s="97" t="s">
        <v>272</v>
      </c>
      <c r="B36" s="94"/>
      <c r="C36" s="95" t="s">
        <v>261</v>
      </c>
      <c r="D36" s="95" t="s">
        <v>275</v>
      </c>
      <c r="E36" s="94" t="s">
        <v>285</v>
      </c>
      <c r="F36" s="94">
        <v>100</v>
      </c>
      <c r="G36" s="49">
        <v>2800</v>
      </c>
      <c r="H36" s="17"/>
      <c r="I36" s="17"/>
      <c r="J36" s="17"/>
      <c r="K36" s="19"/>
      <c r="L36" s="17"/>
      <c r="M36" s="17"/>
      <c r="N36" s="17"/>
      <c r="O36" s="17"/>
    </row>
    <row r="37" spans="1:15" s="18" customFormat="1" ht="78.75">
      <c r="A37" s="97" t="s">
        <v>286</v>
      </c>
      <c r="B37" s="94"/>
      <c r="C37" s="95" t="s">
        <v>261</v>
      </c>
      <c r="D37" s="95" t="s">
        <v>275</v>
      </c>
      <c r="E37" s="94" t="s">
        <v>287</v>
      </c>
      <c r="F37" s="94">
        <v>100</v>
      </c>
      <c r="G37" s="49">
        <v>288.60000000000002</v>
      </c>
      <c r="H37" s="17"/>
      <c r="I37" s="17"/>
      <c r="J37" s="17"/>
      <c r="K37" s="19"/>
      <c r="L37" s="17"/>
      <c r="M37" s="17"/>
      <c r="N37" s="17"/>
      <c r="O37" s="17"/>
    </row>
    <row r="38" spans="1:15" s="18" customFormat="1" ht="78.75">
      <c r="A38" s="97" t="s">
        <v>288</v>
      </c>
      <c r="B38" s="94"/>
      <c r="C38" s="95" t="s">
        <v>261</v>
      </c>
      <c r="D38" s="95" t="s">
        <v>275</v>
      </c>
      <c r="E38" s="94" t="s">
        <v>289</v>
      </c>
      <c r="F38" s="94">
        <v>100</v>
      </c>
      <c r="G38" s="49">
        <v>280.60000000000002</v>
      </c>
      <c r="H38" s="17"/>
      <c r="I38" s="17"/>
      <c r="J38" s="17"/>
      <c r="K38" s="19"/>
      <c r="L38" s="17"/>
      <c r="M38" s="17"/>
      <c r="N38" s="17"/>
      <c r="O38" s="17"/>
    </row>
    <row r="39" spans="1:15" s="18" customFormat="1" ht="47.25">
      <c r="A39" s="97" t="s">
        <v>290</v>
      </c>
      <c r="B39" s="94"/>
      <c r="C39" s="95" t="s">
        <v>261</v>
      </c>
      <c r="D39" s="95" t="s">
        <v>275</v>
      </c>
      <c r="E39" s="94" t="s">
        <v>289</v>
      </c>
      <c r="F39" s="94">
        <v>200</v>
      </c>
      <c r="G39" s="49">
        <v>1.2</v>
      </c>
      <c r="H39" s="17"/>
      <c r="I39" s="17"/>
      <c r="J39" s="17"/>
      <c r="K39" s="19"/>
      <c r="L39" s="17"/>
      <c r="M39" s="17"/>
      <c r="N39" s="17"/>
      <c r="O39" s="17"/>
    </row>
    <row r="40" spans="1:15" s="18" customFormat="1" ht="31.5">
      <c r="A40" s="93" t="s">
        <v>304</v>
      </c>
      <c r="B40" s="94"/>
      <c r="C40" s="95" t="s">
        <v>261</v>
      </c>
      <c r="D40" s="95" t="s">
        <v>275</v>
      </c>
      <c r="E40" s="94" t="s">
        <v>305</v>
      </c>
      <c r="F40" s="96"/>
      <c r="G40" s="49">
        <f>SUM(G41)</f>
        <v>1818.3</v>
      </c>
      <c r="H40" s="17"/>
      <c r="I40" s="17"/>
      <c r="J40" s="17"/>
      <c r="K40" s="19"/>
      <c r="L40" s="17"/>
      <c r="M40" s="17"/>
      <c r="N40" s="17"/>
      <c r="O40" s="17"/>
    </row>
    <row r="41" spans="1:15" s="18" customFormat="1" ht="31.5">
      <c r="A41" s="93" t="s">
        <v>306</v>
      </c>
      <c r="B41" s="94"/>
      <c r="C41" s="95" t="s">
        <v>261</v>
      </c>
      <c r="D41" s="95" t="s">
        <v>275</v>
      </c>
      <c r="E41" s="94" t="s">
        <v>307</v>
      </c>
      <c r="F41" s="96"/>
      <c r="G41" s="49">
        <f>SUM(G42:G43)</f>
        <v>1818.3</v>
      </c>
      <c r="H41" s="17"/>
      <c r="I41" s="17"/>
      <c r="J41" s="17"/>
      <c r="K41" s="19"/>
      <c r="L41" s="17"/>
      <c r="M41" s="17"/>
      <c r="N41" s="17"/>
      <c r="O41" s="17"/>
    </row>
    <row r="42" spans="1:15" s="18" customFormat="1" ht="94.5">
      <c r="A42" s="97" t="s">
        <v>515</v>
      </c>
      <c r="B42" s="94"/>
      <c r="C42" s="95" t="s">
        <v>261</v>
      </c>
      <c r="D42" s="95" t="s">
        <v>275</v>
      </c>
      <c r="E42" s="94" t="s">
        <v>516</v>
      </c>
      <c r="F42" s="94">
        <v>100</v>
      </c>
      <c r="G42" s="49">
        <v>1806.3</v>
      </c>
      <c r="H42" s="17"/>
      <c r="I42" s="17"/>
      <c r="J42" s="17"/>
      <c r="K42" s="19"/>
      <c r="L42" s="17"/>
      <c r="M42" s="17"/>
      <c r="N42" s="17"/>
      <c r="O42" s="17"/>
    </row>
    <row r="43" spans="1:15" s="18" customFormat="1" ht="47.25">
      <c r="A43" s="93" t="s">
        <v>517</v>
      </c>
      <c r="B43" s="106"/>
      <c r="C43" s="95" t="s">
        <v>261</v>
      </c>
      <c r="D43" s="95" t="s">
        <v>275</v>
      </c>
      <c r="E43" s="94" t="s">
        <v>516</v>
      </c>
      <c r="F43" s="94">
        <v>200</v>
      </c>
      <c r="G43" s="49">
        <v>12</v>
      </c>
      <c r="H43" s="17"/>
      <c r="I43" s="17"/>
      <c r="J43" s="17"/>
      <c r="K43" s="19"/>
      <c r="L43" s="17"/>
      <c r="M43" s="17"/>
      <c r="N43" s="17"/>
      <c r="O43" s="17"/>
    </row>
    <row r="44" spans="1:15" s="22" customFormat="1" ht="15.75">
      <c r="A44" s="88" t="s">
        <v>291</v>
      </c>
      <c r="B44" s="89"/>
      <c r="C44" s="90" t="s">
        <v>261</v>
      </c>
      <c r="D44" s="90" t="s">
        <v>292</v>
      </c>
      <c r="E44" s="89"/>
      <c r="F44" s="89"/>
      <c r="G44" s="92">
        <f>SUM(G45)</f>
        <v>33.700000000000003</v>
      </c>
      <c r="H44" s="21"/>
      <c r="I44" s="21"/>
      <c r="J44" s="21"/>
      <c r="K44" s="19"/>
      <c r="L44" s="21"/>
      <c r="M44" s="21"/>
      <c r="N44" s="21"/>
      <c r="O44" s="21"/>
    </row>
    <row r="45" spans="1:15" s="22" customFormat="1" ht="15.75">
      <c r="A45" s="93" t="s">
        <v>293</v>
      </c>
      <c r="B45" s="94"/>
      <c r="C45" s="95" t="s">
        <v>261</v>
      </c>
      <c r="D45" s="95" t="s">
        <v>292</v>
      </c>
      <c r="E45" s="94" t="s">
        <v>294</v>
      </c>
      <c r="F45" s="94"/>
      <c r="G45" s="49">
        <f>SUM(G46)</f>
        <v>33.700000000000003</v>
      </c>
      <c r="H45" s="21"/>
      <c r="I45" s="21"/>
      <c r="J45" s="21"/>
      <c r="K45" s="19"/>
      <c r="L45" s="21"/>
      <c r="M45" s="21"/>
      <c r="N45" s="21"/>
      <c r="O45" s="21"/>
    </row>
    <row r="46" spans="1:15" s="22" customFormat="1" ht="15.75">
      <c r="A46" s="93" t="s">
        <v>295</v>
      </c>
      <c r="B46" s="94"/>
      <c r="C46" s="95" t="s">
        <v>261</v>
      </c>
      <c r="D46" s="95" t="s">
        <v>292</v>
      </c>
      <c r="E46" s="94" t="s">
        <v>296</v>
      </c>
      <c r="F46" s="94"/>
      <c r="G46" s="49">
        <f>SUM(G47)</f>
        <v>33.700000000000003</v>
      </c>
      <c r="H46" s="21"/>
      <c r="I46" s="21"/>
      <c r="J46" s="21"/>
      <c r="K46" s="19"/>
      <c r="L46" s="21"/>
      <c r="M46" s="21"/>
      <c r="N46" s="21"/>
      <c r="O46" s="21"/>
    </row>
    <row r="47" spans="1:15" s="18" customFormat="1" ht="78.75">
      <c r="A47" s="98" t="s">
        <v>297</v>
      </c>
      <c r="B47" s="94"/>
      <c r="C47" s="95" t="s">
        <v>261</v>
      </c>
      <c r="D47" s="95" t="s">
        <v>292</v>
      </c>
      <c r="E47" s="94" t="s">
        <v>298</v>
      </c>
      <c r="F47" s="94">
        <v>200</v>
      </c>
      <c r="G47" s="49">
        <v>33.700000000000003</v>
      </c>
      <c r="H47" s="17"/>
      <c r="I47" s="17"/>
      <c r="J47" s="17"/>
      <c r="K47" s="19"/>
      <c r="L47" s="17"/>
      <c r="M47" s="17"/>
      <c r="N47" s="17"/>
      <c r="O47" s="17"/>
    </row>
    <row r="48" spans="1:15" s="18" customFormat="1" ht="47.25">
      <c r="A48" s="88" t="s">
        <v>474</v>
      </c>
      <c r="B48" s="107"/>
      <c r="C48" s="90" t="s">
        <v>261</v>
      </c>
      <c r="D48" s="90" t="s">
        <v>464</v>
      </c>
      <c r="E48" s="89"/>
      <c r="F48" s="89"/>
      <c r="G48" s="92">
        <f>G49+G58</f>
        <v>41484.199999999997</v>
      </c>
      <c r="H48" s="17"/>
      <c r="I48" s="17"/>
      <c r="J48" s="17"/>
      <c r="K48" s="19"/>
      <c r="L48" s="17"/>
      <c r="M48" s="17"/>
      <c r="N48" s="17"/>
      <c r="O48" s="17"/>
    </row>
    <row r="49" spans="1:15" s="18" customFormat="1" ht="31.5">
      <c r="A49" s="93" t="s">
        <v>304</v>
      </c>
      <c r="B49" s="94"/>
      <c r="C49" s="95" t="s">
        <v>261</v>
      </c>
      <c r="D49" s="95" t="s">
        <v>464</v>
      </c>
      <c r="E49" s="94" t="s">
        <v>305</v>
      </c>
      <c r="F49" s="96"/>
      <c r="G49" s="49">
        <f>SUM(G50)</f>
        <v>38579.199999999997</v>
      </c>
      <c r="H49" s="17"/>
      <c r="I49" s="17"/>
      <c r="J49" s="17"/>
      <c r="K49" s="19"/>
      <c r="L49" s="17"/>
      <c r="M49" s="17"/>
      <c r="N49" s="17"/>
      <c r="O49" s="17"/>
    </row>
    <row r="50" spans="1:15" s="18" customFormat="1" ht="31.5">
      <c r="A50" s="93" t="s">
        <v>306</v>
      </c>
      <c r="B50" s="94"/>
      <c r="C50" s="95" t="s">
        <v>261</v>
      </c>
      <c r="D50" s="95" t="s">
        <v>464</v>
      </c>
      <c r="E50" s="94" t="s">
        <v>307</v>
      </c>
      <c r="F50" s="96"/>
      <c r="G50" s="49">
        <f>SUM(G51:G57)</f>
        <v>38579.199999999997</v>
      </c>
      <c r="H50" s="17"/>
      <c r="I50" s="17"/>
      <c r="J50" s="17"/>
      <c r="K50" s="19"/>
      <c r="L50" s="17"/>
      <c r="M50" s="17"/>
      <c r="N50" s="17"/>
      <c r="O50" s="17"/>
    </row>
    <row r="51" spans="1:15" s="18" customFormat="1" ht="94.5">
      <c r="A51" s="97" t="s">
        <v>278</v>
      </c>
      <c r="B51" s="94"/>
      <c r="C51" s="95" t="s">
        <v>261</v>
      </c>
      <c r="D51" s="95" t="s">
        <v>464</v>
      </c>
      <c r="E51" s="94" t="s">
        <v>475</v>
      </c>
      <c r="F51" s="94">
        <v>100</v>
      </c>
      <c r="G51" s="49">
        <v>32465.599999999999</v>
      </c>
      <c r="H51" s="17"/>
      <c r="I51" s="19"/>
      <c r="J51" s="17"/>
      <c r="K51" s="19"/>
      <c r="L51" s="17"/>
      <c r="M51" s="17"/>
      <c r="N51" s="17"/>
      <c r="O51" s="17"/>
    </row>
    <row r="52" spans="1:15" s="18" customFormat="1" ht="47.25">
      <c r="A52" s="98" t="s">
        <v>280</v>
      </c>
      <c r="B52" s="99"/>
      <c r="C52" s="95" t="s">
        <v>261</v>
      </c>
      <c r="D52" s="95" t="s">
        <v>464</v>
      </c>
      <c r="E52" s="94" t="s">
        <v>475</v>
      </c>
      <c r="F52" s="99">
        <v>200</v>
      </c>
      <c r="G52" s="49">
        <v>2000</v>
      </c>
      <c r="H52" s="17"/>
      <c r="I52" s="17"/>
      <c r="J52" s="17"/>
      <c r="K52" s="19"/>
      <c r="L52" s="17"/>
      <c r="M52" s="17"/>
      <c r="N52" s="17"/>
      <c r="O52" s="17"/>
    </row>
    <row r="53" spans="1:15" s="18" customFormat="1" ht="31.5">
      <c r="A53" s="97" t="s">
        <v>281</v>
      </c>
      <c r="B53" s="94"/>
      <c r="C53" s="95" t="s">
        <v>261</v>
      </c>
      <c r="D53" s="95" t="s">
        <v>464</v>
      </c>
      <c r="E53" s="94" t="s">
        <v>475</v>
      </c>
      <c r="F53" s="94">
        <v>800</v>
      </c>
      <c r="G53" s="49">
        <v>19.7</v>
      </c>
      <c r="H53" s="17"/>
      <c r="I53" s="17"/>
      <c r="J53" s="17"/>
      <c r="K53" s="19"/>
      <c r="L53" s="17"/>
      <c r="M53" s="17"/>
      <c r="N53" s="17"/>
      <c r="O53" s="17"/>
    </row>
    <row r="54" spans="1:15" s="18" customFormat="1" ht="126">
      <c r="A54" s="97" t="s">
        <v>282</v>
      </c>
      <c r="B54" s="94"/>
      <c r="C54" s="95" t="s">
        <v>261</v>
      </c>
      <c r="D54" s="95" t="s">
        <v>464</v>
      </c>
      <c r="E54" s="94" t="s">
        <v>476</v>
      </c>
      <c r="F54" s="94">
        <v>100</v>
      </c>
      <c r="G54" s="49">
        <v>2093.9</v>
      </c>
      <c r="H54" s="17"/>
      <c r="I54" s="17"/>
      <c r="J54" s="17"/>
      <c r="K54" s="19"/>
      <c r="L54" s="17"/>
      <c r="M54" s="17"/>
      <c r="N54" s="17"/>
      <c r="O54" s="17"/>
    </row>
    <row r="55" spans="1:15" s="18" customFormat="1" ht="94.5" hidden="1">
      <c r="A55" s="98" t="s">
        <v>284</v>
      </c>
      <c r="B55" s="94"/>
      <c r="C55" s="95" t="s">
        <v>261</v>
      </c>
      <c r="D55" s="95" t="s">
        <v>464</v>
      </c>
      <c r="E55" s="94" t="s">
        <v>476</v>
      </c>
      <c r="F55" s="94">
        <v>200</v>
      </c>
      <c r="G55" s="49"/>
      <c r="H55" s="17"/>
      <c r="I55" s="17"/>
      <c r="J55" s="17"/>
      <c r="K55" s="19"/>
      <c r="L55" s="17"/>
      <c r="M55" s="17"/>
      <c r="N55" s="17"/>
      <c r="O55" s="17"/>
    </row>
    <row r="56" spans="1:15" s="18" customFormat="1" ht="78.75">
      <c r="A56" s="97" t="s">
        <v>272</v>
      </c>
      <c r="B56" s="94"/>
      <c r="C56" s="95" t="s">
        <v>261</v>
      </c>
      <c r="D56" s="95" t="s">
        <v>464</v>
      </c>
      <c r="E56" s="94" t="s">
        <v>477</v>
      </c>
      <c r="F56" s="94">
        <v>100</v>
      </c>
      <c r="G56" s="49">
        <v>2000</v>
      </c>
      <c r="H56" s="19"/>
      <c r="I56" s="17"/>
      <c r="J56" s="17"/>
      <c r="K56" s="19"/>
      <c r="L56" s="17"/>
      <c r="M56" s="17"/>
      <c r="N56" s="17"/>
      <c r="O56" s="17"/>
    </row>
    <row r="57" spans="1:15" s="18" customFormat="1" ht="63" hidden="1">
      <c r="A57" s="97" t="s">
        <v>936</v>
      </c>
      <c r="B57" s="94"/>
      <c r="C57" s="95" t="s">
        <v>261</v>
      </c>
      <c r="D57" s="95" t="s">
        <v>464</v>
      </c>
      <c r="E57" s="94" t="s">
        <v>481</v>
      </c>
      <c r="F57" s="94">
        <v>100</v>
      </c>
      <c r="G57" s="49"/>
      <c r="H57" s="19"/>
      <c r="I57" s="17"/>
      <c r="J57" s="17"/>
      <c r="K57" s="19"/>
      <c r="L57" s="17"/>
      <c r="M57" s="17"/>
      <c r="N57" s="17"/>
      <c r="O57" s="17"/>
    </row>
    <row r="58" spans="1:15" s="18" customFormat="1" ht="15.75">
      <c r="A58" s="93" t="s">
        <v>681</v>
      </c>
      <c r="B58" s="107"/>
      <c r="C58" s="95" t="s">
        <v>261</v>
      </c>
      <c r="D58" s="95" t="s">
        <v>464</v>
      </c>
      <c r="E58" s="94" t="s">
        <v>682</v>
      </c>
      <c r="F58" s="94"/>
      <c r="G58" s="49">
        <f>SUM(G59)</f>
        <v>2905</v>
      </c>
      <c r="H58" s="17"/>
      <c r="I58" s="17"/>
      <c r="J58" s="17"/>
      <c r="K58" s="19"/>
      <c r="L58" s="17"/>
      <c r="M58" s="17"/>
      <c r="N58" s="17"/>
      <c r="O58" s="17"/>
    </row>
    <row r="59" spans="1:15" s="18" customFormat="1" ht="31.5">
      <c r="A59" s="93" t="s">
        <v>683</v>
      </c>
      <c r="B59" s="107"/>
      <c r="C59" s="95" t="s">
        <v>261</v>
      </c>
      <c r="D59" s="95" t="s">
        <v>464</v>
      </c>
      <c r="E59" s="94" t="s">
        <v>684</v>
      </c>
      <c r="F59" s="94"/>
      <c r="G59" s="49">
        <f>SUM(G60:G62)</f>
        <v>2905</v>
      </c>
      <c r="H59" s="17"/>
      <c r="I59" s="17"/>
      <c r="J59" s="17"/>
      <c r="K59" s="19"/>
      <c r="L59" s="17"/>
      <c r="M59" s="17"/>
      <c r="N59" s="17"/>
      <c r="O59" s="17"/>
    </row>
    <row r="60" spans="1:15" s="18" customFormat="1" ht="94.5">
      <c r="A60" s="97" t="s">
        <v>278</v>
      </c>
      <c r="B60" s="108"/>
      <c r="C60" s="95" t="s">
        <v>261</v>
      </c>
      <c r="D60" s="95" t="s">
        <v>464</v>
      </c>
      <c r="E60" s="94" t="s">
        <v>685</v>
      </c>
      <c r="F60" s="94">
        <v>100</v>
      </c>
      <c r="G60" s="49">
        <v>2540.8000000000002</v>
      </c>
      <c r="H60" s="19"/>
      <c r="I60" s="19"/>
      <c r="J60" s="17"/>
      <c r="K60" s="19"/>
      <c r="L60" s="17"/>
      <c r="M60" s="17"/>
      <c r="N60" s="17"/>
      <c r="O60" s="17"/>
    </row>
    <row r="61" spans="1:15" s="18" customFormat="1" ht="126">
      <c r="A61" s="97" t="s">
        <v>282</v>
      </c>
      <c r="B61" s="108"/>
      <c r="C61" s="95" t="s">
        <v>261</v>
      </c>
      <c r="D61" s="95" t="s">
        <v>464</v>
      </c>
      <c r="E61" s="94" t="s">
        <v>1022</v>
      </c>
      <c r="F61" s="94">
        <v>100</v>
      </c>
      <c r="G61" s="49">
        <v>229.2</v>
      </c>
      <c r="H61" s="19"/>
      <c r="I61" s="19"/>
      <c r="J61" s="17"/>
      <c r="K61" s="19"/>
      <c r="L61" s="17"/>
      <c r="M61" s="17"/>
      <c r="N61" s="17"/>
      <c r="O61" s="17"/>
    </row>
    <row r="62" spans="1:15" s="18" customFormat="1" ht="78.75">
      <c r="A62" s="97" t="s">
        <v>272</v>
      </c>
      <c r="B62" s="94"/>
      <c r="C62" s="95" t="s">
        <v>261</v>
      </c>
      <c r="D62" s="95" t="s">
        <v>464</v>
      </c>
      <c r="E62" s="94" t="s">
        <v>686</v>
      </c>
      <c r="F62" s="94">
        <v>100</v>
      </c>
      <c r="G62" s="49">
        <v>135</v>
      </c>
      <c r="H62" s="17"/>
      <c r="I62" s="17"/>
      <c r="J62" s="17"/>
      <c r="K62" s="19"/>
      <c r="L62" s="17"/>
      <c r="M62" s="17"/>
      <c r="N62" s="17"/>
      <c r="O62" s="17"/>
    </row>
    <row r="63" spans="1:15" s="18" customFormat="1" ht="15.75">
      <c r="A63" s="88" t="s">
        <v>674</v>
      </c>
      <c r="B63" s="108"/>
      <c r="C63" s="90" t="s">
        <v>261</v>
      </c>
      <c r="D63" s="90" t="s">
        <v>452</v>
      </c>
      <c r="E63" s="89"/>
      <c r="F63" s="89"/>
      <c r="G63" s="92">
        <f>SUM(G64)</f>
        <v>4069.3</v>
      </c>
      <c r="H63" s="17"/>
      <c r="I63" s="17"/>
      <c r="J63" s="17"/>
      <c r="K63" s="19"/>
      <c r="L63" s="17"/>
      <c r="M63" s="17"/>
      <c r="N63" s="17"/>
      <c r="O63" s="17"/>
    </row>
    <row r="64" spans="1:15" s="18" customFormat="1" ht="15.75">
      <c r="A64" s="93" t="s">
        <v>673</v>
      </c>
      <c r="B64" s="107"/>
      <c r="C64" s="95" t="s">
        <v>261</v>
      </c>
      <c r="D64" s="95" t="s">
        <v>452</v>
      </c>
      <c r="E64" s="94" t="s">
        <v>675</v>
      </c>
      <c r="F64" s="94"/>
      <c r="G64" s="49">
        <f>G65+G69</f>
        <v>4069.3</v>
      </c>
      <c r="H64" s="17"/>
      <c r="I64" s="17"/>
      <c r="J64" s="17"/>
      <c r="K64" s="19"/>
      <c r="L64" s="17"/>
      <c r="M64" s="17"/>
      <c r="N64" s="17"/>
      <c r="O64" s="17"/>
    </row>
    <row r="65" spans="1:15" s="18" customFormat="1" ht="31.5">
      <c r="A65" s="93" t="s">
        <v>676</v>
      </c>
      <c r="B65" s="107"/>
      <c r="C65" s="95" t="s">
        <v>261</v>
      </c>
      <c r="D65" s="95" t="s">
        <v>452</v>
      </c>
      <c r="E65" s="94" t="s">
        <v>677</v>
      </c>
      <c r="F65" s="94"/>
      <c r="G65" s="49">
        <f>SUM(G66:G68)</f>
        <v>4069.3</v>
      </c>
      <c r="H65" s="17"/>
      <c r="I65" s="17"/>
      <c r="J65" s="17"/>
      <c r="K65" s="19"/>
      <c r="L65" s="17"/>
      <c r="M65" s="17"/>
      <c r="N65" s="17"/>
      <c r="O65" s="17"/>
    </row>
    <row r="66" spans="1:15" s="18" customFormat="1" ht="94.5">
      <c r="A66" s="97" t="s">
        <v>678</v>
      </c>
      <c r="B66" s="108"/>
      <c r="C66" s="95" t="s">
        <v>261</v>
      </c>
      <c r="D66" s="95" t="s">
        <v>452</v>
      </c>
      <c r="E66" s="94" t="s">
        <v>679</v>
      </c>
      <c r="F66" s="94">
        <v>100</v>
      </c>
      <c r="G66" s="49">
        <v>3969.3</v>
      </c>
      <c r="H66" s="19"/>
      <c r="I66" s="19"/>
      <c r="J66" s="17"/>
      <c r="K66" s="19"/>
      <c r="L66" s="17"/>
      <c r="M66" s="17"/>
      <c r="N66" s="17"/>
      <c r="O66" s="17"/>
    </row>
    <row r="67" spans="1:15" s="18" customFormat="1" ht="15.75">
      <c r="A67" s="97" t="s">
        <v>981</v>
      </c>
      <c r="B67" s="108"/>
      <c r="C67" s="95" t="s">
        <v>261</v>
      </c>
      <c r="D67" s="95" t="s">
        <v>452</v>
      </c>
      <c r="E67" s="94" t="s">
        <v>679</v>
      </c>
      <c r="F67" s="94">
        <v>800</v>
      </c>
      <c r="G67" s="49"/>
      <c r="H67" s="19"/>
      <c r="I67" s="19"/>
      <c r="J67" s="17"/>
      <c r="K67" s="19"/>
      <c r="L67" s="17"/>
      <c r="M67" s="17"/>
      <c r="N67" s="17"/>
      <c r="O67" s="17"/>
    </row>
    <row r="68" spans="1:15" s="18" customFormat="1" ht="78.75">
      <c r="A68" s="97" t="s">
        <v>272</v>
      </c>
      <c r="B68" s="94"/>
      <c r="C68" s="95" t="s">
        <v>261</v>
      </c>
      <c r="D68" s="95" t="s">
        <v>452</v>
      </c>
      <c r="E68" s="94" t="s">
        <v>680</v>
      </c>
      <c r="F68" s="94">
        <v>100</v>
      </c>
      <c r="G68" s="49">
        <v>100</v>
      </c>
      <c r="H68" s="17"/>
      <c r="I68" s="17"/>
      <c r="J68" s="17"/>
      <c r="K68" s="19"/>
      <c r="L68" s="17"/>
      <c r="M68" s="17"/>
      <c r="N68" s="17"/>
      <c r="O68" s="17"/>
    </row>
    <row r="69" spans="1:15" s="18" customFormat="1" ht="31.5" hidden="1">
      <c r="A69" s="93" t="s">
        <v>722</v>
      </c>
      <c r="B69" s="107"/>
      <c r="C69" s="95" t="s">
        <v>261</v>
      </c>
      <c r="D69" s="95" t="s">
        <v>452</v>
      </c>
      <c r="E69" s="94" t="s">
        <v>721</v>
      </c>
      <c r="F69" s="94"/>
      <c r="G69" s="49">
        <f>G70</f>
        <v>0</v>
      </c>
      <c r="H69" s="17"/>
      <c r="I69" s="17"/>
      <c r="J69" s="17"/>
      <c r="K69" s="19"/>
      <c r="L69" s="17"/>
      <c r="M69" s="17"/>
      <c r="N69" s="17"/>
      <c r="O69" s="17"/>
    </row>
    <row r="70" spans="1:15" s="18" customFormat="1" ht="47.25" hidden="1">
      <c r="A70" s="97" t="s">
        <v>724</v>
      </c>
      <c r="B70" s="108"/>
      <c r="C70" s="95" t="s">
        <v>261</v>
      </c>
      <c r="D70" s="95" t="s">
        <v>452</v>
      </c>
      <c r="E70" s="94" t="s">
        <v>723</v>
      </c>
      <c r="F70" s="94">
        <v>200</v>
      </c>
      <c r="G70" s="49"/>
      <c r="H70" s="19"/>
      <c r="I70" s="19"/>
      <c r="J70" s="17"/>
      <c r="K70" s="19"/>
      <c r="L70" s="17"/>
      <c r="M70" s="17"/>
      <c r="N70" s="17"/>
      <c r="O70" s="17"/>
    </row>
    <row r="71" spans="1:15" s="18" customFormat="1" ht="15.75">
      <c r="A71" s="88" t="s">
        <v>478</v>
      </c>
      <c r="B71" s="107"/>
      <c r="C71" s="90" t="s">
        <v>261</v>
      </c>
      <c r="D71" s="90">
        <v>11</v>
      </c>
      <c r="E71" s="89"/>
      <c r="F71" s="89"/>
      <c r="G71" s="92">
        <f>SUM(G72,G75)</f>
        <v>7377.2</v>
      </c>
      <c r="H71" s="17"/>
      <c r="I71" s="17"/>
      <c r="J71" s="17"/>
      <c r="K71" s="19"/>
      <c r="L71" s="17"/>
      <c r="M71" s="17"/>
      <c r="N71" s="17"/>
      <c r="O71" s="17"/>
    </row>
    <row r="72" spans="1:15" s="18" customFormat="1" ht="31.5">
      <c r="A72" s="93" t="s">
        <v>304</v>
      </c>
      <c r="B72" s="94"/>
      <c r="C72" s="95" t="s">
        <v>261</v>
      </c>
      <c r="D72" s="95" t="s">
        <v>479</v>
      </c>
      <c r="E72" s="94" t="s">
        <v>305</v>
      </c>
      <c r="F72" s="96"/>
      <c r="G72" s="49">
        <f>SUM(G73)</f>
        <v>2178</v>
      </c>
      <c r="H72" s="17"/>
      <c r="I72" s="17"/>
      <c r="J72" s="17"/>
      <c r="K72" s="19"/>
      <c r="L72" s="17"/>
      <c r="M72" s="17"/>
      <c r="N72" s="17"/>
      <c r="O72" s="17"/>
    </row>
    <row r="73" spans="1:15" s="18" customFormat="1" ht="31.5">
      <c r="A73" s="93" t="s">
        <v>306</v>
      </c>
      <c r="B73" s="94"/>
      <c r="C73" s="95" t="s">
        <v>261</v>
      </c>
      <c r="D73" s="95" t="s">
        <v>479</v>
      </c>
      <c r="E73" s="94" t="s">
        <v>307</v>
      </c>
      <c r="F73" s="96"/>
      <c r="G73" s="49">
        <f>SUM(G74)</f>
        <v>2178</v>
      </c>
      <c r="H73" s="17"/>
      <c r="I73" s="17"/>
      <c r="J73" s="17"/>
      <c r="K73" s="19"/>
      <c r="L73" s="17"/>
      <c r="M73" s="17"/>
      <c r="N73" s="17"/>
      <c r="O73" s="17"/>
    </row>
    <row r="74" spans="1:15" s="18" customFormat="1" ht="31.5">
      <c r="A74" s="93" t="s">
        <v>480</v>
      </c>
      <c r="B74" s="94"/>
      <c r="C74" s="95" t="s">
        <v>261</v>
      </c>
      <c r="D74" s="95" t="s">
        <v>479</v>
      </c>
      <c r="E74" s="94" t="s">
        <v>481</v>
      </c>
      <c r="F74" s="94">
        <v>800</v>
      </c>
      <c r="G74" s="49">
        <v>2178</v>
      </c>
      <c r="H74" s="17"/>
      <c r="I74" s="17"/>
      <c r="J74" s="17"/>
      <c r="K74" s="19"/>
      <c r="L74" s="17"/>
      <c r="M74" s="17"/>
      <c r="N74" s="17"/>
      <c r="O74" s="17"/>
    </row>
    <row r="75" spans="1:15" s="18" customFormat="1" ht="15.75">
      <c r="A75" s="93" t="s">
        <v>293</v>
      </c>
      <c r="B75" s="94"/>
      <c r="C75" s="95" t="s">
        <v>261</v>
      </c>
      <c r="D75" s="95" t="s">
        <v>479</v>
      </c>
      <c r="E75" s="94" t="s">
        <v>294</v>
      </c>
      <c r="F75" s="94"/>
      <c r="G75" s="49">
        <f>SUM(G76)</f>
        <v>5199.2</v>
      </c>
      <c r="H75" s="17"/>
      <c r="I75" s="17"/>
      <c r="J75" s="17"/>
      <c r="K75" s="19"/>
      <c r="L75" s="17"/>
      <c r="M75" s="17"/>
      <c r="N75" s="17"/>
      <c r="O75" s="17"/>
    </row>
    <row r="76" spans="1:15" s="18" customFormat="1" ht="15.75">
      <c r="A76" s="93" t="s">
        <v>295</v>
      </c>
      <c r="B76" s="94"/>
      <c r="C76" s="95" t="s">
        <v>261</v>
      </c>
      <c r="D76" s="95" t="s">
        <v>479</v>
      </c>
      <c r="E76" s="94" t="s">
        <v>296</v>
      </c>
      <c r="F76" s="94"/>
      <c r="G76" s="49">
        <f>SUM(G77)</f>
        <v>5199.2</v>
      </c>
      <c r="H76" s="17"/>
      <c r="I76" s="17"/>
      <c r="J76" s="17"/>
      <c r="K76" s="19"/>
      <c r="L76" s="17"/>
      <c r="M76" s="17"/>
      <c r="N76" s="17"/>
      <c r="O76" s="17"/>
    </row>
    <row r="77" spans="1:15" s="18" customFormat="1" ht="31.5">
      <c r="A77" s="93" t="s">
        <v>325</v>
      </c>
      <c r="B77" s="94"/>
      <c r="C77" s="95" t="s">
        <v>261</v>
      </c>
      <c r="D77" s="95" t="s">
        <v>479</v>
      </c>
      <c r="E77" s="94" t="s">
        <v>323</v>
      </c>
      <c r="F77" s="94">
        <v>800</v>
      </c>
      <c r="G77" s="49">
        <v>5199.2</v>
      </c>
      <c r="H77" s="19"/>
      <c r="I77" s="17"/>
      <c r="J77" s="17"/>
      <c r="K77" s="19"/>
      <c r="L77" s="17"/>
      <c r="M77" s="17"/>
      <c r="N77" s="17"/>
      <c r="O77" s="17"/>
    </row>
    <row r="78" spans="1:15" s="18" customFormat="1" ht="15.75">
      <c r="A78" s="88" t="s">
        <v>299</v>
      </c>
      <c r="B78" s="89"/>
      <c r="C78" s="90" t="s">
        <v>261</v>
      </c>
      <c r="D78" s="90">
        <v>13</v>
      </c>
      <c r="E78" s="89"/>
      <c r="F78" s="89"/>
      <c r="G78" s="92">
        <f>SUM(G79,G83,G87,G91,G106)</f>
        <v>148678.39999999999</v>
      </c>
      <c r="H78" s="17"/>
      <c r="I78" s="17"/>
      <c r="J78" s="17"/>
      <c r="K78" s="19"/>
      <c r="L78" s="17"/>
      <c r="M78" s="17"/>
      <c r="N78" s="17"/>
      <c r="O78" s="17"/>
    </row>
    <row r="79" spans="1:15" s="18" customFormat="1" ht="47.25" hidden="1">
      <c r="A79" s="93" t="s">
        <v>921</v>
      </c>
      <c r="B79" s="94"/>
      <c r="C79" s="95" t="s">
        <v>261</v>
      </c>
      <c r="D79" s="95" t="s">
        <v>300</v>
      </c>
      <c r="E79" s="94" t="s">
        <v>466</v>
      </c>
      <c r="F79" s="94"/>
      <c r="G79" s="49">
        <f>G80</f>
        <v>0</v>
      </c>
      <c r="H79" s="17"/>
      <c r="I79" s="17"/>
      <c r="J79" s="17"/>
      <c r="K79" s="19"/>
      <c r="L79" s="17"/>
      <c r="M79" s="17"/>
      <c r="N79" s="17"/>
      <c r="O79" s="17"/>
    </row>
    <row r="80" spans="1:15" s="18" customFormat="1" ht="47.25" hidden="1">
      <c r="A80" s="93" t="s">
        <v>467</v>
      </c>
      <c r="B80" s="94"/>
      <c r="C80" s="95" t="s">
        <v>261</v>
      </c>
      <c r="D80" s="95" t="s">
        <v>300</v>
      </c>
      <c r="E80" s="94" t="s">
        <v>525</v>
      </c>
      <c r="F80" s="94"/>
      <c r="G80" s="49">
        <f>G81</f>
        <v>0</v>
      </c>
      <c r="H80" s="17"/>
      <c r="I80" s="17"/>
      <c r="J80" s="17"/>
      <c r="K80" s="19"/>
      <c r="L80" s="17"/>
      <c r="M80" s="17"/>
      <c r="N80" s="17"/>
      <c r="O80" s="17"/>
    </row>
    <row r="81" spans="1:15" s="18" customFormat="1" ht="47.25" hidden="1">
      <c r="A81" s="93" t="s">
        <v>688</v>
      </c>
      <c r="B81" s="94"/>
      <c r="C81" s="95" t="s">
        <v>261</v>
      </c>
      <c r="D81" s="95" t="s">
        <v>300</v>
      </c>
      <c r="E81" s="94" t="s">
        <v>689</v>
      </c>
      <c r="F81" s="94"/>
      <c r="G81" s="49">
        <f>G82</f>
        <v>0</v>
      </c>
      <c r="H81" s="17"/>
      <c r="I81" s="17"/>
      <c r="J81" s="17"/>
      <c r="K81" s="19"/>
      <c r="L81" s="17"/>
      <c r="M81" s="17"/>
      <c r="N81" s="17"/>
      <c r="O81" s="17"/>
    </row>
    <row r="82" spans="1:15" s="18" customFormat="1" ht="63" hidden="1">
      <c r="A82" s="97" t="s">
        <v>691</v>
      </c>
      <c r="B82" s="94"/>
      <c r="C82" s="95" t="s">
        <v>261</v>
      </c>
      <c r="D82" s="95" t="s">
        <v>300</v>
      </c>
      <c r="E82" s="94" t="s">
        <v>690</v>
      </c>
      <c r="F82" s="94">
        <v>400</v>
      </c>
      <c r="G82" s="49"/>
      <c r="H82" s="17"/>
      <c r="I82" s="17"/>
      <c r="J82" s="17"/>
      <c r="K82" s="19"/>
      <c r="L82" s="17"/>
      <c r="M82" s="17"/>
      <c r="N82" s="17"/>
      <c r="O82" s="17"/>
    </row>
    <row r="83" spans="1:15" s="18" customFormat="1" ht="31.5">
      <c r="A83" s="97" t="s">
        <v>1087</v>
      </c>
      <c r="B83" s="94"/>
      <c r="C83" s="95" t="s">
        <v>261</v>
      </c>
      <c r="D83" s="95" t="s">
        <v>300</v>
      </c>
      <c r="E83" s="94" t="s">
        <v>399</v>
      </c>
      <c r="F83" s="94"/>
      <c r="G83" s="49">
        <f>G84</f>
        <v>15933.2</v>
      </c>
      <c r="H83" s="17"/>
      <c r="I83" s="17"/>
      <c r="J83" s="17"/>
      <c r="K83" s="19"/>
      <c r="L83" s="17"/>
      <c r="M83" s="17"/>
      <c r="N83" s="17"/>
      <c r="O83" s="17"/>
    </row>
    <row r="84" spans="1:15" s="18" customFormat="1" ht="47.25">
      <c r="A84" s="97" t="s">
        <v>953</v>
      </c>
      <c r="B84" s="94"/>
      <c r="C84" s="95" t="s">
        <v>261</v>
      </c>
      <c r="D84" s="95" t="s">
        <v>300</v>
      </c>
      <c r="E84" s="94" t="s">
        <v>414</v>
      </c>
      <c r="F84" s="94"/>
      <c r="G84" s="49">
        <f>G86+G85</f>
        <v>15933.2</v>
      </c>
      <c r="H84" s="17"/>
      <c r="I84" s="17"/>
      <c r="J84" s="17"/>
      <c r="K84" s="19"/>
      <c r="L84" s="17"/>
      <c r="M84" s="17"/>
      <c r="N84" s="17"/>
      <c r="O84" s="17"/>
    </row>
    <row r="85" spans="1:15" s="18" customFormat="1" ht="63">
      <c r="A85" s="97" t="s">
        <v>1161</v>
      </c>
      <c r="B85" s="94"/>
      <c r="C85" s="95" t="s">
        <v>261</v>
      </c>
      <c r="D85" s="95" t="s">
        <v>300</v>
      </c>
      <c r="E85" s="94" t="s">
        <v>1130</v>
      </c>
      <c r="F85" s="94">
        <v>200</v>
      </c>
      <c r="G85" s="49">
        <v>3500</v>
      </c>
      <c r="H85" s="17"/>
      <c r="I85" s="17"/>
      <c r="J85" s="17"/>
      <c r="K85" s="19"/>
      <c r="L85" s="17"/>
      <c r="M85" s="17"/>
      <c r="N85" s="17"/>
      <c r="O85" s="17"/>
    </row>
    <row r="86" spans="1:15" s="18" customFormat="1" ht="63">
      <c r="A86" s="97" t="s">
        <v>954</v>
      </c>
      <c r="B86" s="94"/>
      <c r="C86" s="95" t="s">
        <v>261</v>
      </c>
      <c r="D86" s="95" t="s">
        <v>300</v>
      </c>
      <c r="E86" s="94" t="s">
        <v>1130</v>
      </c>
      <c r="F86" s="94">
        <v>400</v>
      </c>
      <c r="G86" s="49">
        <v>12433.2</v>
      </c>
      <c r="H86" s="17"/>
      <c r="I86" s="17"/>
      <c r="J86" s="17"/>
      <c r="K86" s="19"/>
      <c r="L86" s="17"/>
      <c r="M86" s="17"/>
      <c r="N86" s="17"/>
      <c r="O86" s="17"/>
    </row>
    <row r="87" spans="1:15" s="20" customFormat="1" ht="31.5">
      <c r="A87" s="93" t="s">
        <v>265</v>
      </c>
      <c r="B87" s="94"/>
      <c r="C87" s="95" t="s">
        <v>261</v>
      </c>
      <c r="D87" s="95" t="s">
        <v>300</v>
      </c>
      <c r="E87" s="94" t="s">
        <v>266</v>
      </c>
      <c r="F87" s="96"/>
      <c r="G87" s="49">
        <f>SUM(G88)</f>
        <v>610</v>
      </c>
      <c r="H87" s="17"/>
      <c r="I87" s="17"/>
      <c r="J87" s="17"/>
      <c r="K87" s="19"/>
      <c r="L87" s="17"/>
      <c r="M87" s="17"/>
      <c r="N87" s="17"/>
      <c r="O87" s="17"/>
    </row>
    <row r="88" spans="1:15" s="18" customFormat="1" ht="18.75">
      <c r="A88" s="93" t="s">
        <v>276</v>
      </c>
      <c r="B88" s="94"/>
      <c r="C88" s="95" t="s">
        <v>261</v>
      </c>
      <c r="D88" s="95" t="s">
        <v>300</v>
      </c>
      <c r="E88" s="94" t="s">
        <v>277</v>
      </c>
      <c r="F88" s="96"/>
      <c r="G88" s="49">
        <f>SUM(G89:G90)</f>
        <v>610</v>
      </c>
      <c r="H88" s="17"/>
      <c r="I88" s="17"/>
      <c r="J88" s="17"/>
      <c r="K88" s="19"/>
      <c r="L88" s="17"/>
      <c r="M88" s="17"/>
      <c r="N88" s="17"/>
      <c r="O88" s="17"/>
    </row>
    <row r="89" spans="1:15" s="18" customFormat="1" ht="63">
      <c r="A89" s="98" t="s">
        <v>301</v>
      </c>
      <c r="B89" s="94"/>
      <c r="C89" s="95" t="s">
        <v>261</v>
      </c>
      <c r="D89" s="95" t="s">
        <v>300</v>
      </c>
      <c r="E89" s="94" t="s">
        <v>302</v>
      </c>
      <c r="F89" s="94">
        <v>200</v>
      </c>
      <c r="G89" s="49">
        <v>300</v>
      </c>
      <c r="H89" s="17"/>
      <c r="I89" s="17"/>
      <c r="J89" s="17"/>
      <c r="K89" s="19"/>
      <c r="L89" s="17"/>
      <c r="M89" s="17"/>
      <c r="N89" s="17"/>
      <c r="O89" s="17"/>
    </row>
    <row r="90" spans="1:15" s="18" customFormat="1" ht="47.25">
      <c r="A90" s="97" t="s">
        <v>303</v>
      </c>
      <c r="B90" s="94"/>
      <c r="C90" s="95" t="s">
        <v>261</v>
      </c>
      <c r="D90" s="95" t="s">
        <v>300</v>
      </c>
      <c r="E90" s="94" t="s">
        <v>302</v>
      </c>
      <c r="F90" s="94">
        <v>800</v>
      </c>
      <c r="G90" s="49">
        <v>310</v>
      </c>
      <c r="H90" s="17"/>
      <c r="I90" s="17"/>
      <c r="J90" s="17"/>
      <c r="K90" s="19"/>
      <c r="L90" s="17"/>
      <c r="M90" s="17"/>
      <c r="N90" s="17"/>
      <c r="O90" s="17"/>
    </row>
    <row r="91" spans="1:15" s="20" customFormat="1" ht="31.5">
      <c r="A91" s="93" t="s">
        <v>304</v>
      </c>
      <c r="B91" s="94"/>
      <c r="C91" s="95" t="s">
        <v>261</v>
      </c>
      <c r="D91" s="95" t="s">
        <v>300</v>
      </c>
      <c r="E91" s="94" t="s">
        <v>305</v>
      </c>
      <c r="F91" s="96"/>
      <c r="G91" s="49">
        <f>SUM(G92,G96)</f>
        <v>131535.19999999998</v>
      </c>
      <c r="H91" s="17"/>
      <c r="I91" s="17"/>
      <c r="J91" s="17"/>
      <c r="K91" s="19"/>
      <c r="L91" s="17"/>
      <c r="M91" s="17"/>
      <c r="N91" s="17"/>
      <c r="O91" s="17"/>
    </row>
    <row r="92" spans="1:15" s="18" customFormat="1" ht="31.5">
      <c r="A92" s="93" t="s">
        <v>306</v>
      </c>
      <c r="B92" s="94"/>
      <c r="C92" s="95" t="s">
        <v>261</v>
      </c>
      <c r="D92" s="95" t="s">
        <v>300</v>
      </c>
      <c r="E92" s="94" t="s">
        <v>307</v>
      </c>
      <c r="F92" s="96"/>
      <c r="G92" s="49">
        <f>SUM(G93:G95)</f>
        <v>15899.8</v>
      </c>
      <c r="H92" s="17"/>
      <c r="I92" s="17"/>
      <c r="J92" s="17"/>
      <c r="K92" s="19"/>
      <c r="L92" s="17"/>
      <c r="M92" s="17"/>
      <c r="N92" s="17"/>
      <c r="O92" s="17"/>
    </row>
    <row r="93" spans="1:15" s="18" customFormat="1" ht="47.25">
      <c r="A93" s="98" t="s">
        <v>308</v>
      </c>
      <c r="B93" s="94"/>
      <c r="C93" s="95" t="s">
        <v>261</v>
      </c>
      <c r="D93" s="95" t="s">
        <v>300</v>
      </c>
      <c r="E93" s="94" t="s">
        <v>309</v>
      </c>
      <c r="F93" s="94">
        <v>200</v>
      </c>
      <c r="G93" s="49">
        <v>10896.9</v>
      </c>
      <c r="H93" s="17"/>
      <c r="I93" s="17"/>
      <c r="J93" s="17"/>
      <c r="K93" s="19"/>
      <c r="L93" s="17"/>
      <c r="M93" s="17"/>
      <c r="N93" s="17"/>
      <c r="O93" s="17"/>
    </row>
    <row r="94" spans="1:15" s="18" customFormat="1" ht="31.5">
      <c r="A94" s="98" t="s">
        <v>310</v>
      </c>
      <c r="B94" s="94"/>
      <c r="C94" s="95" t="s">
        <v>261</v>
      </c>
      <c r="D94" s="95" t="s">
        <v>300</v>
      </c>
      <c r="E94" s="94" t="s">
        <v>309</v>
      </c>
      <c r="F94" s="94">
        <v>800</v>
      </c>
      <c r="G94" s="49">
        <v>2.9</v>
      </c>
      <c r="H94" s="17"/>
      <c r="I94" s="17"/>
      <c r="J94" s="17"/>
      <c r="K94" s="19"/>
      <c r="L94" s="17"/>
      <c r="M94" s="17"/>
      <c r="N94" s="17"/>
      <c r="O94" s="17"/>
    </row>
    <row r="95" spans="1:15" s="18" customFormat="1" ht="47.25">
      <c r="A95" s="98" t="s">
        <v>955</v>
      </c>
      <c r="B95" s="94"/>
      <c r="C95" s="95" t="s">
        <v>261</v>
      </c>
      <c r="D95" s="95" t="s">
        <v>300</v>
      </c>
      <c r="E95" s="94" t="s">
        <v>956</v>
      </c>
      <c r="F95" s="94">
        <v>400</v>
      </c>
      <c r="G95" s="49">
        <v>5000</v>
      </c>
      <c r="H95" s="17"/>
      <c r="I95" s="17"/>
      <c r="J95" s="17"/>
      <c r="K95" s="19"/>
      <c r="L95" s="17"/>
      <c r="M95" s="17"/>
      <c r="N95" s="17"/>
      <c r="O95" s="17"/>
    </row>
    <row r="96" spans="1:15" s="18" customFormat="1" ht="34.5" customHeight="1">
      <c r="A96" s="109" t="s">
        <v>311</v>
      </c>
      <c r="B96" s="94"/>
      <c r="C96" s="95" t="s">
        <v>261</v>
      </c>
      <c r="D96" s="95" t="s">
        <v>300</v>
      </c>
      <c r="E96" s="94" t="s">
        <v>312</v>
      </c>
      <c r="F96" s="94"/>
      <c r="G96" s="49">
        <f>SUM(G97:G105)</f>
        <v>115635.4</v>
      </c>
      <c r="H96" s="17"/>
      <c r="I96" s="17"/>
      <c r="J96" s="17"/>
      <c r="K96" s="19"/>
      <c r="L96" s="17"/>
      <c r="M96" s="17"/>
      <c r="N96" s="17"/>
      <c r="O96" s="17"/>
    </row>
    <row r="97" spans="1:15" s="18" customFormat="1" ht="83.25" customHeight="1">
      <c r="A97" s="109" t="s">
        <v>272</v>
      </c>
      <c r="B97" s="94"/>
      <c r="C97" s="95" t="s">
        <v>261</v>
      </c>
      <c r="D97" s="95" t="s">
        <v>300</v>
      </c>
      <c r="E97" s="94" t="s">
        <v>313</v>
      </c>
      <c r="F97" s="94">
        <v>100</v>
      </c>
      <c r="G97" s="49">
        <v>3380</v>
      </c>
      <c r="H97" s="17"/>
      <c r="I97" s="17"/>
      <c r="J97" s="17"/>
      <c r="K97" s="19"/>
      <c r="L97" s="17"/>
      <c r="M97" s="17"/>
      <c r="N97" s="17"/>
      <c r="O97" s="17"/>
    </row>
    <row r="98" spans="1:15" s="18" customFormat="1" ht="78.75" hidden="1">
      <c r="A98" s="109" t="s">
        <v>314</v>
      </c>
      <c r="B98" s="94"/>
      <c r="C98" s="95" t="s">
        <v>261</v>
      </c>
      <c r="D98" s="95" t="s">
        <v>300</v>
      </c>
      <c r="E98" s="94" t="s">
        <v>315</v>
      </c>
      <c r="F98" s="94">
        <v>100</v>
      </c>
      <c r="G98" s="49"/>
      <c r="H98" s="17"/>
      <c r="I98" s="17"/>
      <c r="J98" s="17"/>
      <c r="K98" s="19"/>
      <c r="L98" s="17"/>
      <c r="M98" s="17"/>
      <c r="N98" s="17"/>
      <c r="O98" s="17"/>
    </row>
    <row r="99" spans="1:15" s="18" customFormat="1" ht="110.25">
      <c r="A99" s="97" t="s">
        <v>519</v>
      </c>
      <c r="B99" s="94"/>
      <c r="C99" s="95" t="s">
        <v>261</v>
      </c>
      <c r="D99" s="95" t="s">
        <v>300</v>
      </c>
      <c r="E99" s="94" t="s">
        <v>520</v>
      </c>
      <c r="F99" s="94">
        <v>100</v>
      </c>
      <c r="G99" s="60">
        <v>33651.599999999999</v>
      </c>
      <c r="H99" s="17"/>
      <c r="I99" s="17"/>
      <c r="J99" s="17"/>
      <c r="K99" s="19"/>
      <c r="L99" s="17"/>
      <c r="M99" s="17"/>
      <c r="N99" s="17"/>
      <c r="O99" s="17"/>
    </row>
    <row r="100" spans="1:15" s="18" customFormat="1" ht="63">
      <c r="A100" s="97" t="s">
        <v>521</v>
      </c>
      <c r="B100" s="94"/>
      <c r="C100" s="95" t="s">
        <v>261</v>
      </c>
      <c r="D100" s="95" t="s">
        <v>300</v>
      </c>
      <c r="E100" s="94" t="s">
        <v>520</v>
      </c>
      <c r="F100" s="94">
        <v>200</v>
      </c>
      <c r="G100" s="60">
        <v>12087</v>
      </c>
      <c r="H100" s="17"/>
      <c r="I100" s="17"/>
      <c r="J100" s="17"/>
      <c r="K100" s="19"/>
      <c r="L100" s="17"/>
      <c r="M100" s="17"/>
      <c r="N100" s="17"/>
      <c r="O100" s="17"/>
    </row>
    <row r="101" spans="1:15" s="18" customFormat="1" ht="47.25">
      <c r="A101" s="97" t="s">
        <v>522</v>
      </c>
      <c r="B101" s="94"/>
      <c r="C101" s="95" t="s">
        <v>261</v>
      </c>
      <c r="D101" s="95" t="s">
        <v>300</v>
      </c>
      <c r="E101" s="94" t="s">
        <v>520</v>
      </c>
      <c r="F101" s="94">
        <v>800</v>
      </c>
      <c r="G101" s="60">
        <v>89.9</v>
      </c>
      <c r="H101" s="17"/>
      <c r="I101" s="17"/>
      <c r="J101" s="17"/>
      <c r="K101" s="19"/>
      <c r="L101" s="17"/>
      <c r="M101" s="17"/>
      <c r="N101" s="17"/>
      <c r="O101" s="17"/>
    </row>
    <row r="102" spans="1:15" s="18" customFormat="1" ht="110.25">
      <c r="A102" s="98" t="s">
        <v>316</v>
      </c>
      <c r="B102" s="94"/>
      <c r="C102" s="95" t="s">
        <v>261</v>
      </c>
      <c r="D102" s="95" t="s">
        <v>300</v>
      </c>
      <c r="E102" s="94" t="s">
        <v>317</v>
      </c>
      <c r="F102" s="94">
        <v>100</v>
      </c>
      <c r="G102" s="49">
        <v>27027.9</v>
      </c>
      <c r="H102" s="17"/>
      <c r="I102" s="19"/>
      <c r="J102" s="19"/>
      <c r="K102" s="19"/>
      <c r="L102" s="17"/>
      <c r="M102" s="17"/>
      <c r="N102" s="17"/>
      <c r="O102" s="17"/>
    </row>
    <row r="103" spans="1:15" s="18" customFormat="1" ht="63">
      <c r="A103" s="98" t="s">
        <v>318</v>
      </c>
      <c r="B103" s="94"/>
      <c r="C103" s="95" t="s">
        <v>261</v>
      </c>
      <c r="D103" s="95" t="s">
        <v>300</v>
      </c>
      <c r="E103" s="94" t="s">
        <v>317</v>
      </c>
      <c r="F103" s="94">
        <v>200</v>
      </c>
      <c r="G103" s="49">
        <v>36110</v>
      </c>
      <c r="H103" s="17"/>
      <c r="I103" s="17"/>
      <c r="J103" s="17"/>
      <c r="K103" s="19"/>
      <c r="L103" s="17"/>
      <c r="M103" s="17"/>
      <c r="N103" s="17"/>
      <c r="O103" s="17"/>
    </row>
    <row r="104" spans="1:15" s="18" customFormat="1" ht="47.25">
      <c r="A104" s="98" t="s">
        <v>319</v>
      </c>
      <c r="B104" s="94"/>
      <c r="C104" s="95" t="s">
        <v>261</v>
      </c>
      <c r="D104" s="95" t="s">
        <v>300</v>
      </c>
      <c r="E104" s="94" t="s">
        <v>317</v>
      </c>
      <c r="F104" s="94">
        <v>800</v>
      </c>
      <c r="G104" s="49">
        <v>303.89999999999998</v>
      </c>
      <c r="H104" s="17"/>
      <c r="I104" s="17"/>
      <c r="J104" s="17"/>
      <c r="K104" s="19"/>
      <c r="L104" s="17"/>
      <c r="M104" s="17"/>
      <c r="N104" s="17"/>
      <c r="O104" s="17"/>
    </row>
    <row r="105" spans="1:15" s="18" customFormat="1" ht="94.5">
      <c r="A105" s="93" t="s">
        <v>320</v>
      </c>
      <c r="B105" s="94"/>
      <c r="C105" s="95" t="s">
        <v>261</v>
      </c>
      <c r="D105" s="95" t="s">
        <v>300</v>
      </c>
      <c r="E105" s="94" t="s">
        <v>321</v>
      </c>
      <c r="F105" s="94">
        <v>100</v>
      </c>
      <c r="G105" s="49">
        <v>2985.1</v>
      </c>
      <c r="H105" s="17"/>
      <c r="I105" s="19"/>
      <c r="J105" s="17"/>
      <c r="K105" s="19"/>
      <c r="L105" s="17"/>
      <c r="M105" s="17"/>
      <c r="N105" s="17"/>
      <c r="O105" s="17"/>
    </row>
    <row r="106" spans="1:15" s="9" customFormat="1" ht="15.75">
      <c r="A106" s="109" t="s">
        <v>293</v>
      </c>
      <c r="B106" s="94"/>
      <c r="C106" s="95" t="s">
        <v>261</v>
      </c>
      <c r="D106" s="95" t="s">
        <v>300</v>
      </c>
      <c r="E106" s="94" t="s">
        <v>294</v>
      </c>
      <c r="F106" s="94"/>
      <c r="G106" s="49">
        <f>SUM(G107)</f>
        <v>600</v>
      </c>
      <c r="H106" s="21"/>
      <c r="I106" s="21"/>
      <c r="J106" s="21"/>
      <c r="K106" s="19"/>
      <c r="L106" s="21"/>
      <c r="M106" s="21"/>
      <c r="N106" s="21"/>
      <c r="O106" s="21"/>
    </row>
    <row r="107" spans="1:15" s="9" customFormat="1" ht="15.75">
      <c r="A107" s="109" t="s">
        <v>295</v>
      </c>
      <c r="B107" s="94"/>
      <c r="C107" s="95" t="s">
        <v>261</v>
      </c>
      <c r="D107" s="95" t="s">
        <v>300</v>
      </c>
      <c r="E107" s="94" t="s">
        <v>296</v>
      </c>
      <c r="F107" s="94"/>
      <c r="G107" s="49">
        <f>SUM(G108:G110)</f>
        <v>600</v>
      </c>
      <c r="H107" s="21"/>
      <c r="I107" s="21"/>
      <c r="J107" s="21"/>
      <c r="K107" s="19"/>
      <c r="L107" s="21"/>
      <c r="M107" s="21"/>
      <c r="N107" s="21"/>
      <c r="O107" s="21"/>
    </row>
    <row r="108" spans="1:15" s="18" customFormat="1" ht="47.25" hidden="1">
      <c r="A108" s="97" t="s">
        <v>957</v>
      </c>
      <c r="B108" s="94"/>
      <c r="C108" s="95" t="s">
        <v>261</v>
      </c>
      <c r="D108" s="95" t="s">
        <v>300</v>
      </c>
      <c r="E108" s="94" t="s">
        <v>323</v>
      </c>
      <c r="F108" s="94">
        <v>200</v>
      </c>
      <c r="G108" s="49"/>
      <c r="H108" s="17"/>
      <c r="I108" s="17"/>
      <c r="J108" s="17"/>
      <c r="K108" s="19"/>
      <c r="L108" s="17"/>
      <c r="M108" s="17"/>
      <c r="N108" s="17"/>
      <c r="O108" s="17"/>
    </row>
    <row r="109" spans="1:15" s="18" customFormat="1" ht="31.5">
      <c r="A109" s="97" t="s">
        <v>324</v>
      </c>
      <c r="B109" s="94"/>
      <c r="C109" s="95" t="s">
        <v>261</v>
      </c>
      <c r="D109" s="95" t="s">
        <v>300</v>
      </c>
      <c r="E109" s="94" t="s">
        <v>323</v>
      </c>
      <c r="F109" s="94">
        <v>300</v>
      </c>
      <c r="G109" s="49">
        <v>600</v>
      </c>
      <c r="H109" s="17"/>
      <c r="I109" s="17"/>
      <c r="J109" s="17"/>
      <c r="K109" s="19"/>
      <c r="L109" s="17"/>
      <c r="M109" s="17"/>
      <c r="N109" s="17"/>
      <c r="O109" s="17"/>
    </row>
    <row r="110" spans="1:15" s="18" customFormat="1" ht="31.5" hidden="1">
      <c r="A110" s="97" t="s">
        <v>325</v>
      </c>
      <c r="B110" s="94"/>
      <c r="C110" s="95" t="s">
        <v>261</v>
      </c>
      <c r="D110" s="95" t="s">
        <v>300</v>
      </c>
      <c r="E110" s="94" t="s">
        <v>323</v>
      </c>
      <c r="F110" s="94">
        <v>800</v>
      </c>
      <c r="G110" s="49">
        <v>0</v>
      </c>
      <c r="H110" s="17"/>
      <c r="I110" s="17"/>
      <c r="J110" s="17"/>
      <c r="K110" s="19"/>
      <c r="L110" s="17"/>
      <c r="M110" s="17"/>
      <c r="N110" s="17"/>
      <c r="O110" s="17"/>
    </row>
    <row r="111" spans="1:15" s="18" customFormat="1" ht="18" customHeight="1">
      <c r="A111" s="88" t="s">
        <v>326</v>
      </c>
      <c r="B111" s="89"/>
      <c r="C111" s="90" t="s">
        <v>327</v>
      </c>
      <c r="D111" s="90" t="s">
        <v>262</v>
      </c>
      <c r="E111" s="94"/>
      <c r="F111" s="94"/>
      <c r="G111" s="92">
        <f>SUM(G112,G117,G138)</f>
        <v>13639.400000000001</v>
      </c>
      <c r="H111" s="17"/>
      <c r="I111" s="17"/>
      <c r="J111" s="17"/>
      <c r="K111" s="19"/>
      <c r="L111" s="17"/>
      <c r="M111" s="17"/>
      <c r="N111" s="17"/>
      <c r="O111" s="17"/>
    </row>
    <row r="112" spans="1:15" s="18" customFormat="1" ht="15.75">
      <c r="A112" s="88" t="s">
        <v>328</v>
      </c>
      <c r="B112" s="89"/>
      <c r="C112" s="90" t="s">
        <v>327</v>
      </c>
      <c r="D112" s="90" t="s">
        <v>275</v>
      </c>
      <c r="E112" s="89"/>
      <c r="F112" s="89"/>
      <c r="G112" s="92">
        <f>SUM(G113)</f>
        <v>1997</v>
      </c>
      <c r="H112" s="17"/>
      <c r="I112" s="17"/>
      <c r="J112" s="17"/>
      <c r="K112" s="19"/>
      <c r="L112" s="17"/>
      <c r="M112" s="17"/>
      <c r="N112" s="17"/>
      <c r="O112" s="17"/>
    </row>
    <row r="113" spans="1:15" s="20" customFormat="1" ht="31.5">
      <c r="A113" s="93" t="s">
        <v>265</v>
      </c>
      <c r="B113" s="94"/>
      <c r="C113" s="95" t="s">
        <v>327</v>
      </c>
      <c r="D113" s="95" t="s">
        <v>275</v>
      </c>
      <c r="E113" s="94" t="s">
        <v>266</v>
      </c>
      <c r="F113" s="96"/>
      <c r="G113" s="49">
        <f>SUM(G114)</f>
        <v>1997</v>
      </c>
      <c r="H113" s="17"/>
      <c r="I113" s="17"/>
      <c r="J113" s="17"/>
      <c r="K113" s="19"/>
      <c r="L113" s="17"/>
      <c r="M113" s="17"/>
      <c r="N113" s="17"/>
      <c r="O113" s="17"/>
    </row>
    <row r="114" spans="1:15" s="18" customFormat="1" ht="18.75">
      <c r="A114" s="93" t="s">
        <v>276</v>
      </c>
      <c r="B114" s="94"/>
      <c r="C114" s="95" t="s">
        <v>327</v>
      </c>
      <c r="D114" s="95" t="s">
        <v>275</v>
      </c>
      <c r="E114" s="94" t="s">
        <v>277</v>
      </c>
      <c r="F114" s="96"/>
      <c r="G114" s="49">
        <f>SUM(G115:G116)</f>
        <v>1997</v>
      </c>
      <c r="H114" s="17"/>
      <c r="I114" s="17"/>
      <c r="J114" s="17"/>
      <c r="K114" s="19"/>
      <c r="L114" s="17"/>
      <c r="M114" s="17"/>
      <c r="N114" s="17"/>
      <c r="O114" s="17"/>
    </row>
    <row r="115" spans="1:15" s="18" customFormat="1" ht="157.5">
      <c r="A115" s="97" t="s">
        <v>329</v>
      </c>
      <c r="B115" s="94"/>
      <c r="C115" s="95" t="s">
        <v>327</v>
      </c>
      <c r="D115" s="95" t="s">
        <v>275</v>
      </c>
      <c r="E115" s="94" t="s">
        <v>330</v>
      </c>
      <c r="F115" s="94">
        <v>100</v>
      </c>
      <c r="G115" s="49">
        <v>1997</v>
      </c>
      <c r="H115" s="17"/>
      <c r="I115" s="17"/>
      <c r="J115" s="17"/>
      <c r="K115" s="19"/>
      <c r="L115" s="17"/>
      <c r="M115" s="17"/>
      <c r="N115" s="17"/>
      <c r="O115" s="17"/>
    </row>
    <row r="116" spans="1:15" s="18" customFormat="1" ht="110.25" hidden="1">
      <c r="A116" s="98" t="s">
        <v>331</v>
      </c>
      <c r="B116" s="94"/>
      <c r="C116" s="95" t="s">
        <v>327</v>
      </c>
      <c r="D116" s="95" t="s">
        <v>275</v>
      </c>
      <c r="E116" s="94" t="s">
        <v>330</v>
      </c>
      <c r="F116" s="94">
        <v>200</v>
      </c>
      <c r="G116" s="49"/>
      <c r="H116" s="17"/>
      <c r="I116" s="17"/>
      <c r="J116" s="17"/>
      <c r="K116" s="19"/>
      <c r="L116" s="17"/>
      <c r="M116" s="17"/>
      <c r="N116" s="17"/>
      <c r="O116" s="17"/>
    </row>
    <row r="117" spans="1:15" s="18" customFormat="1" ht="47.25">
      <c r="A117" s="88" t="s">
        <v>935</v>
      </c>
      <c r="B117" s="89"/>
      <c r="C117" s="90" t="s">
        <v>327</v>
      </c>
      <c r="D117" s="90" t="s">
        <v>347</v>
      </c>
      <c r="E117" s="89"/>
      <c r="F117" s="89"/>
      <c r="G117" s="92">
        <f>SUM(G118,G135)</f>
        <v>11532.400000000001</v>
      </c>
      <c r="H117" s="17"/>
      <c r="I117" s="17"/>
      <c r="J117" s="17"/>
      <c r="K117" s="19"/>
      <c r="L117" s="17"/>
      <c r="M117" s="17"/>
      <c r="N117" s="17"/>
      <c r="O117" s="17"/>
    </row>
    <row r="118" spans="1:15" s="18" customFormat="1" ht="31.5">
      <c r="A118" s="11" t="s">
        <v>1088</v>
      </c>
      <c r="B118" s="94"/>
      <c r="C118" s="95" t="s">
        <v>327</v>
      </c>
      <c r="D118" s="95" t="s">
        <v>347</v>
      </c>
      <c r="E118" s="94" t="s">
        <v>333</v>
      </c>
      <c r="F118" s="94"/>
      <c r="G118" s="49">
        <f>SUM(G119,G130)</f>
        <v>5050</v>
      </c>
      <c r="H118" s="17"/>
      <c r="I118" s="17"/>
      <c r="J118" s="17"/>
      <c r="K118" s="19"/>
      <c r="L118" s="17"/>
      <c r="M118" s="17"/>
      <c r="N118" s="17"/>
      <c r="O118" s="17"/>
    </row>
    <row r="119" spans="1:15" s="18" customFormat="1" ht="31.5">
      <c r="A119" s="11" t="s">
        <v>348</v>
      </c>
      <c r="B119" s="94"/>
      <c r="C119" s="95" t="s">
        <v>327</v>
      </c>
      <c r="D119" s="95" t="s">
        <v>347</v>
      </c>
      <c r="E119" s="94" t="s">
        <v>349</v>
      </c>
      <c r="F119" s="94"/>
      <c r="G119" s="49">
        <f>SUM(G120,G122,G124,G126,G128)</f>
        <v>3525</v>
      </c>
      <c r="H119" s="17"/>
      <c r="I119" s="17"/>
      <c r="J119" s="17"/>
      <c r="K119" s="19"/>
      <c r="L119" s="17"/>
      <c r="M119" s="17"/>
      <c r="N119" s="17"/>
      <c r="O119" s="17"/>
    </row>
    <row r="120" spans="1:15" s="18" customFormat="1" ht="47.25">
      <c r="A120" s="11" t="s">
        <v>350</v>
      </c>
      <c r="B120" s="94"/>
      <c r="C120" s="95" t="s">
        <v>327</v>
      </c>
      <c r="D120" s="95" t="s">
        <v>347</v>
      </c>
      <c r="E120" s="94" t="s">
        <v>351</v>
      </c>
      <c r="F120" s="94"/>
      <c r="G120" s="49">
        <f>SUM(G121)</f>
        <v>1500</v>
      </c>
      <c r="H120" s="17"/>
      <c r="I120" s="17"/>
      <c r="J120" s="17"/>
      <c r="K120" s="19"/>
      <c r="L120" s="17"/>
      <c r="M120" s="17"/>
      <c r="N120" s="17"/>
      <c r="O120" s="17"/>
    </row>
    <row r="121" spans="1:15" s="18" customFormat="1" ht="47.25">
      <c r="A121" s="97" t="s">
        <v>352</v>
      </c>
      <c r="B121" s="94"/>
      <c r="C121" s="95" t="s">
        <v>327</v>
      </c>
      <c r="D121" s="95" t="s">
        <v>347</v>
      </c>
      <c r="E121" s="94" t="s">
        <v>353</v>
      </c>
      <c r="F121" s="94">
        <v>800</v>
      </c>
      <c r="G121" s="49">
        <v>1500</v>
      </c>
      <c r="H121" s="17"/>
      <c r="I121" s="17"/>
      <c r="J121" s="17"/>
      <c r="K121" s="19"/>
      <c r="L121" s="17"/>
      <c r="M121" s="17"/>
      <c r="N121" s="17"/>
      <c r="O121" s="17"/>
    </row>
    <row r="122" spans="1:15" s="18" customFormat="1" ht="31.5">
      <c r="A122" s="11" t="s">
        <v>354</v>
      </c>
      <c r="B122" s="94"/>
      <c r="C122" s="95" t="s">
        <v>327</v>
      </c>
      <c r="D122" s="95" t="s">
        <v>347</v>
      </c>
      <c r="E122" s="94" t="s">
        <v>355</v>
      </c>
      <c r="F122" s="113"/>
      <c r="G122" s="49">
        <f>SUM(G123)</f>
        <v>200</v>
      </c>
      <c r="H122" s="17"/>
      <c r="I122" s="17"/>
      <c r="J122" s="17"/>
      <c r="K122" s="19"/>
      <c r="L122" s="17"/>
      <c r="M122" s="17"/>
      <c r="N122" s="17"/>
      <c r="O122" s="17"/>
    </row>
    <row r="123" spans="1:15" s="18" customFormat="1" ht="63">
      <c r="A123" s="97" t="s">
        <v>356</v>
      </c>
      <c r="B123" s="94"/>
      <c r="C123" s="95" t="s">
        <v>327</v>
      </c>
      <c r="D123" s="95" t="s">
        <v>347</v>
      </c>
      <c r="E123" s="114" t="s">
        <v>357</v>
      </c>
      <c r="F123" s="113">
        <v>200</v>
      </c>
      <c r="G123" s="49">
        <v>200</v>
      </c>
      <c r="H123" s="17"/>
      <c r="I123" s="17"/>
      <c r="J123" s="17"/>
      <c r="K123" s="19"/>
      <c r="L123" s="17"/>
      <c r="M123" s="17"/>
      <c r="N123" s="17"/>
      <c r="O123" s="17"/>
    </row>
    <row r="124" spans="1:15" s="18" customFormat="1" ht="47.25">
      <c r="A124" s="11" t="s">
        <v>358</v>
      </c>
      <c r="B124" s="94"/>
      <c r="C124" s="95" t="s">
        <v>327</v>
      </c>
      <c r="D124" s="95" t="s">
        <v>347</v>
      </c>
      <c r="E124" s="94" t="s">
        <v>359</v>
      </c>
      <c r="F124" s="113"/>
      <c r="G124" s="49">
        <f>SUM(G125)</f>
        <v>25</v>
      </c>
      <c r="H124" s="17"/>
      <c r="I124" s="17"/>
      <c r="J124" s="17"/>
      <c r="K124" s="19"/>
      <c r="L124" s="17"/>
      <c r="M124" s="17"/>
      <c r="N124" s="17"/>
      <c r="O124" s="17"/>
    </row>
    <row r="125" spans="1:15" s="18" customFormat="1" ht="63">
      <c r="A125" s="97" t="s">
        <v>360</v>
      </c>
      <c r="B125" s="94"/>
      <c r="C125" s="95" t="s">
        <v>327</v>
      </c>
      <c r="D125" s="95" t="s">
        <v>347</v>
      </c>
      <c r="E125" s="114" t="s">
        <v>361</v>
      </c>
      <c r="F125" s="113">
        <v>200</v>
      </c>
      <c r="G125" s="49">
        <v>25</v>
      </c>
      <c r="H125" s="17"/>
      <c r="I125" s="17"/>
      <c r="J125" s="17"/>
      <c r="K125" s="19"/>
      <c r="L125" s="17"/>
      <c r="M125" s="17"/>
      <c r="N125" s="17"/>
      <c r="O125" s="17"/>
    </row>
    <row r="126" spans="1:15" s="18" customFormat="1" ht="47.25">
      <c r="A126" s="97" t="s">
        <v>960</v>
      </c>
      <c r="B126" s="94"/>
      <c r="C126" s="95" t="s">
        <v>327</v>
      </c>
      <c r="D126" s="95" t="s">
        <v>347</v>
      </c>
      <c r="E126" s="114" t="s">
        <v>959</v>
      </c>
      <c r="F126" s="113"/>
      <c r="G126" s="49">
        <f>SUM(G127)</f>
        <v>800</v>
      </c>
      <c r="H126" s="17"/>
      <c r="I126" s="17"/>
      <c r="J126" s="17"/>
      <c r="K126" s="19"/>
      <c r="L126" s="17"/>
      <c r="M126" s="17"/>
      <c r="N126" s="17"/>
      <c r="O126" s="17"/>
    </row>
    <row r="127" spans="1:15" s="18" customFormat="1" ht="63">
      <c r="A127" s="97" t="s">
        <v>961</v>
      </c>
      <c r="B127" s="94"/>
      <c r="C127" s="95" t="s">
        <v>327</v>
      </c>
      <c r="D127" s="95" t="s">
        <v>347</v>
      </c>
      <c r="E127" s="114" t="s">
        <v>958</v>
      </c>
      <c r="F127" s="113">
        <v>200</v>
      </c>
      <c r="G127" s="49">
        <v>800</v>
      </c>
      <c r="H127" s="17"/>
      <c r="I127" s="17"/>
      <c r="J127" s="17"/>
      <c r="K127" s="19"/>
      <c r="L127" s="17"/>
      <c r="M127" s="17"/>
      <c r="N127" s="17"/>
      <c r="O127" s="17"/>
    </row>
    <row r="128" spans="1:15" s="18" customFormat="1" ht="31.5">
      <c r="A128" s="97" t="s">
        <v>1007</v>
      </c>
      <c r="B128" s="94"/>
      <c r="C128" s="95" t="s">
        <v>327</v>
      </c>
      <c r="D128" s="95" t="s">
        <v>347</v>
      </c>
      <c r="E128" s="114" t="s">
        <v>1005</v>
      </c>
      <c r="F128" s="113"/>
      <c r="G128" s="49">
        <f>SUM(G129)</f>
        <v>1000</v>
      </c>
      <c r="H128" s="17"/>
      <c r="I128" s="17"/>
      <c r="J128" s="17"/>
      <c r="K128" s="19"/>
      <c r="L128" s="17"/>
      <c r="M128" s="17"/>
      <c r="N128" s="17"/>
      <c r="O128" s="17"/>
    </row>
    <row r="129" spans="1:15" s="18" customFormat="1" ht="94.5">
      <c r="A129" s="97" t="s">
        <v>1008</v>
      </c>
      <c r="B129" s="94"/>
      <c r="C129" s="95" t="s">
        <v>327</v>
      </c>
      <c r="D129" s="95" t="s">
        <v>347</v>
      </c>
      <c r="E129" s="114" t="s">
        <v>1006</v>
      </c>
      <c r="F129" s="113">
        <v>100</v>
      </c>
      <c r="G129" s="49">
        <v>1000</v>
      </c>
      <c r="H129" s="17"/>
      <c r="I129" s="17"/>
      <c r="J129" s="17"/>
      <c r="K129" s="19"/>
      <c r="L129" s="17"/>
      <c r="M129" s="17"/>
      <c r="N129" s="17"/>
      <c r="O129" s="17"/>
    </row>
    <row r="130" spans="1:15" s="18" customFormat="1" ht="78.75">
      <c r="A130" s="97" t="s">
        <v>334</v>
      </c>
      <c r="B130" s="94"/>
      <c r="C130" s="95" t="s">
        <v>327</v>
      </c>
      <c r="D130" s="95" t="s">
        <v>347</v>
      </c>
      <c r="E130" s="110" t="s">
        <v>335</v>
      </c>
      <c r="F130" s="94"/>
      <c r="G130" s="49">
        <f>SUM(G131,G133)</f>
        <v>1525</v>
      </c>
      <c r="H130" s="17"/>
      <c r="I130" s="17"/>
      <c r="J130" s="17"/>
      <c r="K130" s="19"/>
      <c r="L130" s="17"/>
      <c r="M130" s="17"/>
      <c r="N130" s="17"/>
      <c r="O130" s="17"/>
    </row>
    <row r="131" spans="1:15" s="18" customFormat="1" ht="78.75">
      <c r="A131" s="97" t="s">
        <v>336</v>
      </c>
      <c r="B131" s="94"/>
      <c r="C131" s="95" t="s">
        <v>327</v>
      </c>
      <c r="D131" s="95" t="s">
        <v>347</v>
      </c>
      <c r="E131" s="111" t="s">
        <v>337</v>
      </c>
      <c r="F131" s="94"/>
      <c r="G131" s="49">
        <f>SUM(G132)</f>
        <v>1500</v>
      </c>
      <c r="H131" s="17"/>
      <c r="I131" s="17"/>
      <c r="J131" s="17"/>
      <c r="K131" s="19"/>
      <c r="L131" s="17"/>
      <c r="M131" s="17"/>
      <c r="N131" s="17"/>
      <c r="O131" s="17"/>
    </row>
    <row r="132" spans="1:15" s="18" customFormat="1" ht="94.5">
      <c r="A132" s="97" t="s">
        <v>338</v>
      </c>
      <c r="B132" s="94"/>
      <c r="C132" s="95" t="s">
        <v>327</v>
      </c>
      <c r="D132" s="95" t="s">
        <v>347</v>
      </c>
      <c r="E132" s="112" t="s">
        <v>339</v>
      </c>
      <c r="F132" s="113">
        <v>200</v>
      </c>
      <c r="G132" s="49">
        <v>1500</v>
      </c>
      <c r="H132" s="17"/>
      <c r="I132" s="17"/>
      <c r="J132" s="17"/>
      <c r="K132" s="19"/>
      <c r="L132" s="17"/>
      <c r="M132" s="17"/>
      <c r="N132" s="17"/>
      <c r="O132" s="17"/>
    </row>
    <row r="133" spans="1:15" s="18" customFormat="1" ht="47.25">
      <c r="A133" s="11" t="s">
        <v>340</v>
      </c>
      <c r="B133" s="94"/>
      <c r="C133" s="95" t="s">
        <v>327</v>
      </c>
      <c r="D133" s="95" t="s">
        <v>347</v>
      </c>
      <c r="E133" s="94" t="s">
        <v>341</v>
      </c>
      <c r="F133" s="113"/>
      <c r="G133" s="49">
        <f>SUM(G134)</f>
        <v>25</v>
      </c>
      <c r="H133" s="17"/>
      <c r="I133" s="17"/>
      <c r="J133" s="17"/>
      <c r="K133" s="19"/>
      <c r="L133" s="17"/>
      <c r="M133" s="17"/>
      <c r="N133" s="17"/>
      <c r="O133" s="17"/>
    </row>
    <row r="134" spans="1:15" s="18" customFormat="1" ht="63">
      <c r="A134" s="97" t="s">
        <v>342</v>
      </c>
      <c r="B134" s="94"/>
      <c r="C134" s="95" t="s">
        <v>327</v>
      </c>
      <c r="D134" s="95" t="s">
        <v>347</v>
      </c>
      <c r="E134" s="112" t="s">
        <v>343</v>
      </c>
      <c r="F134" s="113">
        <v>200</v>
      </c>
      <c r="G134" s="49">
        <v>25</v>
      </c>
      <c r="H134" s="17"/>
      <c r="I134" s="17"/>
      <c r="J134" s="17"/>
      <c r="K134" s="19"/>
      <c r="L134" s="17"/>
      <c r="M134" s="17"/>
      <c r="N134" s="17"/>
      <c r="O134" s="17"/>
    </row>
    <row r="135" spans="1:15" s="18" customFormat="1" ht="31.5">
      <c r="A135" s="109" t="s">
        <v>311</v>
      </c>
      <c r="B135" s="94"/>
      <c r="C135" s="95" t="s">
        <v>327</v>
      </c>
      <c r="D135" s="95" t="s">
        <v>347</v>
      </c>
      <c r="E135" s="94" t="s">
        <v>312</v>
      </c>
      <c r="F135" s="94"/>
      <c r="G135" s="49">
        <f>SUM(G136:G137)</f>
        <v>6482.4000000000005</v>
      </c>
      <c r="H135" s="17"/>
      <c r="I135" s="17"/>
      <c r="J135" s="17"/>
      <c r="K135" s="19"/>
      <c r="L135" s="17"/>
      <c r="M135" s="17"/>
      <c r="N135" s="17"/>
      <c r="O135" s="17"/>
    </row>
    <row r="136" spans="1:15" s="18" customFormat="1" ht="78.75">
      <c r="A136" s="109" t="s">
        <v>272</v>
      </c>
      <c r="B136" s="94"/>
      <c r="C136" s="95" t="s">
        <v>327</v>
      </c>
      <c r="D136" s="95" t="s">
        <v>347</v>
      </c>
      <c r="E136" s="94" t="s">
        <v>313</v>
      </c>
      <c r="F136" s="94">
        <v>100</v>
      </c>
      <c r="G136" s="49">
        <v>292.8</v>
      </c>
      <c r="H136" s="17"/>
      <c r="I136" s="17"/>
      <c r="J136" s="17"/>
      <c r="K136" s="19"/>
      <c r="L136" s="17"/>
      <c r="M136" s="17"/>
      <c r="N136" s="17"/>
      <c r="O136" s="17"/>
    </row>
    <row r="137" spans="1:15" s="18" customFormat="1" ht="94.5">
      <c r="A137" s="97" t="s">
        <v>344</v>
      </c>
      <c r="B137" s="94"/>
      <c r="C137" s="95" t="s">
        <v>327</v>
      </c>
      <c r="D137" s="95" t="s">
        <v>347</v>
      </c>
      <c r="E137" s="94" t="s">
        <v>345</v>
      </c>
      <c r="F137" s="94">
        <v>100</v>
      </c>
      <c r="G137" s="49">
        <v>6189.6</v>
      </c>
      <c r="H137" s="17"/>
      <c r="I137" s="17"/>
      <c r="J137" s="17"/>
      <c r="K137" s="19"/>
      <c r="L137" s="17"/>
      <c r="M137" s="17"/>
      <c r="N137" s="17"/>
      <c r="O137" s="17"/>
    </row>
    <row r="138" spans="1:15" s="18" customFormat="1" ht="31.5">
      <c r="A138" s="88" t="s">
        <v>362</v>
      </c>
      <c r="B138" s="89"/>
      <c r="C138" s="90" t="s">
        <v>327</v>
      </c>
      <c r="D138" s="90">
        <v>14</v>
      </c>
      <c r="E138" s="89"/>
      <c r="F138" s="89"/>
      <c r="G138" s="92">
        <f>SUM(G139,G142)</f>
        <v>110</v>
      </c>
      <c r="H138" s="17"/>
      <c r="I138" s="17"/>
      <c r="J138" s="17"/>
      <c r="K138" s="19"/>
      <c r="L138" s="17"/>
      <c r="M138" s="17"/>
      <c r="N138" s="17"/>
      <c r="O138" s="17"/>
    </row>
    <row r="139" spans="1:15" s="18" customFormat="1" ht="47.25">
      <c r="A139" s="93" t="s">
        <v>1089</v>
      </c>
      <c r="B139" s="94"/>
      <c r="C139" s="95" t="s">
        <v>327</v>
      </c>
      <c r="D139" s="95">
        <v>14</v>
      </c>
      <c r="E139" s="94" t="s">
        <v>363</v>
      </c>
      <c r="F139" s="94"/>
      <c r="G139" s="49">
        <f>G140</f>
        <v>10</v>
      </c>
      <c r="H139" s="17"/>
      <c r="I139" s="17"/>
      <c r="J139" s="17"/>
      <c r="K139" s="19"/>
      <c r="L139" s="17"/>
      <c r="M139" s="17"/>
      <c r="N139" s="17"/>
      <c r="O139" s="17"/>
    </row>
    <row r="140" spans="1:15" s="18" customFormat="1" ht="63">
      <c r="A140" s="115" t="s">
        <v>694</v>
      </c>
      <c r="B140" s="99"/>
      <c r="C140" s="95" t="s">
        <v>327</v>
      </c>
      <c r="D140" s="95">
        <v>14</v>
      </c>
      <c r="E140" s="94" t="s">
        <v>692</v>
      </c>
      <c r="F140" s="94"/>
      <c r="G140" s="49">
        <f>G141</f>
        <v>10</v>
      </c>
      <c r="H140" s="17"/>
      <c r="I140" s="17"/>
      <c r="J140" s="17"/>
      <c r="K140" s="19"/>
      <c r="L140" s="17"/>
      <c r="M140" s="17"/>
      <c r="N140" s="17"/>
      <c r="O140" s="17"/>
    </row>
    <row r="141" spans="1:15" s="18" customFormat="1" ht="94.5">
      <c r="A141" s="97" t="s">
        <v>1009</v>
      </c>
      <c r="B141" s="99"/>
      <c r="C141" s="116" t="s">
        <v>327</v>
      </c>
      <c r="D141" s="116">
        <v>14</v>
      </c>
      <c r="E141" s="99" t="s">
        <v>693</v>
      </c>
      <c r="F141" s="94">
        <v>300</v>
      </c>
      <c r="G141" s="49">
        <v>10</v>
      </c>
      <c r="H141" s="17"/>
      <c r="I141" s="17"/>
      <c r="J141" s="17"/>
      <c r="K141" s="19"/>
      <c r="L141" s="17"/>
      <c r="M141" s="17"/>
      <c r="N141" s="17"/>
      <c r="O141" s="17"/>
    </row>
    <row r="142" spans="1:15" s="18" customFormat="1" ht="47.25">
      <c r="A142" s="11" t="s">
        <v>1090</v>
      </c>
      <c r="B142" s="94"/>
      <c r="C142" s="95" t="s">
        <v>327</v>
      </c>
      <c r="D142" s="95" t="s">
        <v>365</v>
      </c>
      <c r="E142" s="94" t="s">
        <v>366</v>
      </c>
      <c r="F142" s="113"/>
      <c r="G142" s="49">
        <f>SUM(G143)</f>
        <v>100</v>
      </c>
      <c r="H142" s="17"/>
      <c r="I142" s="17"/>
      <c r="J142" s="17"/>
      <c r="K142" s="19"/>
      <c r="L142" s="17"/>
      <c r="M142" s="17"/>
      <c r="N142" s="17"/>
      <c r="O142" s="17"/>
    </row>
    <row r="143" spans="1:15" s="18" customFormat="1" ht="31.5">
      <c r="A143" s="11" t="s">
        <v>367</v>
      </c>
      <c r="B143" s="94"/>
      <c r="C143" s="95" t="s">
        <v>327</v>
      </c>
      <c r="D143" s="95" t="s">
        <v>365</v>
      </c>
      <c r="E143" s="94" t="s">
        <v>368</v>
      </c>
      <c r="F143" s="113"/>
      <c r="G143" s="49">
        <f>SUM(G144)</f>
        <v>100</v>
      </c>
      <c r="H143" s="17"/>
      <c r="I143" s="17"/>
      <c r="J143" s="17"/>
      <c r="K143" s="19"/>
      <c r="L143" s="17"/>
      <c r="M143" s="17"/>
      <c r="N143" s="17"/>
      <c r="O143" s="17"/>
    </row>
    <row r="144" spans="1:15" s="18" customFormat="1" ht="47.25">
      <c r="A144" s="11" t="s">
        <v>369</v>
      </c>
      <c r="B144" s="94"/>
      <c r="C144" s="95" t="s">
        <v>327</v>
      </c>
      <c r="D144" s="95" t="s">
        <v>365</v>
      </c>
      <c r="E144" s="94" t="s">
        <v>370</v>
      </c>
      <c r="F144" s="113"/>
      <c r="G144" s="49">
        <f>SUM(G145)</f>
        <v>100</v>
      </c>
      <c r="H144" s="17"/>
      <c r="I144" s="17"/>
      <c r="J144" s="17"/>
      <c r="K144" s="19"/>
      <c r="L144" s="17"/>
      <c r="M144" s="17"/>
      <c r="N144" s="17"/>
      <c r="O144" s="17"/>
    </row>
    <row r="145" spans="1:15" s="18" customFormat="1" ht="110.25">
      <c r="A145" s="97" t="s">
        <v>371</v>
      </c>
      <c r="B145" s="117"/>
      <c r="C145" s="118" t="s">
        <v>327</v>
      </c>
      <c r="D145" s="118" t="s">
        <v>365</v>
      </c>
      <c r="E145" s="119" t="s">
        <v>372</v>
      </c>
      <c r="F145" s="94">
        <v>200</v>
      </c>
      <c r="G145" s="49">
        <v>100</v>
      </c>
      <c r="H145" s="17"/>
      <c r="I145" s="17"/>
      <c r="J145" s="17"/>
      <c r="K145" s="19"/>
      <c r="L145" s="17"/>
      <c r="M145" s="17"/>
      <c r="N145" s="17"/>
      <c r="O145" s="17"/>
    </row>
    <row r="146" spans="1:15" s="18" customFormat="1" ht="15.75">
      <c r="A146" s="88" t="s">
        <v>373</v>
      </c>
      <c r="B146" s="89"/>
      <c r="C146" s="90" t="s">
        <v>275</v>
      </c>
      <c r="D146" s="90" t="s">
        <v>262</v>
      </c>
      <c r="E146" s="89"/>
      <c r="F146" s="89"/>
      <c r="G146" s="92">
        <f>SUM(G147,G158,G174)</f>
        <v>165618.20000000001</v>
      </c>
      <c r="H146" s="17"/>
      <c r="I146" s="17"/>
      <c r="J146" s="17"/>
      <c r="K146" s="19"/>
      <c r="L146" s="17"/>
      <c r="M146" s="17"/>
      <c r="N146" s="17"/>
      <c r="O146" s="17"/>
    </row>
    <row r="147" spans="1:15" s="18" customFormat="1" ht="15.75">
      <c r="A147" s="88" t="s">
        <v>374</v>
      </c>
      <c r="B147" s="89"/>
      <c r="C147" s="90" t="s">
        <v>275</v>
      </c>
      <c r="D147" s="90" t="s">
        <v>375</v>
      </c>
      <c r="E147" s="89"/>
      <c r="F147" s="89"/>
      <c r="G147" s="92">
        <f>SUM(G148)</f>
        <v>20816.099999999999</v>
      </c>
      <c r="H147" s="17"/>
      <c r="I147" s="17"/>
      <c r="J147" s="17"/>
      <c r="K147" s="19"/>
      <c r="L147" s="17"/>
      <c r="M147" s="17"/>
      <c r="N147" s="17"/>
      <c r="O147" s="17"/>
    </row>
    <row r="148" spans="1:15" s="18" customFormat="1" ht="31.5">
      <c r="A148" s="93" t="s">
        <v>1091</v>
      </c>
      <c r="B148" s="94"/>
      <c r="C148" s="95" t="s">
        <v>275</v>
      </c>
      <c r="D148" s="95" t="s">
        <v>375</v>
      </c>
      <c r="E148" s="94" t="s">
        <v>376</v>
      </c>
      <c r="F148" s="94"/>
      <c r="G148" s="49">
        <f>SUM(G149,G152)</f>
        <v>20816.099999999999</v>
      </c>
      <c r="H148" s="17"/>
      <c r="I148" s="17"/>
      <c r="J148" s="17"/>
      <c r="K148" s="19"/>
      <c r="L148" s="17"/>
      <c r="M148" s="17"/>
      <c r="N148" s="17"/>
      <c r="O148" s="17"/>
    </row>
    <row r="149" spans="1:15" s="18" customFormat="1" ht="15.75">
      <c r="A149" s="93" t="s">
        <v>1116</v>
      </c>
      <c r="B149" s="94"/>
      <c r="C149" s="95" t="s">
        <v>275</v>
      </c>
      <c r="D149" s="95" t="s">
        <v>375</v>
      </c>
      <c r="E149" s="94" t="s">
        <v>377</v>
      </c>
      <c r="F149" s="94"/>
      <c r="G149" s="49">
        <f>SUM(G150)</f>
        <v>19187</v>
      </c>
      <c r="H149" s="17"/>
      <c r="I149" s="17"/>
      <c r="J149" s="17"/>
      <c r="K149" s="19"/>
      <c r="L149" s="17"/>
      <c r="M149" s="17"/>
      <c r="N149" s="17"/>
      <c r="O149" s="17"/>
    </row>
    <row r="150" spans="1:15" s="18" customFormat="1" ht="15.75">
      <c r="A150" s="93" t="s">
        <v>1117</v>
      </c>
      <c r="B150" s="94"/>
      <c r="C150" s="95" t="s">
        <v>275</v>
      </c>
      <c r="D150" s="95" t="s">
        <v>375</v>
      </c>
      <c r="E150" s="94" t="s">
        <v>378</v>
      </c>
      <c r="F150" s="94"/>
      <c r="G150" s="49">
        <f>SUM(G151)</f>
        <v>19187</v>
      </c>
      <c r="H150" s="17"/>
      <c r="I150" s="17"/>
      <c r="J150" s="17"/>
      <c r="K150" s="19"/>
      <c r="L150" s="17"/>
      <c r="M150" s="17"/>
      <c r="N150" s="17"/>
      <c r="O150" s="17"/>
    </row>
    <row r="151" spans="1:15" s="18" customFormat="1" ht="47.25">
      <c r="A151" s="98" t="s">
        <v>379</v>
      </c>
      <c r="B151" s="94"/>
      <c r="C151" s="95" t="s">
        <v>275</v>
      </c>
      <c r="D151" s="95" t="s">
        <v>375</v>
      </c>
      <c r="E151" s="94" t="s">
        <v>380</v>
      </c>
      <c r="F151" s="94">
        <v>200</v>
      </c>
      <c r="G151" s="49">
        <v>19187</v>
      </c>
      <c r="H151" s="19"/>
      <c r="I151" s="17"/>
      <c r="J151" s="17"/>
      <c r="K151" s="19"/>
      <c r="L151" s="17"/>
      <c r="M151" s="17"/>
      <c r="N151" s="17"/>
      <c r="O151" s="17"/>
    </row>
    <row r="152" spans="1:15" s="18" customFormat="1" ht="31.5">
      <c r="A152" s="98" t="s">
        <v>1119</v>
      </c>
      <c r="B152" s="94"/>
      <c r="C152" s="95" t="s">
        <v>275</v>
      </c>
      <c r="D152" s="95" t="s">
        <v>375</v>
      </c>
      <c r="E152" s="94" t="s">
        <v>381</v>
      </c>
      <c r="F152" s="94"/>
      <c r="G152" s="49">
        <f>SUM(G153,G155)</f>
        <v>1629.1</v>
      </c>
      <c r="H152" s="17"/>
      <c r="I152" s="17"/>
      <c r="J152" s="17"/>
      <c r="K152" s="19"/>
      <c r="L152" s="17"/>
      <c r="M152" s="17"/>
      <c r="N152" s="17"/>
      <c r="O152" s="17"/>
    </row>
    <row r="153" spans="1:15" s="18" customFormat="1" ht="15.75">
      <c r="A153" s="98" t="s">
        <v>382</v>
      </c>
      <c r="B153" s="94"/>
      <c r="C153" s="95" t="s">
        <v>275</v>
      </c>
      <c r="D153" s="95" t="s">
        <v>375</v>
      </c>
      <c r="E153" s="94" t="s">
        <v>383</v>
      </c>
      <c r="F153" s="94"/>
      <c r="G153" s="49">
        <f>SUM(G154)</f>
        <v>1629.1</v>
      </c>
      <c r="H153" s="17"/>
      <c r="I153" s="17"/>
      <c r="J153" s="17"/>
      <c r="K153" s="19"/>
      <c r="L153" s="17"/>
      <c r="M153" s="17"/>
      <c r="N153" s="17"/>
      <c r="O153" s="17"/>
    </row>
    <row r="154" spans="1:15" s="18" customFormat="1" ht="47.25">
      <c r="A154" s="98" t="s">
        <v>384</v>
      </c>
      <c r="B154" s="94"/>
      <c r="C154" s="95" t="s">
        <v>275</v>
      </c>
      <c r="D154" s="95" t="s">
        <v>375</v>
      </c>
      <c r="E154" s="114" t="s">
        <v>385</v>
      </c>
      <c r="F154" s="94">
        <v>200</v>
      </c>
      <c r="G154" s="49">
        <v>1629.1</v>
      </c>
      <c r="H154" s="19"/>
      <c r="I154" s="17"/>
      <c r="J154" s="17"/>
      <c r="K154" s="19"/>
      <c r="L154" s="17"/>
      <c r="M154" s="17"/>
      <c r="N154" s="17"/>
      <c r="O154" s="17"/>
    </row>
    <row r="155" spans="1:15" s="18" customFormat="1" ht="31.5" hidden="1">
      <c r="A155" s="98" t="s">
        <v>386</v>
      </c>
      <c r="B155" s="94"/>
      <c r="C155" s="95" t="s">
        <v>275</v>
      </c>
      <c r="D155" s="95" t="s">
        <v>375</v>
      </c>
      <c r="E155" s="114" t="s">
        <v>387</v>
      </c>
      <c r="F155" s="94"/>
      <c r="G155" s="49">
        <f>SUM(G156:G157)</f>
        <v>0</v>
      </c>
      <c r="H155" s="17"/>
      <c r="I155" s="17"/>
      <c r="J155" s="17"/>
      <c r="K155" s="19"/>
      <c r="L155" s="17"/>
      <c r="M155" s="17"/>
      <c r="N155" s="17"/>
      <c r="O155" s="17"/>
    </row>
    <row r="156" spans="1:15" s="18" customFormat="1" ht="47.25" hidden="1">
      <c r="A156" s="98" t="s">
        <v>388</v>
      </c>
      <c r="B156" s="94"/>
      <c r="C156" s="95" t="s">
        <v>275</v>
      </c>
      <c r="D156" s="95" t="s">
        <v>375</v>
      </c>
      <c r="E156" s="114" t="s">
        <v>389</v>
      </c>
      <c r="F156" s="94">
        <v>200</v>
      </c>
      <c r="G156" s="49"/>
      <c r="H156" s="17"/>
      <c r="I156" s="17"/>
      <c r="J156" s="17"/>
      <c r="K156" s="19"/>
      <c r="L156" s="17"/>
      <c r="M156" s="17"/>
      <c r="N156" s="17"/>
      <c r="O156" s="17"/>
    </row>
    <row r="157" spans="1:15" s="18" customFormat="1" ht="63" hidden="1">
      <c r="A157" s="98" t="s">
        <v>390</v>
      </c>
      <c r="B157" s="94"/>
      <c r="C157" s="95" t="s">
        <v>275</v>
      </c>
      <c r="D157" s="95" t="s">
        <v>375</v>
      </c>
      <c r="E157" s="114" t="s">
        <v>391</v>
      </c>
      <c r="F157" s="94">
        <v>200</v>
      </c>
      <c r="G157" s="49">
        <v>0</v>
      </c>
      <c r="H157" s="17"/>
      <c r="I157" s="17"/>
      <c r="J157" s="17"/>
      <c r="K157" s="19"/>
      <c r="L157" s="17"/>
      <c r="M157" s="17"/>
      <c r="N157" s="17"/>
      <c r="O157" s="17"/>
    </row>
    <row r="158" spans="1:15" s="18" customFormat="1" ht="15.75">
      <c r="A158" s="88" t="s">
        <v>392</v>
      </c>
      <c r="B158" s="89"/>
      <c r="C158" s="90" t="s">
        <v>275</v>
      </c>
      <c r="D158" s="90" t="s">
        <v>332</v>
      </c>
      <c r="E158" s="89"/>
      <c r="F158" s="89"/>
      <c r="G158" s="92">
        <f>SUM(G159,G169)</f>
        <v>39867.599999999999</v>
      </c>
      <c r="H158" s="17"/>
      <c r="I158" s="17"/>
      <c r="J158" s="17"/>
      <c r="K158" s="19"/>
      <c r="L158" s="17"/>
      <c r="M158" s="17"/>
      <c r="N158" s="17"/>
      <c r="O158" s="17"/>
    </row>
    <row r="159" spans="1:15" s="18" customFormat="1" ht="31.5">
      <c r="A159" s="93" t="s">
        <v>1091</v>
      </c>
      <c r="B159" s="94"/>
      <c r="C159" s="95" t="s">
        <v>275</v>
      </c>
      <c r="D159" s="95" t="s">
        <v>332</v>
      </c>
      <c r="E159" s="94" t="s">
        <v>376</v>
      </c>
      <c r="F159" s="94"/>
      <c r="G159" s="49">
        <f>SUM(G160)</f>
        <v>16730.8</v>
      </c>
      <c r="H159" s="17"/>
      <c r="I159" s="17"/>
      <c r="J159" s="17"/>
      <c r="K159" s="19"/>
      <c r="L159" s="17"/>
      <c r="M159" s="17"/>
      <c r="N159" s="17"/>
      <c r="O159" s="17"/>
    </row>
    <row r="160" spans="1:15" s="18" customFormat="1" ht="31.5">
      <c r="A160" s="93" t="s">
        <v>1118</v>
      </c>
      <c r="B160" s="94"/>
      <c r="C160" s="95" t="s">
        <v>275</v>
      </c>
      <c r="D160" s="95" t="s">
        <v>332</v>
      </c>
      <c r="E160" s="94" t="s">
        <v>393</v>
      </c>
      <c r="F160" s="94"/>
      <c r="G160" s="49">
        <f>SUM(G161,G163,G165,G167)</f>
        <v>16730.8</v>
      </c>
      <c r="H160" s="17"/>
      <c r="I160" s="17"/>
      <c r="J160" s="17"/>
      <c r="K160" s="19"/>
      <c r="L160" s="17"/>
      <c r="M160" s="17"/>
      <c r="N160" s="17"/>
      <c r="O160" s="17"/>
    </row>
    <row r="161" spans="1:15" s="18" customFormat="1" ht="31.5">
      <c r="A161" s="93" t="s">
        <v>394</v>
      </c>
      <c r="B161" s="94"/>
      <c r="C161" s="95" t="s">
        <v>275</v>
      </c>
      <c r="D161" s="95" t="s">
        <v>332</v>
      </c>
      <c r="E161" s="94" t="s">
        <v>395</v>
      </c>
      <c r="F161" s="94"/>
      <c r="G161" s="49">
        <f>SUM(G162)</f>
        <v>6115.5</v>
      </c>
      <c r="H161" s="17"/>
      <c r="I161" s="17"/>
      <c r="J161" s="17"/>
      <c r="K161" s="19"/>
      <c r="L161" s="17"/>
      <c r="M161" s="17"/>
      <c r="N161" s="17"/>
      <c r="O161" s="17"/>
    </row>
    <row r="162" spans="1:15" s="18" customFormat="1" ht="47.25">
      <c r="A162" s="98" t="s">
        <v>396</v>
      </c>
      <c r="B162" s="94"/>
      <c r="C162" s="95" t="s">
        <v>275</v>
      </c>
      <c r="D162" s="95" t="s">
        <v>332</v>
      </c>
      <c r="E162" s="94" t="s">
        <v>397</v>
      </c>
      <c r="F162" s="94">
        <v>200</v>
      </c>
      <c r="G162" s="49">
        <v>6115.5</v>
      </c>
      <c r="H162" s="19"/>
      <c r="I162" s="17"/>
      <c r="J162" s="17"/>
      <c r="K162" s="19"/>
      <c r="L162" s="17"/>
      <c r="M162" s="17"/>
      <c r="N162" s="17"/>
      <c r="O162" s="17"/>
    </row>
    <row r="163" spans="1:15" s="18" customFormat="1" ht="63">
      <c r="A163" s="98" t="s">
        <v>988</v>
      </c>
      <c r="B163" s="94"/>
      <c r="C163" s="95" t="s">
        <v>275</v>
      </c>
      <c r="D163" s="95" t="s">
        <v>332</v>
      </c>
      <c r="E163" s="94" t="s">
        <v>989</v>
      </c>
      <c r="F163" s="94"/>
      <c r="G163" s="49">
        <f>G164</f>
        <v>1000</v>
      </c>
      <c r="H163" s="19"/>
      <c r="I163" s="17"/>
      <c r="J163" s="17"/>
      <c r="K163" s="19"/>
      <c r="L163" s="17"/>
      <c r="M163" s="17"/>
      <c r="N163" s="17"/>
      <c r="O163" s="17"/>
    </row>
    <row r="164" spans="1:15" s="18" customFormat="1" ht="63">
      <c r="A164" s="98" t="s">
        <v>991</v>
      </c>
      <c r="B164" s="94"/>
      <c r="C164" s="95" t="s">
        <v>275</v>
      </c>
      <c r="D164" s="95" t="s">
        <v>451</v>
      </c>
      <c r="E164" s="94" t="s">
        <v>990</v>
      </c>
      <c r="F164" s="94">
        <v>800</v>
      </c>
      <c r="G164" s="49">
        <v>1000</v>
      </c>
      <c r="H164" s="19"/>
      <c r="I164" s="17"/>
      <c r="J164" s="17"/>
      <c r="K164" s="19"/>
      <c r="L164" s="17"/>
      <c r="M164" s="17"/>
      <c r="N164" s="17"/>
      <c r="O164" s="17"/>
    </row>
    <row r="165" spans="1:15" s="18" customFormat="1" ht="31.5" hidden="1">
      <c r="A165" s="98" t="s">
        <v>964</v>
      </c>
      <c r="B165" s="94"/>
      <c r="C165" s="95" t="s">
        <v>275</v>
      </c>
      <c r="D165" s="95" t="s">
        <v>332</v>
      </c>
      <c r="E165" s="94" t="s">
        <v>963</v>
      </c>
      <c r="F165" s="94"/>
      <c r="G165" s="49">
        <f>SUM(G166)</f>
        <v>0</v>
      </c>
      <c r="H165" s="19"/>
      <c r="I165" s="17"/>
      <c r="J165" s="17"/>
      <c r="K165" s="19"/>
      <c r="L165" s="17"/>
      <c r="M165" s="17"/>
      <c r="N165" s="17"/>
      <c r="O165" s="17"/>
    </row>
    <row r="166" spans="1:15" s="18" customFormat="1" ht="47.25" hidden="1">
      <c r="A166" s="98" t="s">
        <v>965</v>
      </c>
      <c r="B166" s="94"/>
      <c r="C166" s="95" t="s">
        <v>275</v>
      </c>
      <c r="D166" s="95" t="s">
        <v>332</v>
      </c>
      <c r="E166" s="94" t="s">
        <v>962</v>
      </c>
      <c r="F166" s="94">
        <v>200</v>
      </c>
      <c r="G166" s="49"/>
      <c r="H166" s="19"/>
      <c r="I166" s="17"/>
      <c r="J166" s="17"/>
      <c r="K166" s="19"/>
      <c r="L166" s="17"/>
      <c r="M166" s="17"/>
      <c r="N166" s="17"/>
      <c r="O166" s="17"/>
    </row>
    <row r="167" spans="1:15" s="18" customFormat="1" ht="47.25">
      <c r="A167" s="98" t="s">
        <v>993</v>
      </c>
      <c r="B167" s="94"/>
      <c r="C167" s="95" t="s">
        <v>275</v>
      </c>
      <c r="D167" s="95" t="s">
        <v>332</v>
      </c>
      <c r="E167" s="94" t="s">
        <v>994</v>
      </c>
      <c r="F167" s="94"/>
      <c r="G167" s="49">
        <f>SUM(G168)</f>
        <v>9615.2999999999993</v>
      </c>
      <c r="H167" s="19"/>
      <c r="I167" s="17"/>
      <c r="J167" s="17"/>
      <c r="K167" s="19"/>
      <c r="L167" s="17"/>
      <c r="M167" s="17"/>
      <c r="N167" s="17"/>
      <c r="O167" s="17"/>
    </row>
    <row r="168" spans="1:15" s="18" customFormat="1" ht="47.25">
      <c r="A168" s="98" t="s">
        <v>996</v>
      </c>
      <c r="B168" s="94"/>
      <c r="C168" s="95" t="s">
        <v>275</v>
      </c>
      <c r="D168" s="95" t="s">
        <v>332</v>
      </c>
      <c r="E168" s="94" t="s">
        <v>995</v>
      </c>
      <c r="F168" s="94">
        <v>800</v>
      </c>
      <c r="G168" s="49">
        <v>9615.2999999999993</v>
      </c>
      <c r="H168" s="19"/>
      <c r="I168" s="17"/>
      <c r="J168" s="17"/>
      <c r="K168" s="19"/>
      <c r="L168" s="17"/>
      <c r="M168" s="17"/>
      <c r="N168" s="17"/>
      <c r="O168" s="17"/>
    </row>
    <row r="169" spans="1:15" s="18" customFormat="1" ht="31.5">
      <c r="A169" s="93" t="s">
        <v>1087</v>
      </c>
      <c r="B169" s="94"/>
      <c r="C169" s="95" t="s">
        <v>275</v>
      </c>
      <c r="D169" s="95" t="s">
        <v>332</v>
      </c>
      <c r="E169" s="94" t="s">
        <v>399</v>
      </c>
      <c r="F169" s="94"/>
      <c r="G169" s="49">
        <f>G170+G172</f>
        <v>23136.799999999999</v>
      </c>
      <c r="H169" s="17"/>
      <c r="I169" s="17"/>
      <c r="J169" s="17"/>
      <c r="K169" s="19"/>
      <c r="L169" s="17"/>
      <c r="M169" s="17"/>
      <c r="N169" s="17"/>
      <c r="O169" s="17"/>
    </row>
    <row r="170" spans="1:15" s="18" customFormat="1" ht="15.75">
      <c r="A170" s="93" t="s">
        <v>400</v>
      </c>
      <c r="B170" s="94"/>
      <c r="C170" s="95" t="s">
        <v>275</v>
      </c>
      <c r="D170" s="95" t="s">
        <v>332</v>
      </c>
      <c r="E170" s="94" t="s">
        <v>401</v>
      </c>
      <c r="F170" s="94"/>
      <c r="G170" s="49">
        <f>SUM(G171)</f>
        <v>23136.799999999999</v>
      </c>
      <c r="H170" s="17"/>
      <c r="I170" s="17"/>
      <c r="J170" s="17"/>
      <c r="K170" s="19"/>
      <c r="L170" s="17"/>
      <c r="M170" s="17"/>
      <c r="N170" s="17"/>
      <c r="O170" s="17"/>
    </row>
    <row r="171" spans="1:15" s="18" customFormat="1" ht="63">
      <c r="A171" s="98" t="s">
        <v>402</v>
      </c>
      <c r="B171" s="94"/>
      <c r="C171" s="95" t="s">
        <v>275</v>
      </c>
      <c r="D171" s="95" t="s">
        <v>332</v>
      </c>
      <c r="E171" s="94" t="s">
        <v>403</v>
      </c>
      <c r="F171" s="94">
        <v>200</v>
      </c>
      <c r="G171" s="49">
        <v>23136.799999999999</v>
      </c>
      <c r="H171" s="17"/>
      <c r="I171" s="17"/>
      <c r="J171" s="17"/>
      <c r="K171" s="19"/>
      <c r="L171" s="17"/>
      <c r="M171" s="17"/>
      <c r="N171" s="17"/>
      <c r="O171" s="17"/>
    </row>
    <row r="172" spans="1:15" s="18" customFormat="1" ht="47.25" hidden="1">
      <c r="A172" s="93" t="s">
        <v>697</v>
      </c>
      <c r="B172" s="94"/>
      <c r="C172" s="95" t="s">
        <v>275</v>
      </c>
      <c r="D172" s="95" t="s">
        <v>332</v>
      </c>
      <c r="E172" s="94" t="s">
        <v>695</v>
      </c>
      <c r="F172" s="94"/>
      <c r="G172" s="49">
        <f>SUM(G173)</f>
        <v>0</v>
      </c>
      <c r="H172" s="17"/>
      <c r="I172" s="17"/>
      <c r="J172" s="17"/>
      <c r="K172" s="19"/>
      <c r="L172" s="17"/>
      <c r="M172" s="17"/>
      <c r="N172" s="17"/>
      <c r="O172" s="17"/>
    </row>
    <row r="173" spans="1:15" s="18" customFormat="1" ht="47.25" hidden="1">
      <c r="A173" s="98" t="s">
        <v>698</v>
      </c>
      <c r="B173" s="94"/>
      <c r="C173" s="95" t="s">
        <v>275</v>
      </c>
      <c r="D173" s="95" t="s">
        <v>332</v>
      </c>
      <c r="E173" s="94" t="s">
        <v>696</v>
      </c>
      <c r="F173" s="94">
        <v>200</v>
      </c>
      <c r="G173" s="49"/>
      <c r="H173" s="17"/>
      <c r="I173" s="17"/>
      <c r="J173" s="17"/>
      <c r="K173" s="19"/>
      <c r="L173" s="17"/>
      <c r="M173" s="17"/>
      <c r="N173" s="17"/>
      <c r="O173" s="17"/>
    </row>
    <row r="174" spans="1:15" s="18" customFormat="1" ht="15.75">
      <c r="A174" s="88" t="s">
        <v>404</v>
      </c>
      <c r="B174" s="107"/>
      <c r="C174" s="90" t="s">
        <v>275</v>
      </c>
      <c r="D174" s="90">
        <v>12</v>
      </c>
      <c r="E174" s="89"/>
      <c r="F174" s="89"/>
      <c r="G174" s="92">
        <f>SUM(G175,G182,G189)</f>
        <v>104934.5</v>
      </c>
      <c r="H174" s="17"/>
      <c r="I174" s="17"/>
      <c r="J174" s="17"/>
      <c r="K174" s="19"/>
      <c r="L174" s="17"/>
      <c r="M174" s="17"/>
      <c r="N174" s="17"/>
      <c r="O174" s="17"/>
    </row>
    <row r="175" spans="1:15" s="18" customFormat="1" ht="31.5">
      <c r="A175" s="93" t="s">
        <v>1092</v>
      </c>
      <c r="B175" s="107"/>
      <c r="C175" s="95" t="s">
        <v>275</v>
      </c>
      <c r="D175" s="95">
        <v>12</v>
      </c>
      <c r="E175" s="94" t="s">
        <v>484</v>
      </c>
      <c r="F175" s="94"/>
      <c r="G175" s="49">
        <f>SUM(G176,G179)</f>
        <v>9402</v>
      </c>
      <c r="H175" s="17"/>
      <c r="I175" s="17"/>
      <c r="J175" s="17"/>
      <c r="K175" s="19"/>
      <c r="L175" s="17"/>
      <c r="M175" s="17"/>
      <c r="N175" s="17"/>
      <c r="O175" s="17"/>
    </row>
    <row r="176" spans="1:15" s="18" customFormat="1" ht="31.5">
      <c r="A176" s="93" t="s">
        <v>485</v>
      </c>
      <c r="B176" s="107"/>
      <c r="C176" s="95" t="s">
        <v>275</v>
      </c>
      <c r="D176" s="95">
        <v>12</v>
      </c>
      <c r="E176" s="94" t="s">
        <v>486</v>
      </c>
      <c r="F176" s="94"/>
      <c r="G176" s="49">
        <f>SUM(G177)</f>
        <v>600</v>
      </c>
      <c r="H176" s="17"/>
      <c r="I176" s="17"/>
      <c r="J176" s="17"/>
      <c r="K176" s="19"/>
      <c r="L176" s="17"/>
      <c r="M176" s="17"/>
      <c r="N176" s="17"/>
      <c r="O176" s="17"/>
    </row>
    <row r="177" spans="1:15" s="18" customFormat="1" ht="31.5">
      <c r="A177" s="93" t="s">
        <v>487</v>
      </c>
      <c r="B177" s="94"/>
      <c r="C177" s="95" t="s">
        <v>275</v>
      </c>
      <c r="D177" s="95">
        <v>12</v>
      </c>
      <c r="E177" s="94" t="s">
        <v>488</v>
      </c>
      <c r="F177" s="94"/>
      <c r="G177" s="49">
        <f>SUM(G178)</f>
        <v>600</v>
      </c>
      <c r="H177" s="17"/>
      <c r="I177" s="17"/>
      <c r="J177" s="17"/>
      <c r="K177" s="19"/>
      <c r="L177" s="17"/>
      <c r="M177" s="17"/>
      <c r="N177" s="17"/>
      <c r="O177" s="17"/>
    </row>
    <row r="178" spans="1:15" s="18" customFormat="1" ht="31.5">
      <c r="A178" s="93" t="s">
        <v>489</v>
      </c>
      <c r="B178" s="107"/>
      <c r="C178" s="95" t="s">
        <v>275</v>
      </c>
      <c r="D178" s="95">
        <v>12</v>
      </c>
      <c r="E178" s="94" t="s">
        <v>490</v>
      </c>
      <c r="F178" s="94">
        <v>800</v>
      </c>
      <c r="G178" s="49">
        <v>600</v>
      </c>
      <c r="H178" s="17"/>
      <c r="I178" s="17"/>
      <c r="J178" s="17"/>
      <c r="K178" s="19"/>
      <c r="L178" s="17"/>
      <c r="M178" s="17"/>
      <c r="N178" s="17"/>
      <c r="O178" s="17"/>
    </row>
    <row r="179" spans="1:15" s="18" customFormat="1" ht="47.25">
      <c r="A179" s="93" t="s">
        <v>1133</v>
      </c>
      <c r="B179" s="107"/>
      <c r="C179" s="95" t="s">
        <v>275</v>
      </c>
      <c r="D179" s="95" t="s">
        <v>405</v>
      </c>
      <c r="E179" s="94" t="s">
        <v>1135</v>
      </c>
      <c r="F179" s="94"/>
      <c r="G179" s="49">
        <f>G180</f>
        <v>8802</v>
      </c>
      <c r="H179" s="17"/>
      <c r="I179" s="17"/>
      <c r="J179" s="19"/>
      <c r="K179" s="17"/>
      <c r="L179" s="17"/>
      <c r="M179" s="17"/>
      <c r="N179" s="17"/>
    </row>
    <row r="180" spans="1:15" s="18" customFormat="1" ht="63">
      <c r="A180" s="93" t="s">
        <v>1134</v>
      </c>
      <c r="B180" s="107"/>
      <c r="C180" s="95" t="s">
        <v>275</v>
      </c>
      <c r="D180" s="95" t="s">
        <v>405</v>
      </c>
      <c r="E180" s="94" t="s">
        <v>1136</v>
      </c>
      <c r="F180" s="94"/>
      <c r="G180" s="49">
        <f>G181</f>
        <v>8802</v>
      </c>
      <c r="H180" s="17"/>
      <c r="I180" s="17"/>
      <c r="J180" s="19"/>
      <c r="K180" s="17"/>
      <c r="L180" s="17"/>
      <c r="M180" s="17"/>
      <c r="N180" s="17"/>
    </row>
    <row r="181" spans="1:15" s="18" customFormat="1" ht="47.25">
      <c r="A181" s="93" t="s">
        <v>508</v>
      </c>
      <c r="B181" s="107"/>
      <c r="C181" s="95" t="s">
        <v>275</v>
      </c>
      <c r="D181" s="95" t="s">
        <v>405</v>
      </c>
      <c r="E181" s="94" t="s">
        <v>1137</v>
      </c>
      <c r="F181" s="94">
        <v>800</v>
      </c>
      <c r="G181" s="49">
        <v>8802</v>
      </c>
      <c r="H181" s="17"/>
      <c r="I181" s="17"/>
      <c r="J181" s="19"/>
      <c r="K181" s="17"/>
      <c r="L181" s="17"/>
      <c r="M181" s="17"/>
      <c r="N181" s="17"/>
    </row>
    <row r="182" spans="1:15" s="18" customFormat="1" ht="31.5">
      <c r="A182" s="93" t="s">
        <v>1093</v>
      </c>
      <c r="B182" s="120"/>
      <c r="C182" s="95" t="s">
        <v>275</v>
      </c>
      <c r="D182" s="95">
        <v>12</v>
      </c>
      <c r="E182" s="94" t="s">
        <v>491</v>
      </c>
      <c r="F182" s="94"/>
      <c r="G182" s="49">
        <f>SUM(G183,G186)</f>
        <v>94935.8</v>
      </c>
      <c r="H182" s="17"/>
      <c r="I182" s="17"/>
      <c r="J182" s="17"/>
      <c r="K182" s="19"/>
      <c r="L182" s="17"/>
      <c r="M182" s="17"/>
      <c r="N182" s="17"/>
      <c r="O182" s="17"/>
    </row>
    <row r="183" spans="1:15" s="18" customFormat="1" ht="31.5">
      <c r="A183" s="121" t="s">
        <v>492</v>
      </c>
      <c r="B183" s="122"/>
      <c r="C183" s="123" t="s">
        <v>275</v>
      </c>
      <c r="D183" s="123">
        <v>12</v>
      </c>
      <c r="E183" s="124" t="s">
        <v>493</v>
      </c>
      <c r="F183" s="124"/>
      <c r="G183" s="125">
        <f>G184</f>
        <v>11714.8</v>
      </c>
      <c r="H183" s="17"/>
      <c r="I183" s="17"/>
      <c r="J183" s="17"/>
      <c r="K183" s="19"/>
      <c r="L183" s="17"/>
      <c r="M183" s="17"/>
      <c r="N183" s="17"/>
      <c r="O183" s="17"/>
    </row>
    <row r="184" spans="1:15" s="18" customFormat="1" ht="31.5">
      <c r="A184" s="126" t="s">
        <v>494</v>
      </c>
      <c r="B184" s="124"/>
      <c r="C184" s="123" t="s">
        <v>275</v>
      </c>
      <c r="D184" s="123">
        <v>12</v>
      </c>
      <c r="E184" s="124" t="s">
        <v>495</v>
      </c>
      <c r="F184" s="124"/>
      <c r="G184" s="125">
        <f>SUM(G185:G185)</f>
        <v>11714.8</v>
      </c>
      <c r="H184" s="17"/>
      <c r="I184" s="17"/>
      <c r="J184" s="17"/>
      <c r="K184" s="19"/>
      <c r="L184" s="17"/>
      <c r="M184" s="17"/>
      <c r="N184" s="17"/>
      <c r="O184" s="17"/>
    </row>
    <row r="185" spans="1:15" s="18" customFormat="1" ht="31.5">
      <c r="A185" s="126" t="s">
        <v>496</v>
      </c>
      <c r="B185" s="122"/>
      <c r="C185" s="123" t="s">
        <v>275</v>
      </c>
      <c r="D185" s="123">
        <v>12</v>
      </c>
      <c r="E185" s="124" t="s">
        <v>497</v>
      </c>
      <c r="F185" s="124">
        <v>800</v>
      </c>
      <c r="G185" s="125">
        <v>11714.8</v>
      </c>
      <c r="H185" s="17"/>
      <c r="I185" s="17"/>
      <c r="J185" s="17"/>
      <c r="K185" s="19"/>
      <c r="L185" s="17"/>
      <c r="M185" s="17"/>
      <c r="N185" s="17"/>
      <c r="O185" s="17"/>
    </row>
    <row r="186" spans="1:15" s="18" customFormat="1" ht="47.25">
      <c r="A186" s="93" t="s">
        <v>498</v>
      </c>
      <c r="B186" s="120"/>
      <c r="C186" s="95" t="s">
        <v>275</v>
      </c>
      <c r="D186" s="95">
        <v>12</v>
      </c>
      <c r="E186" s="94" t="s">
        <v>499</v>
      </c>
      <c r="F186" s="94"/>
      <c r="G186" s="49">
        <f>SUM(G187)</f>
        <v>83221</v>
      </c>
      <c r="H186" s="17"/>
      <c r="I186" s="17"/>
      <c r="J186" s="17"/>
      <c r="K186" s="19"/>
      <c r="L186" s="17"/>
      <c r="M186" s="17"/>
      <c r="N186" s="17"/>
      <c r="O186" s="17"/>
    </row>
    <row r="187" spans="1:15" s="18" customFormat="1" ht="47.25">
      <c r="A187" s="93" t="s">
        <v>500</v>
      </c>
      <c r="B187" s="94"/>
      <c r="C187" s="95" t="s">
        <v>275</v>
      </c>
      <c r="D187" s="95">
        <v>12</v>
      </c>
      <c r="E187" s="94" t="s">
        <v>501</v>
      </c>
      <c r="F187" s="94"/>
      <c r="G187" s="49">
        <f>SUM(G188:G188)</f>
        <v>83221</v>
      </c>
      <c r="H187" s="17"/>
      <c r="I187" s="17"/>
      <c r="J187" s="17"/>
      <c r="K187" s="19"/>
      <c r="L187" s="17"/>
      <c r="M187" s="17"/>
      <c r="N187" s="17"/>
      <c r="O187" s="17"/>
    </row>
    <row r="188" spans="1:15" s="20" customFormat="1" ht="47.25">
      <c r="A188" s="93" t="s">
        <v>502</v>
      </c>
      <c r="B188" s="107"/>
      <c r="C188" s="95" t="s">
        <v>275</v>
      </c>
      <c r="D188" s="95">
        <v>12</v>
      </c>
      <c r="E188" s="94" t="s">
        <v>503</v>
      </c>
      <c r="F188" s="94">
        <v>800</v>
      </c>
      <c r="G188" s="49">
        <v>83221</v>
      </c>
      <c r="H188" s="17"/>
      <c r="I188" s="17"/>
      <c r="J188" s="17"/>
      <c r="K188" s="19"/>
      <c r="L188" s="17"/>
      <c r="M188" s="17"/>
      <c r="N188" s="17"/>
      <c r="O188" s="17"/>
    </row>
    <row r="189" spans="1:15" s="18" customFormat="1" ht="15.75">
      <c r="A189" s="93" t="s">
        <v>293</v>
      </c>
      <c r="B189" s="94"/>
      <c r="C189" s="95" t="s">
        <v>275</v>
      </c>
      <c r="D189" s="95">
        <v>12</v>
      </c>
      <c r="E189" s="94" t="s">
        <v>294</v>
      </c>
      <c r="F189" s="94"/>
      <c r="G189" s="49">
        <f>SUM(G190)</f>
        <v>596.70000000000005</v>
      </c>
      <c r="H189" s="17"/>
      <c r="I189" s="17"/>
      <c r="J189" s="17"/>
      <c r="K189" s="19"/>
      <c r="L189" s="17"/>
      <c r="M189" s="17"/>
      <c r="N189" s="17"/>
      <c r="O189" s="17"/>
    </row>
    <row r="190" spans="1:15" s="18" customFormat="1" ht="15.75">
      <c r="A190" s="93" t="s">
        <v>295</v>
      </c>
      <c r="B190" s="94"/>
      <c r="C190" s="95" t="s">
        <v>275</v>
      </c>
      <c r="D190" s="95">
        <v>12</v>
      </c>
      <c r="E190" s="94" t="s">
        <v>296</v>
      </c>
      <c r="F190" s="94"/>
      <c r="G190" s="49">
        <f>SUM(G191:G192)</f>
        <v>596.70000000000005</v>
      </c>
      <c r="H190" s="17"/>
      <c r="I190" s="17"/>
      <c r="J190" s="17"/>
      <c r="K190" s="19"/>
      <c r="L190" s="17"/>
      <c r="M190" s="17"/>
      <c r="N190" s="17"/>
      <c r="O190" s="17"/>
    </row>
    <row r="191" spans="1:15" s="18" customFormat="1" ht="15.75">
      <c r="A191" s="93" t="s">
        <v>482</v>
      </c>
      <c r="B191" s="94"/>
      <c r="C191" s="95" t="s">
        <v>275</v>
      </c>
      <c r="D191" s="95">
        <v>12</v>
      </c>
      <c r="E191" s="94" t="s">
        <v>483</v>
      </c>
      <c r="F191" s="94">
        <v>800</v>
      </c>
      <c r="G191" s="49">
        <v>122.5</v>
      </c>
      <c r="H191" s="19"/>
      <c r="I191" s="19"/>
      <c r="J191" s="19"/>
      <c r="K191" s="19"/>
      <c r="L191" s="17"/>
      <c r="M191" s="17"/>
      <c r="N191" s="17"/>
      <c r="O191" s="17"/>
    </row>
    <row r="192" spans="1:15" s="18" customFormat="1" ht="63">
      <c r="A192" s="93" t="s">
        <v>971</v>
      </c>
      <c r="B192" s="191"/>
      <c r="C192" s="95" t="s">
        <v>275</v>
      </c>
      <c r="D192" s="95" t="s">
        <v>405</v>
      </c>
      <c r="E192" s="95" t="s">
        <v>970</v>
      </c>
      <c r="F192" s="94">
        <v>800</v>
      </c>
      <c r="G192" s="49">
        <v>474.2</v>
      </c>
      <c r="H192" s="17"/>
      <c r="I192" s="17"/>
      <c r="J192" s="17"/>
      <c r="K192" s="19"/>
      <c r="L192" s="17"/>
      <c r="M192" s="17"/>
      <c r="N192" s="17"/>
      <c r="O192" s="17"/>
    </row>
    <row r="193" spans="1:15" s="18" customFormat="1" ht="15.75">
      <c r="A193" s="88" t="s">
        <v>407</v>
      </c>
      <c r="B193" s="89"/>
      <c r="C193" s="90" t="s">
        <v>292</v>
      </c>
      <c r="D193" s="90" t="s">
        <v>262</v>
      </c>
      <c r="E193" s="89"/>
      <c r="F193" s="89"/>
      <c r="G193" s="92">
        <f>SUM(G194,G205,G220,G232)</f>
        <v>374945.10000000003</v>
      </c>
      <c r="H193" s="19"/>
      <c r="I193" s="19"/>
      <c r="J193" s="17"/>
      <c r="K193" s="19"/>
      <c r="L193" s="17"/>
      <c r="M193" s="17"/>
      <c r="N193" s="17"/>
      <c r="O193" s="17"/>
    </row>
    <row r="194" spans="1:15" s="18" customFormat="1" ht="15.75">
      <c r="A194" s="88" t="s">
        <v>408</v>
      </c>
      <c r="B194" s="89"/>
      <c r="C194" s="90" t="s">
        <v>292</v>
      </c>
      <c r="D194" s="90" t="s">
        <v>261</v>
      </c>
      <c r="E194" s="89"/>
      <c r="F194" s="89"/>
      <c r="G194" s="92">
        <f>SUM(G195)</f>
        <v>155667.70000000001</v>
      </c>
      <c r="H194" s="17"/>
      <c r="I194" s="17"/>
      <c r="J194" s="17"/>
      <c r="K194" s="19"/>
      <c r="L194" s="17"/>
      <c r="M194" s="17"/>
      <c r="N194" s="17"/>
      <c r="O194" s="17"/>
    </row>
    <row r="195" spans="1:15" s="18" customFormat="1" ht="31.5">
      <c r="A195" s="93" t="s">
        <v>1087</v>
      </c>
      <c r="B195" s="94"/>
      <c r="C195" s="95" t="s">
        <v>292</v>
      </c>
      <c r="D195" s="95" t="s">
        <v>261</v>
      </c>
      <c r="E195" s="94" t="s">
        <v>399</v>
      </c>
      <c r="F195" s="89"/>
      <c r="G195" s="49">
        <f>SUM(G196,G198,G200,G203)</f>
        <v>155667.70000000001</v>
      </c>
      <c r="H195" s="17"/>
      <c r="I195" s="17"/>
      <c r="J195" s="17"/>
      <c r="K195" s="19"/>
      <c r="L195" s="17"/>
      <c r="M195" s="17"/>
      <c r="N195" s="17"/>
      <c r="O195" s="17"/>
    </row>
    <row r="196" spans="1:15" s="18" customFormat="1" ht="31.5">
      <c r="A196" s="93" t="s">
        <v>409</v>
      </c>
      <c r="B196" s="94"/>
      <c r="C196" s="95" t="s">
        <v>292</v>
      </c>
      <c r="D196" s="95" t="s">
        <v>261</v>
      </c>
      <c r="E196" s="94" t="s">
        <v>410</v>
      </c>
      <c r="F196" s="89"/>
      <c r="G196" s="49">
        <f>SUM(G197)</f>
        <v>51580.9</v>
      </c>
      <c r="H196" s="17"/>
      <c r="I196" s="17"/>
      <c r="J196" s="17"/>
      <c r="K196" s="19"/>
      <c r="L196" s="17"/>
      <c r="M196" s="17"/>
      <c r="N196" s="17"/>
      <c r="O196" s="17"/>
    </row>
    <row r="197" spans="1:15" s="18" customFormat="1" ht="47.25">
      <c r="A197" s="93" t="s">
        <v>411</v>
      </c>
      <c r="B197" s="94"/>
      <c r="C197" s="95" t="s">
        <v>292</v>
      </c>
      <c r="D197" s="95" t="s">
        <v>261</v>
      </c>
      <c r="E197" s="94" t="s">
        <v>412</v>
      </c>
      <c r="F197" s="94">
        <v>200</v>
      </c>
      <c r="G197" s="49">
        <v>51580.9</v>
      </c>
      <c r="H197" s="19"/>
      <c r="I197" s="17"/>
      <c r="J197" s="17"/>
      <c r="K197" s="19"/>
      <c r="L197" s="17"/>
      <c r="M197" s="17"/>
      <c r="N197" s="17"/>
      <c r="O197" s="17"/>
    </row>
    <row r="198" spans="1:15" s="18" customFormat="1" ht="31.5">
      <c r="A198" s="97" t="s">
        <v>413</v>
      </c>
      <c r="B198" s="94"/>
      <c r="C198" s="95" t="s">
        <v>292</v>
      </c>
      <c r="D198" s="95" t="s">
        <v>261</v>
      </c>
      <c r="E198" s="94" t="s">
        <v>454</v>
      </c>
      <c r="F198" s="94"/>
      <c r="G198" s="49">
        <f>SUM(G199)</f>
        <v>8946.5</v>
      </c>
      <c r="H198" s="17"/>
      <c r="I198" s="17"/>
      <c r="J198" s="17"/>
      <c r="K198" s="19"/>
      <c r="L198" s="17"/>
      <c r="M198" s="17"/>
      <c r="N198" s="17"/>
      <c r="O198" s="17"/>
    </row>
    <row r="199" spans="1:15" s="18" customFormat="1" ht="47.25">
      <c r="A199" s="93" t="s">
        <v>415</v>
      </c>
      <c r="B199" s="94"/>
      <c r="C199" s="95" t="s">
        <v>292</v>
      </c>
      <c r="D199" s="95" t="s">
        <v>261</v>
      </c>
      <c r="E199" s="94" t="s">
        <v>1122</v>
      </c>
      <c r="F199" s="94">
        <v>200</v>
      </c>
      <c r="G199" s="49">
        <f>2097.6+6848.9</f>
        <v>8946.5</v>
      </c>
      <c r="H199" s="17"/>
      <c r="I199" s="17"/>
      <c r="J199" s="17"/>
      <c r="K199" s="19"/>
      <c r="L199" s="17"/>
      <c r="M199" s="17"/>
      <c r="N199" s="17"/>
      <c r="O199" s="17"/>
    </row>
    <row r="200" spans="1:15" s="18" customFormat="1" ht="31.5" hidden="1">
      <c r="A200" s="97" t="s">
        <v>924</v>
      </c>
      <c r="B200" s="94"/>
      <c r="C200" s="95" t="s">
        <v>292</v>
      </c>
      <c r="D200" s="95" t="s">
        <v>261</v>
      </c>
      <c r="E200" s="94" t="s">
        <v>923</v>
      </c>
      <c r="F200" s="94"/>
      <c r="G200" s="49">
        <f>SUM(G201:G202)</f>
        <v>0</v>
      </c>
      <c r="H200" s="17"/>
      <c r="I200" s="17"/>
      <c r="J200" s="17"/>
      <c r="K200" s="19"/>
      <c r="L200" s="17"/>
      <c r="M200" s="17"/>
      <c r="N200" s="17"/>
      <c r="O200" s="17"/>
    </row>
    <row r="201" spans="1:15" s="18" customFormat="1" ht="47.25" hidden="1">
      <c r="A201" s="93" t="s">
        <v>930</v>
      </c>
      <c r="B201" s="94"/>
      <c r="C201" s="95" t="s">
        <v>292</v>
      </c>
      <c r="D201" s="95" t="s">
        <v>261</v>
      </c>
      <c r="E201" s="94" t="s">
        <v>928</v>
      </c>
      <c r="F201" s="94">
        <v>400</v>
      </c>
      <c r="G201" s="49"/>
      <c r="H201" s="17"/>
      <c r="I201" s="17"/>
      <c r="J201" s="17"/>
      <c r="K201" s="19"/>
      <c r="L201" s="17"/>
      <c r="M201" s="17"/>
      <c r="N201" s="17"/>
      <c r="O201" s="17"/>
    </row>
    <row r="202" spans="1:15" s="18" customFormat="1" ht="47.25" hidden="1">
      <c r="A202" s="93" t="s">
        <v>930</v>
      </c>
      <c r="B202" s="94"/>
      <c r="C202" s="95" t="s">
        <v>292</v>
      </c>
      <c r="D202" s="95" t="s">
        <v>261</v>
      </c>
      <c r="E202" s="94" t="s">
        <v>929</v>
      </c>
      <c r="F202" s="94">
        <v>400</v>
      </c>
      <c r="G202" s="49"/>
      <c r="H202" s="17"/>
      <c r="I202" s="17"/>
      <c r="J202" s="17"/>
      <c r="K202" s="19"/>
      <c r="L202" s="17"/>
      <c r="M202" s="17"/>
      <c r="N202" s="17"/>
      <c r="O202" s="17"/>
    </row>
    <row r="203" spans="1:15" s="18" customFormat="1" ht="15.75">
      <c r="A203" s="93" t="s">
        <v>966</v>
      </c>
      <c r="B203" s="94"/>
      <c r="C203" s="94" t="s">
        <v>292</v>
      </c>
      <c r="D203" s="94" t="s">
        <v>261</v>
      </c>
      <c r="E203" s="94" t="s">
        <v>968</v>
      </c>
      <c r="F203" s="94"/>
      <c r="G203" s="49">
        <f>SUM(G204)</f>
        <v>95140.3</v>
      </c>
      <c r="H203" s="17"/>
      <c r="I203" s="17"/>
      <c r="J203" s="17"/>
      <c r="K203" s="19"/>
      <c r="L203" s="17"/>
      <c r="M203" s="17"/>
      <c r="N203" s="17"/>
      <c r="O203" s="17"/>
    </row>
    <row r="204" spans="1:15" s="18" customFormat="1" ht="47.25">
      <c r="A204" s="93" t="s">
        <v>967</v>
      </c>
      <c r="B204" s="94"/>
      <c r="C204" s="94" t="s">
        <v>292</v>
      </c>
      <c r="D204" s="94" t="s">
        <v>261</v>
      </c>
      <c r="E204" s="94" t="s">
        <v>969</v>
      </c>
      <c r="F204" s="94">
        <v>400</v>
      </c>
      <c r="G204" s="49">
        <v>95140.3</v>
      </c>
      <c r="H204" s="17"/>
      <c r="I204" s="17"/>
      <c r="J204" s="17"/>
      <c r="K204" s="19"/>
      <c r="L204" s="17"/>
      <c r="M204" s="17"/>
      <c r="N204" s="17"/>
      <c r="O204" s="17"/>
    </row>
    <row r="205" spans="1:15" s="18" customFormat="1" ht="15.75">
      <c r="A205" s="88" t="s">
        <v>416</v>
      </c>
      <c r="B205" s="89"/>
      <c r="C205" s="90" t="s">
        <v>292</v>
      </c>
      <c r="D205" s="90" t="s">
        <v>264</v>
      </c>
      <c r="E205" s="89"/>
      <c r="F205" s="89"/>
      <c r="G205" s="92">
        <f>SUM(G206,G217)</f>
        <v>163405.1</v>
      </c>
      <c r="H205" s="17"/>
      <c r="I205" s="17"/>
      <c r="J205" s="17"/>
      <c r="K205" s="19"/>
      <c r="L205" s="17"/>
      <c r="M205" s="17"/>
      <c r="N205" s="17"/>
      <c r="O205" s="17"/>
    </row>
    <row r="206" spans="1:15" s="18" customFormat="1" ht="47.25">
      <c r="A206" s="93" t="s">
        <v>1094</v>
      </c>
      <c r="B206" s="94"/>
      <c r="C206" s="95" t="s">
        <v>292</v>
      </c>
      <c r="D206" s="95" t="s">
        <v>264</v>
      </c>
      <c r="E206" s="94" t="s">
        <v>417</v>
      </c>
      <c r="F206" s="94"/>
      <c r="G206" s="49">
        <f>SUM(G207,G210)</f>
        <v>111974.20000000001</v>
      </c>
      <c r="H206" s="17"/>
      <c r="I206" s="17"/>
      <c r="J206" s="17"/>
      <c r="K206" s="19"/>
      <c r="L206" s="17"/>
      <c r="M206" s="17"/>
      <c r="N206" s="17"/>
      <c r="O206" s="17"/>
    </row>
    <row r="207" spans="1:15" s="18" customFormat="1" ht="31.5">
      <c r="A207" s="93" t="s">
        <v>418</v>
      </c>
      <c r="B207" s="94"/>
      <c r="C207" s="95" t="s">
        <v>292</v>
      </c>
      <c r="D207" s="95" t="s">
        <v>264</v>
      </c>
      <c r="E207" s="94" t="s">
        <v>419</v>
      </c>
      <c r="F207" s="94"/>
      <c r="G207" s="49">
        <f>SUM(G208)</f>
        <v>14352.6</v>
      </c>
      <c r="H207" s="17"/>
      <c r="I207" s="17"/>
      <c r="J207" s="17"/>
      <c r="K207" s="19"/>
      <c r="L207" s="17"/>
      <c r="M207" s="17"/>
      <c r="N207" s="17"/>
      <c r="O207" s="17"/>
    </row>
    <row r="208" spans="1:15" s="18" customFormat="1" ht="47.25">
      <c r="A208" s="93" t="s">
        <v>1131</v>
      </c>
      <c r="B208" s="94"/>
      <c r="C208" s="95" t="s">
        <v>292</v>
      </c>
      <c r="D208" s="95" t="s">
        <v>264</v>
      </c>
      <c r="E208" s="94" t="s">
        <v>420</v>
      </c>
      <c r="F208" s="94"/>
      <c r="G208" s="49">
        <f>SUM(G209)</f>
        <v>14352.6</v>
      </c>
      <c r="H208" s="17"/>
      <c r="I208" s="17"/>
      <c r="J208" s="17"/>
      <c r="K208" s="19"/>
      <c r="L208" s="17"/>
      <c r="M208" s="17"/>
      <c r="N208" s="17"/>
      <c r="O208" s="17"/>
    </row>
    <row r="209" spans="1:15" s="18" customFormat="1" ht="47.25">
      <c r="A209" s="93" t="s">
        <v>1106</v>
      </c>
      <c r="B209" s="94"/>
      <c r="C209" s="95" t="s">
        <v>292</v>
      </c>
      <c r="D209" s="95" t="s">
        <v>264</v>
      </c>
      <c r="E209" s="94" t="s">
        <v>421</v>
      </c>
      <c r="F209" s="94">
        <v>800</v>
      </c>
      <c r="G209" s="49">
        <v>14352.6</v>
      </c>
      <c r="H209" s="17"/>
      <c r="I209" s="17"/>
      <c r="J209" s="17"/>
      <c r="K209" s="19"/>
      <c r="L209" s="17"/>
      <c r="M209" s="17"/>
      <c r="N209" s="17"/>
      <c r="O209" s="17"/>
    </row>
    <row r="210" spans="1:15" s="18" customFormat="1" ht="31.5">
      <c r="A210" s="109" t="s">
        <v>423</v>
      </c>
      <c r="B210" s="94"/>
      <c r="C210" s="95" t="s">
        <v>292</v>
      </c>
      <c r="D210" s="95" t="s">
        <v>264</v>
      </c>
      <c r="E210" s="94" t="s">
        <v>424</v>
      </c>
      <c r="F210" s="94"/>
      <c r="G210" s="49">
        <f>SUM(G211)</f>
        <v>97621.6</v>
      </c>
      <c r="H210" s="17"/>
      <c r="I210" s="17"/>
      <c r="J210" s="17"/>
      <c r="K210" s="19"/>
      <c r="L210" s="17"/>
      <c r="M210" s="17"/>
      <c r="N210" s="17"/>
      <c r="O210" s="17"/>
    </row>
    <row r="211" spans="1:15" s="18" customFormat="1" ht="15.75">
      <c r="A211" s="109" t="s">
        <v>425</v>
      </c>
      <c r="B211" s="94"/>
      <c r="C211" s="95" t="s">
        <v>292</v>
      </c>
      <c r="D211" s="95" t="s">
        <v>264</v>
      </c>
      <c r="E211" s="94" t="s">
        <v>426</v>
      </c>
      <c r="F211" s="94"/>
      <c r="G211" s="49">
        <f>SUM(G212:G216)</f>
        <v>97621.6</v>
      </c>
      <c r="H211" s="17"/>
      <c r="I211" s="17"/>
      <c r="J211" s="17"/>
      <c r="K211" s="19"/>
      <c r="L211" s="17"/>
      <c r="M211" s="17"/>
      <c r="N211" s="17"/>
      <c r="O211" s="17"/>
    </row>
    <row r="212" spans="1:15" s="18" customFormat="1" ht="63">
      <c r="A212" s="127" t="s">
        <v>1108</v>
      </c>
      <c r="B212" s="94"/>
      <c r="C212" s="95" t="s">
        <v>292</v>
      </c>
      <c r="D212" s="95" t="s">
        <v>264</v>
      </c>
      <c r="E212" s="94" t="s">
        <v>1107</v>
      </c>
      <c r="F212" s="94">
        <v>800</v>
      </c>
      <c r="G212" s="49">
        <v>30963.3</v>
      </c>
      <c r="H212" s="17"/>
      <c r="I212" s="17"/>
      <c r="J212" s="17"/>
      <c r="K212" s="19"/>
      <c r="L212" s="17"/>
      <c r="M212" s="17"/>
      <c r="N212" s="17"/>
      <c r="O212" s="17"/>
    </row>
    <row r="213" spans="1:15" s="18" customFormat="1" ht="78.75">
      <c r="A213" s="109" t="s">
        <v>1115</v>
      </c>
      <c r="B213" s="94"/>
      <c r="C213" s="95" t="s">
        <v>292</v>
      </c>
      <c r="D213" s="95" t="s">
        <v>264</v>
      </c>
      <c r="E213" s="94" t="s">
        <v>699</v>
      </c>
      <c r="F213" s="94">
        <v>800</v>
      </c>
      <c r="G213" s="49">
        <v>9418.4</v>
      </c>
      <c r="H213" s="17"/>
      <c r="I213" s="17"/>
      <c r="J213" s="17"/>
      <c r="K213" s="19"/>
      <c r="L213" s="17"/>
      <c r="M213" s="17"/>
      <c r="N213" s="17"/>
      <c r="O213" s="17"/>
    </row>
    <row r="214" spans="1:15" s="18" customFormat="1" ht="47.25">
      <c r="A214" s="109" t="s">
        <v>1114</v>
      </c>
      <c r="B214" s="94"/>
      <c r="C214" s="95" t="s">
        <v>292</v>
      </c>
      <c r="D214" s="95" t="s">
        <v>264</v>
      </c>
      <c r="E214" s="94" t="s">
        <v>1111</v>
      </c>
      <c r="F214" s="94">
        <v>800</v>
      </c>
      <c r="G214" s="49">
        <v>30000</v>
      </c>
      <c r="H214" s="17"/>
      <c r="I214" s="17"/>
      <c r="J214" s="17"/>
      <c r="K214" s="19"/>
      <c r="L214" s="17"/>
      <c r="M214" s="17"/>
      <c r="N214" s="17"/>
      <c r="O214" s="17"/>
    </row>
    <row r="215" spans="1:15" s="18" customFormat="1" ht="63">
      <c r="A215" s="109" t="s">
        <v>1177</v>
      </c>
      <c r="B215" s="94"/>
      <c r="C215" s="95" t="s">
        <v>292</v>
      </c>
      <c r="D215" s="95" t="s">
        <v>264</v>
      </c>
      <c r="E215" s="94" t="s">
        <v>1176</v>
      </c>
      <c r="F215" s="94">
        <v>800</v>
      </c>
      <c r="G215" s="49">
        <v>14721.6</v>
      </c>
      <c r="H215" s="17"/>
      <c r="I215" s="17"/>
      <c r="J215" s="17"/>
      <c r="K215" s="19"/>
      <c r="L215" s="17"/>
      <c r="M215" s="17"/>
      <c r="N215" s="17"/>
      <c r="O215" s="17"/>
    </row>
    <row r="216" spans="1:15" s="18" customFormat="1" ht="47.25">
      <c r="A216" s="127" t="s">
        <v>422</v>
      </c>
      <c r="B216" s="94"/>
      <c r="C216" s="95" t="s">
        <v>292</v>
      </c>
      <c r="D216" s="95" t="s">
        <v>264</v>
      </c>
      <c r="E216" s="94" t="s">
        <v>1109</v>
      </c>
      <c r="F216" s="94">
        <v>800</v>
      </c>
      <c r="G216" s="49">
        <v>12518.3</v>
      </c>
      <c r="H216" s="17"/>
      <c r="I216" s="17"/>
      <c r="J216" s="17"/>
      <c r="K216" s="19"/>
      <c r="L216" s="17"/>
      <c r="M216" s="17"/>
      <c r="N216" s="17"/>
      <c r="O216" s="17"/>
    </row>
    <row r="217" spans="1:15" s="18" customFormat="1" ht="47.25">
      <c r="A217" s="128" t="s">
        <v>398</v>
      </c>
      <c r="B217" s="94"/>
      <c r="C217" s="95" t="s">
        <v>292</v>
      </c>
      <c r="D217" s="95" t="s">
        <v>264</v>
      </c>
      <c r="E217" s="94" t="s">
        <v>399</v>
      </c>
      <c r="F217" s="94"/>
      <c r="G217" s="49">
        <f>G218</f>
        <v>51430.9</v>
      </c>
      <c r="H217" s="23"/>
    </row>
    <row r="218" spans="1:15" s="18" customFormat="1" ht="31.5">
      <c r="A218" s="93" t="s">
        <v>427</v>
      </c>
      <c r="B218" s="94"/>
      <c r="C218" s="95" t="s">
        <v>292</v>
      </c>
      <c r="D218" s="95" t="s">
        <v>264</v>
      </c>
      <c r="E218" s="94" t="s">
        <v>1120</v>
      </c>
      <c r="F218" s="94"/>
      <c r="G218" s="49">
        <f>G219</f>
        <v>51430.9</v>
      </c>
      <c r="H218" s="23"/>
    </row>
    <row r="219" spans="1:15" s="18" customFormat="1" ht="47.25">
      <c r="A219" s="93" t="s">
        <v>727</v>
      </c>
      <c r="B219" s="94"/>
      <c r="C219" s="95" t="s">
        <v>292</v>
      </c>
      <c r="D219" s="95" t="s">
        <v>264</v>
      </c>
      <c r="E219" s="94" t="s">
        <v>1121</v>
      </c>
      <c r="F219" s="94">
        <v>200</v>
      </c>
      <c r="G219" s="49">
        <v>51430.9</v>
      </c>
      <c r="H219" s="23"/>
    </row>
    <row r="220" spans="1:15" s="18" customFormat="1" ht="15.75">
      <c r="A220" s="88" t="s">
        <v>429</v>
      </c>
      <c r="B220" s="89"/>
      <c r="C220" s="90" t="s">
        <v>292</v>
      </c>
      <c r="D220" s="90" t="s">
        <v>327</v>
      </c>
      <c r="E220" s="89"/>
      <c r="F220" s="89"/>
      <c r="G220" s="92">
        <f>SUM(G221)</f>
        <v>38726.699999999997</v>
      </c>
      <c r="H220" s="17"/>
      <c r="I220" s="17"/>
      <c r="J220" s="17"/>
      <c r="K220" s="19"/>
      <c r="L220" s="17"/>
      <c r="M220" s="17"/>
      <c r="N220" s="17"/>
      <c r="O220" s="17"/>
    </row>
    <row r="221" spans="1:15" s="18" customFormat="1" ht="31.5">
      <c r="A221" s="93" t="s">
        <v>1087</v>
      </c>
      <c r="B221" s="94"/>
      <c r="C221" s="95" t="s">
        <v>292</v>
      </c>
      <c r="D221" s="95" t="s">
        <v>327</v>
      </c>
      <c r="E221" s="94" t="s">
        <v>399</v>
      </c>
      <c r="F221" s="94"/>
      <c r="G221" s="49">
        <f>SUM(G222,G224,G226,G228,G230)</f>
        <v>38726.699999999997</v>
      </c>
      <c r="H221" s="17"/>
      <c r="I221" s="17"/>
      <c r="J221" s="17"/>
      <c r="K221" s="19"/>
      <c r="L221" s="17"/>
      <c r="M221" s="17"/>
      <c r="N221" s="17"/>
      <c r="O221" s="17"/>
    </row>
    <row r="222" spans="1:15" s="18" customFormat="1" ht="15.75">
      <c r="A222" s="93" t="s">
        <v>430</v>
      </c>
      <c r="B222" s="94"/>
      <c r="C222" s="95" t="s">
        <v>292</v>
      </c>
      <c r="D222" s="95" t="s">
        <v>327</v>
      </c>
      <c r="E222" s="94" t="s">
        <v>431</v>
      </c>
      <c r="F222" s="89"/>
      <c r="G222" s="49">
        <f>SUM(G223)</f>
        <v>5143.8999999999996</v>
      </c>
      <c r="H222" s="17"/>
      <c r="I222" s="17"/>
      <c r="J222" s="17"/>
      <c r="K222" s="19"/>
      <c r="L222" s="17"/>
      <c r="M222" s="17"/>
      <c r="N222" s="17"/>
      <c r="O222" s="17"/>
    </row>
    <row r="223" spans="1:15" s="18" customFormat="1" ht="31.5">
      <c r="A223" s="93" t="s">
        <v>432</v>
      </c>
      <c r="B223" s="94"/>
      <c r="C223" s="95" t="s">
        <v>292</v>
      </c>
      <c r="D223" s="95" t="s">
        <v>327</v>
      </c>
      <c r="E223" s="94" t="s">
        <v>433</v>
      </c>
      <c r="F223" s="94">
        <v>200</v>
      </c>
      <c r="G223" s="49">
        <v>5143.8999999999996</v>
      </c>
      <c r="H223" s="17"/>
      <c r="I223" s="17"/>
      <c r="J223" s="17"/>
      <c r="K223" s="19"/>
      <c r="L223" s="17"/>
      <c r="M223" s="17"/>
      <c r="N223" s="17"/>
      <c r="O223" s="17"/>
    </row>
    <row r="224" spans="1:15" s="18" customFormat="1" ht="15.75">
      <c r="A224" s="93" t="s">
        <v>434</v>
      </c>
      <c r="B224" s="94"/>
      <c r="C224" s="95" t="s">
        <v>292</v>
      </c>
      <c r="D224" s="95" t="s">
        <v>327</v>
      </c>
      <c r="E224" s="94" t="s">
        <v>435</v>
      </c>
      <c r="F224" s="89"/>
      <c r="G224" s="49">
        <f>SUM(G225)</f>
        <v>371.3</v>
      </c>
      <c r="H224" s="17"/>
      <c r="I224" s="17"/>
      <c r="J224" s="17"/>
      <c r="K224" s="19"/>
      <c r="L224" s="17"/>
      <c r="M224" s="17"/>
      <c r="N224" s="17"/>
      <c r="O224" s="17"/>
    </row>
    <row r="225" spans="1:15" s="18" customFormat="1" ht="31.5">
      <c r="A225" s="93" t="s">
        <v>436</v>
      </c>
      <c r="B225" s="94"/>
      <c r="C225" s="95" t="s">
        <v>292</v>
      </c>
      <c r="D225" s="95" t="s">
        <v>327</v>
      </c>
      <c r="E225" s="94" t="s">
        <v>437</v>
      </c>
      <c r="F225" s="94">
        <v>200</v>
      </c>
      <c r="G225" s="49">
        <v>371.3</v>
      </c>
      <c r="H225" s="17"/>
      <c r="I225" s="17"/>
      <c r="J225" s="17"/>
      <c r="K225" s="19"/>
      <c r="L225" s="17"/>
      <c r="M225" s="17"/>
      <c r="N225" s="17"/>
      <c r="O225" s="17"/>
    </row>
    <row r="226" spans="1:15" s="18" customFormat="1" ht="16.5" customHeight="1">
      <c r="A226" s="93" t="s">
        <v>438</v>
      </c>
      <c r="B226" s="94"/>
      <c r="C226" s="95" t="s">
        <v>292</v>
      </c>
      <c r="D226" s="95" t="s">
        <v>327</v>
      </c>
      <c r="E226" s="94" t="s">
        <v>439</v>
      </c>
      <c r="F226" s="89"/>
      <c r="G226" s="49">
        <f>SUM(G227)</f>
        <v>3815.6</v>
      </c>
      <c r="H226" s="17"/>
      <c r="I226" s="17"/>
      <c r="J226" s="17"/>
      <c r="K226" s="19"/>
      <c r="L226" s="17"/>
      <c r="M226" s="17"/>
      <c r="N226" s="17"/>
      <c r="O226" s="17"/>
    </row>
    <row r="227" spans="1:15" s="18" customFormat="1" ht="47.25">
      <c r="A227" s="93" t="s">
        <v>440</v>
      </c>
      <c r="B227" s="94"/>
      <c r="C227" s="95" t="s">
        <v>292</v>
      </c>
      <c r="D227" s="95" t="s">
        <v>327</v>
      </c>
      <c r="E227" s="94" t="s">
        <v>441</v>
      </c>
      <c r="F227" s="94">
        <v>200</v>
      </c>
      <c r="G227" s="49">
        <v>3815.6</v>
      </c>
      <c r="H227" s="17"/>
      <c r="I227" s="17"/>
      <c r="J227" s="17"/>
      <c r="K227" s="19"/>
      <c r="L227" s="17"/>
      <c r="M227" s="17"/>
      <c r="N227" s="17"/>
      <c r="O227" s="17"/>
    </row>
    <row r="228" spans="1:15" s="18" customFormat="1" ht="31.5">
      <c r="A228" s="93" t="s">
        <v>442</v>
      </c>
      <c r="B228" s="94"/>
      <c r="C228" s="95" t="s">
        <v>292</v>
      </c>
      <c r="D228" s="95" t="s">
        <v>327</v>
      </c>
      <c r="E228" s="94" t="s">
        <v>443</v>
      </c>
      <c r="F228" s="89"/>
      <c r="G228" s="49">
        <f>SUM(G229)</f>
        <v>21895.9</v>
      </c>
      <c r="H228" s="17"/>
      <c r="I228" s="17"/>
      <c r="J228" s="17"/>
      <c r="K228" s="19"/>
      <c r="L228" s="17"/>
      <c r="M228" s="17"/>
      <c r="N228" s="17"/>
      <c r="O228" s="17"/>
    </row>
    <row r="229" spans="1:15" s="18" customFormat="1" ht="47.25">
      <c r="A229" s="93" t="s">
        <v>444</v>
      </c>
      <c r="B229" s="94"/>
      <c r="C229" s="95" t="s">
        <v>292</v>
      </c>
      <c r="D229" s="95" t="s">
        <v>327</v>
      </c>
      <c r="E229" s="94" t="s">
        <v>445</v>
      </c>
      <c r="F229" s="94">
        <v>200</v>
      </c>
      <c r="G229" s="49">
        <v>21895.9</v>
      </c>
      <c r="H229" s="19"/>
      <c r="I229" s="17"/>
      <c r="J229" s="17"/>
      <c r="K229" s="19"/>
      <c r="L229" s="17"/>
      <c r="M229" s="17"/>
      <c r="N229" s="17"/>
      <c r="O229" s="17"/>
    </row>
    <row r="230" spans="1:15" s="18" customFormat="1" ht="31.5">
      <c r="A230" s="97" t="s">
        <v>1147</v>
      </c>
      <c r="B230" s="94"/>
      <c r="C230" s="95" t="s">
        <v>292</v>
      </c>
      <c r="D230" s="95" t="s">
        <v>327</v>
      </c>
      <c r="E230" s="94" t="s">
        <v>1146</v>
      </c>
      <c r="F230" s="94"/>
      <c r="G230" s="49">
        <f>SUM(G231:G231)</f>
        <v>7500</v>
      </c>
      <c r="H230" s="17"/>
      <c r="I230" s="17"/>
      <c r="J230" s="17"/>
      <c r="K230" s="19"/>
      <c r="L230" s="17"/>
      <c r="M230" s="17"/>
      <c r="N230" s="17"/>
      <c r="O230" s="17"/>
    </row>
    <row r="231" spans="1:15" s="18" customFormat="1" ht="47.25">
      <c r="A231" s="93" t="s">
        <v>1103</v>
      </c>
      <c r="B231" s="94"/>
      <c r="C231" s="95" t="s">
        <v>292</v>
      </c>
      <c r="D231" s="95" t="s">
        <v>327</v>
      </c>
      <c r="E231" s="94" t="s">
        <v>1145</v>
      </c>
      <c r="F231" s="94">
        <v>200</v>
      </c>
      <c r="G231" s="49">
        <v>7500</v>
      </c>
      <c r="H231" s="17"/>
      <c r="I231" s="17"/>
      <c r="J231" s="17"/>
      <c r="K231" s="19"/>
      <c r="L231" s="17"/>
      <c r="M231" s="17"/>
      <c r="N231" s="17"/>
      <c r="O231" s="17"/>
    </row>
    <row r="232" spans="1:15" s="18" customFormat="1" ht="36.75" customHeight="1">
      <c r="A232" s="88" t="s">
        <v>446</v>
      </c>
      <c r="B232" s="89"/>
      <c r="C232" s="90" t="s">
        <v>292</v>
      </c>
      <c r="D232" s="90" t="s">
        <v>292</v>
      </c>
      <c r="E232" s="89"/>
      <c r="F232" s="89"/>
      <c r="G232" s="92">
        <f>SUM(G233,G238)</f>
        <v>17145.599999999999</v>
      </c>
      <c r="H232" s="17"/>
      <c r="I232" s="17"/>
      <c r="J232" s="17"/>
      <c r="K232" s="19"/>
      <c r="L232" s="17"/>
      <c r="M232" s="17"/>
      <c r="N232" s="17"/>
      <c r="O232" s="17"/>
    </row>
    <row r="233" spans="1:15" s="18" customFormat="1" ht="47.25">
      <c r="A233" s="93" t="s">
        <v>1094</v>
      </c>
      <c r="B233" s="94"/>
      <c r="C233" s="95" t="s">
        <v>292</v>
      </c>
      <c r="D233" s="95" t="s">
        <v>292</v>
      </c>
      <c r="E233" s="94" t="s">
        <v>417</v>
      </c>
      <c r="F233" s="89"/>
      <c r="G233" s="49">
        <f>G234</f>
        <v>14958.5</v>
      </c>
      <c r="H233" s="17"/>
      <c r="I233" s="17"/>
      <c r="J233" s="17"/>
      <c r="K233" s="19"/>
      <c r="L233" s="17"/>
      <c r="M233" s="17"/>
      <c r="N233" s="17"/>
      <c r="O233" s="17"/>
    </row>
    <row r="234" spans="1:15" s="18" customFormat="1" ht="31.5">
      <c r="A234" s="109" t="s">
        <v>423</v>
      </c>
      <c r="B234" s="94"/>
      <c r="C234" s="95" t="s">
        <v>292</v>
      </c>
      <c r="D234" s="95" t="s">
        <v>292</v>
      </c>
      <c r="E234" s="94" t="s">
        <v>424</v>
      </c>
      <c r="F234" s="94"/>
      <c r="G234" s="49">
        <f>SUM(G235)</f>
        <v>14958.5</v>
      </c>
      <c r="H234" s="17"/>
      <c r="I234" s="17"/>
      <c r="J234" s="17"/>
      <c r="K234" s="19"/>
      <c r="L234" s="17"/>
      <c r="M234" s="17"/>
      <c r="N234" s="17"/>
      <c r="O234" s="17"/>
    </row>
    <row r="235" spans="1:15" s="18" customFormat="1" ht="15.75">
      <c r="A235" s="109" t="s">
        <v>425</v>
      </c>
      <c r="B235" s="94"/>
      <c r="C235" s="95" t="s">
        <v>292</v>
      </c>
      <c r="D235" s="95" t="s">
        <v>292</v>
      </c>
      <c r="E235" s="94" t="s">
        <v>426</v>
      </c>
      <c r="F235" s="94"/>
      <c r="G235" s="49">
        <f>SUM(G236:G237)</f>
        <v>14958.5</v>
      </c>
      <c r="H235" s="17"/>
      <c r="I235" s="17"/>
      <c r="J235" s="17"/>
      <c r="K235" s="19"/>
      <c r="L235" s="17"/>
      <c r="M235" s="17"/>
      <c r="N235" s="17"/>
      <c r="O235" s="17"/>
    </row>
    <row r="236" spans="1:15" s="18" customFormat="1" ht="47.25">
      <c r="A236" s="109" t="s">
        <v>1113</v>
      </c>
      <c r="B236" s="94"/>
      <c r="C236" s="95" t="s">
        <v>292</v>
      </c>
      <c r="D236" s="95" t="s">
        <v>292</v>
      </c>
      <c r="E236" s="94" t="s">
        <v>1112</v>
      </c>
      <c r="F236" s="94">
        <v>800</v>
      </c>
      <c r="G236" s="49">
        <v>4108.8</v>
      </c>
      <c r="H236" s="17"/>
      <c r="I236" s="17"/>
      <c r="J236" s="17"/>
      <c r="K236" s="19"/>
      <c r="L236" s="17"/>
      <c r="M236" s="17"/>
      <c r="N236" s="17"/>
      <c r="O236" s="17"/>
    </row>
    <row r="237" spans="1:15" s="18" customFormat="1" ht="63">
      <c r="A237" s="127" t="s">
        <v>701</v>
      </c>
      <c r="B237" s="94"/>
      <c r="C237" s="95" t="s">
        <v>292</v>
      </c>
      <c r="D237" s="95" t="s">
        <v>292</v>
      </c>
      <c r="E237" s="94" t="s">
        <v>1110</v>
      </c>
      <c r="F237" s="94">
        <v>800</v>
      </c>
      <c r="G237" s="49">
        <v>10849.7</v>
      </c>
      <c r="H237" s="17"/>
      <c r="I237" s="17"/>
      <c r="J237" s="17"/>
      <c r="K237" s="19"/>
      <c r="L237" s="17"/>
      <c r="M237" s="17"/>
      <c r="N237" s="17"/>
      <c r="O237" s="17"/>
    </row>
    <row r="238" spans="1:15" s="18" customFormat="1" ht="31.5">
      <c r="A238" s="93" t="s">
        <v>1087</v>
      </c>
      <c r="B238" s="94"/>
      <c r="C238" s="95" t="s">
        <v>292</v>
      </c>
      <c r="D238" s="95" t="s">
        <v>292</v>
      </c>
      <c r="E238" s="94" t="s">
        <v>399</v>
      </c>
      <c r="F238" s="94"/>
      <c r="G238" s="49">
        <f>G239</f>
        <v>2187.1</v>
      </c>
      <c r="H238" s="17"/>
      <c r="I238" s="17"/>
      <c r="J238" s="17"/>
      <c r="K238" s="19"/>
      <c r="L238" s="17"/>
      <c r="M238" s="17"/>
      <c r="N238" s="17"/>
      <c r="O238" s="17"/>
    </row>
    <row r="239" spans="1:15" s="18" customFormat="1" ht="31.5">
      <c r="A239" s="93" t="s">
        <v>447</v>
      </c>
      <c r="B239" s="94"/>
      <c r="C239" s="95" t="s">
        <v>292</v>
      </c>
      <c r="D239" s="95" t="s">
        <v>292</v>
      </c>
      <c r="E239" s="94" t="s">
        <v>428</v>
      </c>
      <c r="F239" s="94"/>
      <c r="G239" s="49">
        <f>SUM(G240:G242)</f>
        <v>2187.1</v>
      </c>
      <c r="H239" s="17"/>
      <c r="I239" s="17"/>
      <c r="J239" s="17"/>
      <c r="K239" s="19"/>
      <c r="L239" s="17"/>
      <c r="M239" s="17"/>
      <c r="N239" s="17"/>
      <c r="O239" s="17"/>
    </row>
    <row r="240" spans="1:15" s="18" customFormat="1" ht="63">
      <c r="A240" s="93" t="s">
        <v>1162</v>
      </c>
      <c r="B240" s="94"/>
      <c r="C240" s="95" t="s">
        <v>292</v>
      </c>
      <c r="D240" s="95" t="s">
        <v>292</v>
      </c>
      <c r="E240" s="94" t="s">
        <v>1127</v>
      </c>
      <c r="F240" s="94">
        <v>200</v>
      </c>
      <c r="G240" s="49">
        <v>37.1</v>
      </c>
      <c r="H240" s="17"/>
      <c r="I240" s="17"/>
      <c r="J240" s="17"/>
      <c r="K240" s="19"/>
      <c r="L240" s="17"/>
      <c r="M240" s="17"/>
      <c r="N240" s="17"/>
      <c r="O240" s="17"/>
    </row>
    <row r="241" spans="1:15" s="18" customFormat="1" ht="63">
      <c r="A241" s="93" t="s">
        <v>1003</v>
      </c>
      <c r="B241" s="94"/>
      <c r="C241" s="95" t="s">
        <v>292</v>
      </c>
      <c r="D241" s="95" t="s">
        <v>292</v>
      </c>
      <c r="E241" s="94" t="s">
        <v>1123</v>
      </c>
      <c r="F241" s="94">
        <v>200</v>
      </c>
      <c r="G241" s="49">
        <v>2150</v>
      </c>
      <c r="H241" s="17"/>
      <c r="I241" s="17"/>
      <c r="J241" s="17"/>
      <c r="K241" s="19"/>
      <c r="L241" s="17"/>
      <c r="M241" s="17"/>
      <c r="N241" s="17"/>
      <c r="O241" s="17"/>
    </row>
    <row r="242" spans="1:15" s="18" customFormat="1" ht="63" hidden="1">
      <c r="A242" s="93" t="s">
        <v>1004</v>
      </c>
      <c r="B242" s="94"/>
      <c r="C242" s="95" t="s">
        <v>292</v>
      </c>
      <c r="D242" s="95" t="s">
        <v>292</v>
      </c>
      <c r="E242" s="94" t="s">
        <v>1124</v>
      </c>
      <c r="F242" s="94">
        <v>200</v>
      </c>
      <c r="G242" s="49"/>
      <c r="H242" s="17"/>
      <c r="I242" s="17"/>
      <c r="J242" s="17"/>
      <c r="K242" s="19"/>
      <c r="L242" s="17"/>
      <c r="M242" s="17"/>
      <c r="N242" s="17"/>
      <c r="O242" s="17"/>
    </row>
    <row r="243" spans="1:15" s="18" customFormat="1" ht="15.75">
      <c r="A243" s="88" t="s">
        <v>523</v>
      </c>
      <c r="B243" s="89"/>
      <c r="C243" s="90" t="s">
        <v>452</v>
      </c>
      <c r="D243" s="90" t="s">
        <v>262</v>
      </c>
      <c r="E243" s="89"/>
      <c r="F243" s="89"/>
      <c r="G243" s="92">
        <f>SUM(G244,G259,G292,G316,G330)</f>
        <v>901347.39999999991</v>
      </c>
      <c r="H243" s="17"/>
      <c r="I243" s="17"/>
      <c r="J243" s="17"/>
      <c r="K243" s="19"/>
      <c r="L243" s="17"/>
      <c r="M243" s="17"/>
      <c r="N243" s="17"/>
      <c r="O243" s="17"/>
    </row>
    <row r="244" spans="1:15" s="18" customFormat="1" ht="15.75">
      <c r="A244" s="88" t="s">
        <v>524</v>
      </c>
      <c r="B244" s="89"/>
      <c r="C244" s="90" t="s">
        <v>452</v>
      </c>
      <c r="D244" s="90" t="s">
        <v>261</v>
      </c>
      <c r="E244" s="89"/>
      <c r="F244" s="89"/>
      <c r="G244" s="92">
        <f>SUM(G245,G256)</f>
        <v>91918.099999999991</v>
      </c>
      <c r="H244" s="17"/>
      <c r="I244" s="17"/>
      <c r="J244" s="17"/>
      <c r="K244" s="19"/>
      <c r="L244" s="17"/>
      <c r="M244" s="17"/>
      <c r="N244" s="17"/>
      <c r="O244" s="17"/>
    </row>
    <row r="245" spans="1:15" s="18" customFormat="1" ht="31.5">
      <c r="A245" s="93" t="s">
        <v>1095</v>
      </c>
      <c r="B245" s="94"/>
      <c r="C245" s="95" t="s">
        <v>452</v>
      </c>
      <c r="D245" s="95" t="s">
        <v>261</v>
      </c>
      <c r="E245" s="94" t="s">
        <v>466</v>
      </c>
      <c r="F245" s="94"/>
      <c r="G245" s="49">
        <f>SUM(G246,G254)</f>
        <v>91918.099999999991</v>
      </c>
      <c r="H245" s="17"/>
      <c r="I245" s="17"/>
      <c r="J245" s="17"/>
      <c r="K245" s="19"/>
      <c r="L245" s="17"/>
      <c r="M245" s="17"/>
      <c r="N245" s="17"/>
      <c r="O245" s="17"/>
    </row>
    <row r="246" spans="1:15" s="18" customFormat="1" ht="47.25">
      <c r="A246" s="93" t="s">
        <v>467</v>
      </c>
      <c r="B246" s="94"/>
      <c r="C246" s="95" t="s">
        <v>452</v>
      </c>
      <c r="D246" s="95" t="s">
        <v>261</v>
      </c>
      <c r="E246" s="94" t="s">
        <v>525</v>
      </c>
      <c r="F246" s="94"/>
      <c r="G246" s="49">
        <f>SUM(G247,G249,G251)</f>
        <v>77955.899999999994</v>
      </c>
      <c r="H246" s="17"/>
      <c r="I246" s="17"/>
      <c r="J246" s="17"/>
      <c r="K246" s="19"/>
      <c r="L246" s="17"/>
      <c r="M246" s="17"/>
      <c r="N246" s="17"/>
      <c r="O246" s="17"/>
    </row>
    <row r="247" spans="1:15" s="18" customFormat="1" ht="126.75" customHeight="1">
      <c r="A247" s="93" t="s">
        <v>526</v>
      </c>
      <c r="B247" s="94"/>
      <c r="C247" s="95" t="s">
        <v>452</v>
      </c>
      <c r="D247" s="95" t="s">
        <v>261</v>
      </c>
      <c r="E247" s="94" t="s">
        <v>527</v>
      </c>
      <c r="F247" s="94"/>
      <c r="G247" s="49">
        <f>SUM(G248)</f>
        <v>74955.899999999994</v>
      </c>
      <c r="H247" s="17"/>
      <c r="I247" s="17"/>
      <c r="J247" s="17"/>
      <c r="K247" s="19"/>
      <c r="L247" s="17"/>
      <c r="M247" s="17"/>
      <c r="N247" s="17"/>
      <c r="O247" s="17"/>
    </row>
    <row r="248" spans="1:15" s="18" customFormat="1" ht="63">
      <c r="A248" s="97" t="s">
        <v>528</v>
      </c>
      <c r="B248" s="94"/>
      <c r="C248" s="95" t="s">
        <v>452</v>
      </c>
      <c r="D248" s="95" t="s">
        <v>261</v>
      </c>
      <c r="E248" s="94" t="s">
        <v>529</v>
      </c>
      <c r="F248" s="94">
        <v>600</v>
      </c>
      <c r="G248" s="60">
        <v>74955.899999999994</v>
      </c>
      <c r="H248" s="17"/>
      <c r="I248" s="17"/>
      <c r="J248" s="17"/>
      <c r="K248" s="19"/>
      <c r="L248" s="17"/>
      <c r="M248" s="17"/>
      <c r="N248" s="17"/>
      <c r="O248" s="17"/>
    </row>
    <row r="249" spans="1:15" s="18" customFormat="1" ht="47.25">
      <c r="A249" s="93" t="s">
        <v>530</v>
      </c>
      <c r="B249" s="94"/>
      <c r="C249" s="95" t="s">
        <v>452</v>
      </c>
      <c r="D249" s="95" t="s">
        <v>261</v>
      </c>
      <c r="E249" s="94" t="s">
        <v>531</v>
      </c>
      <c r="F249" s="94"/>
      <c r="G249" s="49">
        <f>SUM(G250)</f>
        <v>3000</v>
      </c>
      <c r="H249" s="17"/>
      <c r="I249" s="17"/>
      <c r="J249" s="17"/>
      <c r="K249" s="19"/>
      <c r="L249" s="17"/>
      <c r="M249" s="17"/>
      <c r="N249" s="17"/>
      <c r="O249" s="17"/>
    </row>
    <row r="250" spans="1:15" s="18" customFormat="1" ht="47.25">
      <c r="A250" s="97" t="s">
        <v>532</v>
      </c>
      <c r="B250" s="94"/>
      <c r="C250" s="95" t="s">
        <v>452</v>
      </c>
      <c r="D250" s="95" t="s">
        <v>261</v>
      </c>
      <c r="E250" s="94" t="s">
        <v>533</v>
      </c>
      <c r="F250" s="94">
        <v>600</v>
      </c>
      <c r="G250" s="49">
        <v>3000</v>
      </c>
      <c r="H250" s="17"/>
      <c r="I250" s="17"/>
      <c r="J250" s="17"/>
      <c r="K250" s="19"/>
      <c r="L250" s="17"/>
      <c r="M250" s="17"/>
      <c r="N250" s="17"/>
      <c r="O250" s="17"/>
    </row>
    <row r="251" spans="1:15" s="18" customFormat="1" ht="31.5" hidden="1">
      <c r="A251" s="93" t="s">
        <v>534</v>
      </c>
      <c r="B251" s="129"/>
      <c r="C251" s="95" t="s">
        <v>452</v>
      </c>
      <c r="D251" s="95" t="s">
        <v>261</v>
      </c>
      <c r="E251" s="95" t="s">
        <v>535</v>
      </c>
      <c r="F251" s="130"/>
      <c r="G251" s="49">
        <f>G252</f>
        <v>0</v>
      </c>
      <c r="H251" s="17"/>
      <c r="I251" s="17"/>
      <c r="J251" s="17"/>
      <c r="K251" s="19"/>
      <c r="L251" s="17"/>
      <c r="M251" s="17"/>
      <c r="N251" s="17"/>
      <c r="O251" s="17"/>
    </row>
    <row r="252" spans="1:15" s="18" customFormat="1" ht="15.75" hidden="1">
      <c r="A252" s="93" t="s">
        <v>536</v>
      </c>
      <c r="B252" s="129"/>
      <c r="C252" s="95" t="s">
        <v>452</v>
      </c>
      <c r="D252" s="95" t="s">
        <v>261</v>
      </c>
      <c r="E252" s="95" t="s">
        <v>537</v>
      </c>
      <c r="F252" s="130"/>
      <c r="G252" s="49">
        <f>G253</f>
        <v>0</v>
      </c>
      <c r="H252" s="17"/>
      <c r="I252" s="17"/>
      <c r="J252" s="17"/>
      <c r="K252" s="19"/>
      <c r="L252" s="17"/>
      <c r="M252" s="17"/>
      <c r="N252" s="17"/>
      <c r="O252" s="17"/>
    </row>
    <row r="253" spans="1:15" s="18" customFormat="1" ht="31.5" hidden="1">
      <c r="A253" s="93" t="s">
        <v>538</v>
      </c>
      <c r="B253" s="129"/>
      <c r="C253" s="95" t="s">
        <v>452</v>
      </c>
      <c r="D253" s="95" t="s">
        <v>261</v>
      </c>
      <c r="E253" s="95" t="s">
        <v>537</v>
      </c>
      <c r="F253" s="94">
        <v>600</v>
      </c>
      <c r="G253" s="49"/>
      <c r="H253" s="17"/>
      <c r="I253" s="17"/>
      <c r="J253" s="17"/>
      <c r="K253" s="19"/>
      <c r="L253" s="17"/>
      <c r="M253" s="17"/>
      <c r="N253" s="17"/>
      <c r="O253" s="17"/>
    </row>
    <row r="254" spans="1:15" s="18" customFormat="1" ht="34.5" customHeight="1">
      <c r="A254" s="93" t="s">
        <v>539</v>
      </c>
      <c r="B254" s="94"/>
      <c r="C254" s="95" t="s">
        <v>452</v>
      </c>
      <c r="D254" s="95" t="s">
        <v>261</v>
      </c>
      <c r="E254" s="94" t="s">
        <v>540</v>
      </c>
      <c r="F254" s="94"/>
      <c r="G254" s="49">
        <f>SUM(G255)</f>
        <v>13962.2</v>
      </c>
      <c r="H254" s="17"/>
      <c r="I254" s="17"/>
      <c r="J254" s="17"/>
      <c r="K254" s="19"/>
      <c r="L254" s="17"/>
      <c r="M254" s="17"/>
      <c r="N254" s="17"/>
      <c r="O254" s="17"/>
    </row>
    <row r="255" spans="1:15" s="18" customFormat="1" ht="63">
      <c r="A255" s="97" t="s">
        <v>541</v>
      </c>
      <c r="B255" s="94"/>
      <c r="C255" s="95" t="s">
        <v>452</v>
      </c>
      <c r="D255" s="95" t="s">
        <v>261</v>
      </c>
      <c r="E255" s="94" t="s">
        <v>542</v>
      </c>
      <c r="F255" s="94">
        <v>600</v>
      </c>
      <c r="G255" s="49">
        <v>13962.2</v>
      </c>
      <c r="H255" s="17"/>
      <c r="I255" s="17"/>
      <c r="J255" s="17"/>
      <c r="K255" s="19"/>
      <c r="L255" s="17"/>
      <c r="M255" s="17"/>
      <c r="N255" s="17"/>
      <c r="O255" s="17"/>
    </row>
    <row r="256" spans="1:15" s="18" customFormat="1" ht="15.75" hidden="1">
      <c r="A256" s="93" t="s">
        <v>293</v>
      </c>
      <c r="B256" s="94"/>
      <c r="C256" s="104" t="s">
        <v>452</v>
      </c>
      <c r="D256" s="104" t="s">
        <v>261</v>
      </c>
      <c r="E256" s="104" t="s">
        <v>294</v>
      </c>
      <c r="F256" s="105"/>
      <c r="G256" s="49">
        <f>G257</f>
        <v>0</v>
      </c>
      <c r="H256" s="17"/>
      <c r="I256" s="17"/>
      <c r="J256" s="17"/>
      <c r="K256" s="19"/>
      <c r="L256" s="17"/>
      <c r="M256" s="17"/>
      <c r="N256" s="17"/>
      <c r="O256" s="17"/>
    </row>
    <row r="257" spans="1:15" s="18" customFormat="1" ht="15.75" hidden="1">
      <c r="A257" s="93" t="s">
        <v>295</v>
      </c>
      <c r="B257" s="94"/>
      <c r="C257" s="104" t="s">
        <v>452</v>
      </c>
      <c r="D257" s="104" t="s">
        <v>261</v>
      </c>
      <c r="E257" s="104" t="s">
        <v>296</v>
      </c>
      <c r="F257" s="105"/>
      <c r="G257" s="49">
        <f>G258</f>
        <v>0</v>
      </c>
      <c r="H257" s="17"/>
      <c r="I257" s="17"/>
      <c r="J257" s="17"/>
      <c r="K257" s="19"/>
      <c r="L257" s="17"/>
      <c r="M257" s="17"/>
      <c r="N257" s="17"/>
      <c r="O257" s="17"/>
    </row>
    <row r="258" spans="1:15" s="18" customFormat="1" ht="47.25" hidden="1">
      <c r="A258" s="93" t="s">
        <v>643</v>
      </c>
      <c r="B258" s="94"/>
      <c r="C258" s="104" t="s">
        <v>452</v>
      </c>
      <c r="D258" s="104" t="s">
        <v>261</v>
      </c>
      <c r="E258" s="104" t="s">
        <v>323</v>
      </c>
      <c r="F258" s="105">
        <v>600</v>
      </c>
      <c r="G258" s="49"/>
      <c r="H258" s="17"/>
      <c r="I258" s="17"/>
      <c r="J258" s="17"/>
      <c r="K258" s="19"/>
      <c r="L258" s="17"/>
      <c r="M258" s="17"/>
      <c r="N258" s="17"/>
      <c r="O258" s="17"/>
    </row>
    <row r="259" spans="1:15" s="18" customFormat="1" ht="15.75">
      <c r="A259" s="88" t="s">
        <v>543</v>
      </c>
      <c r="B259" s="89"/>
      <c r="C259" s="90" t="s">
        <v>452</v>
      </c>
      <c r="D259" s="90" t="s">
        <v>264</v>
      </c>
      <c r="E259" s="89"/>
      <c r="F259" s="89"/>
      <c r="G259" s="92">
        <f>SUM(G260,G288,G284)</f>
        <v>610799.39999999991</v>
      </c>
      <c r="H259" s="17"/>
      <c r="I259" s="17"/>
      <c r="J259" s="17"/>
      <c r="K259" s="19"/>
      <c r="L259" s="17"/>
      <c r="M259" s="17"/>
      <c r="N259" s="17"/>
      <c r="O259" s="17"/>
    </row>
    <row r="260" spans="1:15" s="18" customFormat="1" ht="31.5">
      <c r="A260" s="93" t="s">
        <v>1095</v>
      </c>
      <c r="B260" s="94"/>
      <c r="C260" s="95" t="s">
        <v>452</v>
      </c>
      <c r="D260" s="95" t="s">
        <v>264</v>
      </c>
      <c r="E260" s="94" t="s">
        <v>466</v>
      </c>
      <c r="F260" s="94"/>
      <c r="G260" s="49">
        <f>SUM(G261,G281)</f>
        <v>605709.39999999991</v>
      </c>
      <c r="H260" s="17"/>
      <c r="I260" s="17"/>
      <c r="J260" s="17"/>
      <c r="K260" s="19"/>
      <c r="L260" s="17"/>
      <c r="M260" s="17"/>
      <c r="N260" s="17"/>
      <c r="O260" s="17"/>
    </row>
    <row r="261" spans="1:15" s="18" customFormat="1" ht="47.25">
      <c r="A261" s="93" t="s">
        <v>467</v>
      </c>
      <c r="B261" s="94"/>
      <c r="C261" s="95" t="s">
        <v>452</v>
      </c>
      <c r="D261" s="95" t="s">
        <v>264</v>
      </c>
      <c r="E261" s="94" t="s">
        <v>525</v>
      </c>
      <c r="F261" s="94"/>
      <c r="G261" s="49">
        <f>SUM(G262,G265,G267,G269,G275,G271,G273,G279,G277)</f>
        <v>493041.39999999991</v>
      </c>
      <c r="H261" s="17"/>
      <c r="I261" s="17"/>
      <c r="J261" s="17"/>
      <c r="K261" s="19"/>
      <c r="L261" s="17"/>
      <c r="M261" s="17"/>
      <c r="N261" s="17"/>
      <c r="O261" s="17"/>
    </row>
    <row r="262" spans="1:15" s="18" customFormat="1" ht="127.5" customHeight="1">
      <c r="A262" s="93" t="s">
        <v>526</v>
      </c>
      <c r="B262" s="94"/>
      <c r="C262" s="95" t="s">
        <v>452</v>
      </c>
      <c r="D262" s="95" t="s">
        <v>264</v>
      </c>
      <c r="E262" s="94" t="s">
        <v>527</v>
      </c>
      <c r="F262" s="94"/>
      <c r="G262" s="49">
        <f>SUM(G263:G264)</f>
        <v>445645.7</v>
      </c>
      <c r="H262" s="17"/>
      <c r="I262" s="17"/>
      <c r="J262" s="17"/>
      <c r="K262" s="19"/>
      <c r="L262" s="17"/>
      <c r="M262" s="17"/>
      <c r="N262" s="17"/>
      <c r="O262" s="17"/>
    </row>
    <row r="263" spans="1:15" s="18" customFormat="1" ht="78.75">
      <c r="A263" s="97" t="s">
        <v>544</v>
      </c>
      <c r="B263" s="94"/>
      <c r="C263" s="95" t="s">
        <v>452</v>
      </c>
      <c r="D263" s="95" t="s">
        <v>264</v>
      </c>
      <c r="E263" s="94" t="s">
        <v>545</v>
      </c>
      <c r="F263" s="94">
        <v>600</v>
      </c>
      <c r="G263" s="49">
        <v>387918.3</v>
      </c>
      <c r="H263" s="17"/>
      <c r="I263" s="17"/>
      <c r="J263" s="17"/>
      <c r="K263" s="19"/>
      <c r="L263" s="17"/>
      <c r="M263" s="17"/>
      <c r="N263" s="17"/>
      <c r="O263" s="17"/>
    </row>
    <row r="264" spans="1:15" s="18" customFormat="1" ht="78.75">
      <c r="A264" s="97" t="s">
        <v>546</v>
      </c>
      <c r="B264" s="94"/>
      <c r="C264" s="95" t="s">
        <v>452</v>
      </c>
      <c r="D264" s="95" t="s">
        <v>264</v>
      </c>
      <c r="E264" s="94" t="s">
        <v>547</v>
      </c>
      <c r="F264" s="94">
        <v>600</v>
      </c>
      <c r="G264" s="60">
        <v>57727.4</v>
      </c>
      <c r="H264" s="17"/>
      <c r="I264" s="17"/>
      <c r="J264" s="17"/>
      <c r="K264" s="19"/>
      <c r="L264" s="17"/>
      <c r="M264" s="17"/>
      <c r="N264" s="17"/>
      <c r="O264" s="17"/>
    </row>
    <row r="265" spans="1:15" s="18" customFormat="1" ht="47.25">
      <c r="A265" s="93" t="s">
        <v>530</v>
      </c>
      <c r="B265" s="94"/>
      <c r="C265" s="95" t="s">
        <v>452</v>
      </c>
      <c r="D265" s="95" t="s">
        <v>264</v>
      </c>
      <c r="E265" s="94" t="s">
        <v>531</v>
      </c>
      <c r="F265" s="94"/>
      <c r="G265" s="49">
        <f>SUM(G266)</f>
        <v>17611.5</v>
      </c>
      <c r="H265" s="17"/>
      <c r="I265" s="17"/>
      <c r="J265" s="17"/>
      <c r="K265" s="19"/>
      <c r="L265" s="17"/>
      <c r="M265" s="17"/>
      <c r="N265" s="17"/>
      <c r="O265" s="17"/>
    </row>
    <row r="266" spans="1:15" s="18" customFormat="1" ht="47.25">
      <c r="A266" s="97" t="s">
        <v>532</v>
      </c>
      <c r="B266" s="94"/>
      <c r="C266" s="95" t="s">
        <v>452</v>
      </c>
      <c r="D266" s="95" t="s">
        <v>264</v>
      </c>
      <c r="E266" s="94" t="s">
        <v>533</v>
      </c>
      <c r="F266" s="94">
        <v>600</v>
      </c>
      <c r="G266" s="49">
        <v>17611.5</v>
      </c>
      <c r="H266" s="17"/>
      <c r="I266" s="17"/>
      <c r="J266" s="17"/>
      <c r="K266" s="19"/>
      <c r="L266" s="17"/>
      <c r="M266" s="17"/>
      <c r="N266" s="17"/>
      <c r="O266" s="17"/>
    </row>
    <row r="267" spans="1:15" s="18" customFormat="1" ht="31.5">
      <c r="A267" s="97" t="s">
        <v>534</v>
      </c>
      <c r="B267" s="94"/>
      <c r="C267" s="95" t="s">
        <v>452</v>
      </c>
      <c r="D267" s="95" t="s">
        <v>264</v>
      </c>
      <c r="E267" s="94" t="s">
        <v>535</v>
      </c>
      <c r="F267" s="94"/>
      <c r="G267" s="49">
        <f>SUM(G268)</f>
        <v>148.1</v>
      </c>
      <c r="H267" s="17"/>
      <c r="I267" s="17"/>
      <c r="J267" s="17"/>
      <c r="K267" s="19"/>
      <c r="L267" s="17"/>
      <c r="M267" s="17"/>
      <c r="N267" s="17"/>
      <c r="O267" s="17"/>
    </row>
    <row r="268" spans="1:15" s="18" customFormat="1" ht="47.25">
      <c r="A268" s="97" t="s">
        <v>548</v>
      </c>
      <c r="B268" s="94"/>
      <c r="C268" s="95" t="s">
        <v>452</v>
      </c>
      <c r="D268" s="95" t="s">
        <v>264</v>
      </c>
      <c r="E268" s="94" t="s">
        <v>537</v>
      </c>
      <c r="F268" s="94">
        <v>600</v>
      </c>
      <c r="G268" s="49">
        <v>148.1</v>
      </c>
      <c r="H268" s="17"/>
      <c r="I268" s="17"/>
      <c r="J268" s="17"/>
      <c r="K268" s="19"/>
      <c r="L268" s="17"/>
      <c r="M268" s="17"/>
      <c r="N268" s="17"/>
      <c r="O268" s="17"/>
    </row>
    <row r="269" spans="1:15" s="18" customFormat="1" ht="47.25">
      <c r="A269" s="131" t="s">
        <v>549</v>
      </c>
      <c r="B269" s="94"/>
      <c r="C269" s="95" t="s">
        <v>452</v>
      </c>
      <c r="D269" s="95" t="s">
        <v>264</v>
      </c>
      <c r="E269" s="94" t="s">
        <v>550</v>
      </c>
      <c r="F269" s="94"/>
      <c r="G269" s="49">
        <f>SUM(G270:G270)</f>
        <v>1001.1</v>
      </c>
      <c r="H269" s="17"/>
      <c r="I269" s="17"/>
      <c r="J269" s="17"/>
      <c r="K269" s="19"/>
      <c r="L269" s="17"/>
      <c r="M269" s="17"/>
      <c r="N269" s="17"/>
      <c r="O269" s="17"/>
    </row>
    <row r="270" spans="1:15" s="18" customFormat="1" ht="78.75">
      <c r="A270" s="93" t="s">
        <v>551</v>
      </c>
      <c r="B270" s="94"/>
      <c r="C270" s="95" t="s">
        <v>452</v>
      </c>
      <c r="D270" s="95" t="s">
        <v>264</v>
      </c>
      <c r="E270" s="94" t="s">
        <v>552</v>
      </c>
      <c r="F270" s="94">
        <v>600</v>
      </c>
      <c r="G270" s="49">
        <v>1001.1</v>
      </c>
      <c r="H270" s="17"/>
      <c r="I270" s="17"/>
      <c r="J270" s="17"/>
      <c r="K270" s="19"/>
      <c r="L270" s="17"/>
      <c r="M270" s="17"/>
      <c r="N270" s="17"/>
      <c r="O270" s="17"/>
    </row>
    <row r="271" spans="1:15" s="18" customFormat="1" ht="47.25">
      <c r="A271" s="93" t="s">
        <v>553</v>
      </c>
      <c r="B271" s="132"/>
      <c r="C271" s="95" t="s">
        <v>452</v>
      </c>
      <c r="D271" s="95" t="s">
        <v>264</v>
      </c>
      <c r="E271" s="95" t="s">
        <v>554</v>
      </c>
      <c r="F271" s="95"/>
      <c r="G271" s="49">
        <f>G272</f>
        <v>11307</v>
      </c>
      <c r="H271" s="17"/>
      <c r="I271" s="17"/>
      <c r="J271" s="17"/>
      <c r="K271" s="19"/>
      <c r="L271" s="17"/>
      <c r="M271" s="17"/>
      <c r="N271" s="17"/>
      <c r="O271" s="17"/>
    </row>
    <row r="272" spans="1:15" s="18" customFormat="1" ht="78.75">
      <c r="A272" s="93" t="s">
        <v>555</v>
      </c>
      <c r="B272" s="132"/>
      <c r="C272" s="95" t="s">
        <v>452</v>
      </c>
      <c r="D272" s="95" t="s">
        <v>264</v>
      </c>
      <c r="E272" s="95" t="s">
        <v>1163</v>
      </c>
      <c r="F272" s="94">
        <v>600</v>
      </c>
      <c r="G272" s="49">
        <v>11307</v>
      </c>
      <c r="H272" s="17"/>
      <c r="I272" s="17"/>
      <c r="J272" s="17"/>
      <c r="K272" s="19"/>
      <c r="L272" s="17"/>
      <c r="M272" s="17"/>
      <c r="N272" s="17"/>
      <c r="O272" s="17"/>
    </row>
    <row r="273" spans="1:15" s="18" customFormat="1" ht="56.25" customHeight="1">
      <c r="A273" s="93" t="s">
        <v>556</v>
      </c>
      <c r="B273" s="132"/>
      <c r="C273" s="95" t="s">
        <v>452</v>
      </c>
      <c r="D273" s="95" t="s">
        <v>264</v>
      </c>
      <c r="E273" s="95" t="s">
        <v>557</v>
      </c>
      <c r="F273" s="132"/>
      <c r="G273" s="49">
        <f>G274</f>
        <v>13358.5</v>
      </c>
      <c r="H273" s="17"/>
      <c r="I273" s="17"/>
      <c r="J273" s="17"/>
      <c r="K273" s="19"/>
      <c r="L273" s="17"/>
      <c r="M273" s="17"/>
      <c r="N273" s="17"/>
      <c r="O273" s="17"/>
    </row>
    <row r="274" spans="1:15" s="18" customFormat="1" ht="78.75">
      <c r="A274" s="93" t="s">
        <v>558</v>
      </c>
      <c r="B274" s="132"/>
      <c r="C274" s="95" t="s">
        <v>452</v>
      </c>
      <c r="D274" s="95" t="s">
        <v>264</v>
      </c>
      <c r="E274" s="95" t="s">
        <v>559</v>
      </c>
      <c r="F274" s="94">
        <v>600</v>
      </c>
      <c r="G274" s="49">
        <v>13358.5</v>
      </c>
      <c r="H274" s="17"/>
      <c r="I274" s="17"/>
      <c r="J274" s="17"/>
      <c r="K274" s="19"/>
      <c r="L274" s="17"/>
      <c r="M274" s="17"/>
      <c r="N274" s="17"/>
      <c r="O274" s="17"/>
    </row>
    <row r="275" spans="1:15" s="18" customFormat="1" ht="47.25">
      <c r="A275" s="97" t="s">
        <v>560</v>
      </c>
      <c r="B275" s="94"/>
      <c r="C275" s="95" t="s">
        <v>452</v>
      </c>
      <c r="D275" s="95" t="s">
        <v>264</v>
      </c>
      <c r="E275" s="94" t="s">
        <v>561</v>
      </c>
      <c r="F275" s="94"/>
      <c r="G275" s="49">
        <f>SUM(G276:G276)</f>
        <v>200.3</v>
      </c>
      <c r="H275" s="17"/>
      <c r="I275" s="17"/>
      <c r="J275" s="17"/>
      <c r="K275" s="19"/>
      <c r="L275" s="17"/>
      <c r="M275" s="17"/>
      <c r="N275" s="17"/>
      <c r="O275" s="17"/>
    </row>
    <row r="276" spans="1:15" s="18" customFormat="1" ht="78.75">
      <c r="A276" s="97" t="s">
        <v>562</v>
      </c>
      <c r="B276" s="94"/>
      <c r="C276" s="95" t="s">
        <v>452</v>
      </c>
      <c r="D276" s="95" t="s">
        <v>264</v>
      </c>
      <c r="E276" s="94" t="s">
        <v>563</v>
      </c>
      <c r="F276" s="94">
        <v>600</v>
      </c>
      <c r="G276" s="49">
        <v>200.3</v>
      </c>
      <c r="H276" s="17"/>
      <c r="I276" s="17"/>
      <c r="J276" s="17"/>
      <c r="K276" s="19"/>
      <c r="L276" s="17"/>
      <c r="M276" s="17"/>
      <c r="N276" s="17"/>
      <c r="O276" s="17"/>
    </row>
    <row r="277" spans="1:15" s="18" customFormat="1" ht="31.5">
      <c r="A277" s="97" t="s">
        <v>703</v>
      </c>
      <c r="B277" s="94"/>
      <c r="C277" s="95" t="s">
        <v>452</v>
      </c>
      <c r="D277" s="95" t="s">
        <v>264</v>
      </c>
      <c r="E277" s="94" t="s">
        <v>707</v>
      </c>
      <c r="F277" s="94"/>
      <c r="G277" s="49">
        <f>SUM(G278:G278)</f>
        <v>500.6</v>
      </c>
      <c r="H277" s="17"/>
      <c r="I277" s="17"/>
      <c r="J277" s="17"/>
      <c r="K277" s="19"/>
      <c r="L277" s="17"/>
      <c r="M277" s="17"/>
      <c r="N277" s="17"/>
      <c r="O277" s="17"/>
    </row>
    <row r="278" spans="1:15" s="18" customFormat="1" ht="47.25">
      <c r="A278" s="97" t="s">
        <v>1011</v>
      </c>
      <c r="B278" s="94"/>
      <c r="C278" s="95" t="s">
        <v>452</v>
      </c>
      <c r="D278" s="95" t="s">
        <v>264</v>
      </c>
      <c r="E278" s="94" t="s">
        <v>1010</v>
      </c>
      <c r="F278" s="94">
        <v>600</v>
      </c>
      <c r="G278" s="49">
        <v>500.6</v>
      </c>
      <c r="H278" s="17"/>
      <c r="I278" s="17"/>
      <c r="J278" s="17"/>
      <c r="K278" s="19"/>
      <c r="L278" s="17"/>
      <c r="M278" s="17"/>
      <c r="N278" s="17"/>
      <c r="O278" s="17"/>
    </row>
    <row r="279" spans="1:15" s="18" customFormat="1" ht="15.75">
      <c r="A279" s="97" t="s">
        <v>564</v>
      </c>
      <c r="B279" s="94"/>
      <c r="C279" s="95" t="s">
        <v>452</v>
      </c>
      <c r="D279" s="95" t="s">
        <v>264</v>
      </c>
      <c r="E279" s="94" t="s">
        <v>565</v>
      </c>
      <c r="F279" s="94"/>
      <c r="G279" s="49">
        <f>SUM(G280)</f>
        <v>3268.6</v>
      </c>
      <c r="H279" s="17"/>
      <c r="I279" s="17"/>
      <c r="J279" s="17"/>
      <c r="K279" s="19"/>
      <c r="L279" s="17"/>
      <c r="M279" s="17"/>
      <c r="N279" s="17"/>
      <c r="O279" s="17"/>
    </row>
    <row r="280" spans="1:15" s="18" customFormat="1" ht="78.75">
      <c r="A280" s="97" t="s">
        <v>566</v>
      </c>
      <c r="B280" s="94"/>
      <c r="C280" s="95" t="s">
        <v>452</v>
      </c>
      <c r="D280" s="95" t="s">
        <v>264</v>
      </c>
      <c r="E280" s="94" t="s">
        <v>567</v>
      </c>
      <c r="F280" s="94">
        <v>600</v>
      </c>
      <c r="G280" s="49">
        <v>3268.6</v>
      </c>
      <c r="H280" s="17"/>
      <c r="I280" s="17"/>
      <c r="J280" s="17"/>
      <c r="K280" s="19"/>
      <c r="L280" s="17"/>
      <c r="M280" s="17"/>
      <c r="N280" s="17"/>
      <c r="O280" s="17"/>
    </row>
    <row r="281" spans="1:15" s="18" customFormat="1" ht="30.75" customHeight="1">
      <c r="A281" s="93" t="s">
        <v>539</v>
      </c>
      <c r="B281" s="94"/>
      <c r="C281" s="95" t="s">
        <v>452</v>
      </c>
      <c r="D281" s="95" t="s">
        <v>264</v>
      </c>
      <c r="E281" s="94" t="s">
        <v>540</v>
      </c>
      <c r="F281" s="94"/>
      <c r="G281" s="49">
        <f>SUM(G282:G283)</f>
        <v>112668</v>
      </c>
      <c r="H281" s="17"/>
      <c r="I281" s="17"/>
      <c r="J281" s="17"/>
      <c r="K281" s="19"/>
      <c r="L281" s="17"/>
      <c r="M281" s="17"/>
      <c r="N281" s="17"/>
      <c r="O281" s="17"/>
    </row>
    <row r="282" spans="1:15" s="18" customFormat="1" ht="63">
      <c r="A282" s="97" t="s">
        <v>568</v>
      </c>
      <c r="B282" s="94"/>
      <c r="C282" s="95" t="s">
        <v>452</v>
      </c>
      <c r="D282" s="95" t="s">
        <v>264</v>
      </c>
      <c r="E282" s="94" t="s">
        <v>569</v>
      </c>
      <c r="F282" s="94">
        <v>600</v>
      </c>
      <c r="G282" s="49">
        <v>94815.9</v>
      </c>
      <c r="H282" s="17"/>
      <c r="I282" s="17"/>
      <c r="J282" s="17"/>
      <c r="K282" s="19"/>
      <c r="L282" s="17"/>
      <c r="M282" s="17"/>
      <c r="N282" s="17"/>
      <c r="O282" s="17"/>
    </row>
    <row r="283" spans="1:15" s="18" customFormat="1" ht="64.5" customHeight="1">
      <c r="A283" s="97" t="s">
        <v>570</v>
      </c>
      <c r="B283" s="94"/>
      <c r="C283" s="95" t="s">
        <v>452</v>
      </c>
      <c r="D283" s="95" t="s">
        <v>264</v>
      </c>
      <c r="E283" s="94" t="s">
        <v>571</v>
      </c>
      <c r="F283" s="94">
        <v>600</v>
      </c>
      <c r="G283" s="49">
        <v>17852.099999999999</v>
      </c>
      <c r="H283" s="17"/>
      <c r="I283" s="17"/>
      <c r="J283" s="17"/>
      <c r="K283" s="19"/>
      <c r="L283" s="17"/>
      <c r="M283" s="17"/>
      <c r="N283" s="17"/>
      <c r="O283" s="17"/>
    </row>
    <row r="284" spans="1:15" s="18" customFormat="1" ht="31.5">
      <c r="A284" s="93" t="s">
        <v>1087</v>
      </c>
      <c r="B284" s="94"/>
      <c r="C284" s="95" t="s">
        <v>452</v>
      </c>
      <c r="D284" s="95" t="s">
        <v>264</v>
      </c>
      <c r="E284" s="94" t="s">
        <v>399</v>
      </c>
      <c r="F284" s="94"/>
      <c r="G284" s="49">
        <f>G285</f>
        <v>4490</v>
      </c>
      <c r="H284" s="17"/>
      <c r="I284" s="17"/>
      <c r="J284" s="17"/>
      <c r="K284" s="19"/>
      <c r="L284" s="17"/>
      <c r="M284" s="17"/>
      <c r="N284" s="17"/>
      <c r="O284" s="17"/>
    </row>
    <row r="285" spans="1:15" s="18" customFormat="1" ht="31.5">
      <c r="A285" s="93" t="s">
        <v>447</v>
      </c>
      <c r="B285" s="94"/>
      <c r="C285" s="95" t="s">
        <v>452</v>
      </c>
      <c r="D285" s="95" t="s">
        <v>264</v>
      </c>
      <c r="E285" s="94" t="s">
        <v>428</v>
      </c>
      <c r="F285" s="94"/>
      <c r="G285" s="49">
        <f>SUM(G286:G287)</f>
        <v>4490</v>
      </c>
      <c r="H285" s="17"/>
      <c r="I285" s="17"/>
      <c r="J285" s="17"/>
      <c r="K285" s="19"/>
      <c r="L285" s="17"/>
      <c r="M285" s="17"/>
      <c r="N285" s="17"/>
      <c r="O285" s="17"/>
    </row>
    <row r="286" spans="1:15" s="18" customFormat="1" ht="64.5" hidden="1" customHeight="1">
      <c r="A286" s="93" t="s">
        <v>1164</v>
      </c>
      <c r="B286" s="94"/>
      <c r="C286" s="95" t="s">
        <v>452</v>
      </c>
      <c r="D286" s="95" t="s">
        <v>264</v>
      </c>
      <c r="E286" s="94" t="s">
        <v>1126</v>
      </c>
      <c r="F286" s="94">
        <v>600</v>
      </c>
      <c r="G286" s="49"/>
      <c r="H286" s="17"/>
      <c r="I286" s="17"/>
      <c r="J286" s="17"/>
      <c r="K286" s="19"/>
      <c r="L286" s="17"/>
      <c r="M286" s="17"/>
      <c r="N286" s="17"/>
      <c r="O286" s="17"/>
    </row>
    <row r="287" spans="1:15" s="18" customFormat="1" ht="63">
      <c r="A287" s="93" t="s">
        <v>1165</v>
      </c>
      <c r="B287" s="94"/>
      <c r="C287" s="95" t="s">
        <v>452</v>
      </c>
      <c r="D287" s="95" t="s">
        <v>264</v>
      </c>
      <c r="E287" s="94" t="s">
        <v>1124</v>
      </c>
      <c r="F287" s="94">
        <v>600</v>
      </c>
      <c r="G287" s="49">
        <v>4490</v>
      </c>
      <c r="H287" s="17"/>
      <c r="I287" s="17"/>
      <c r="J287" s="17"/>
      <c r="K287" s="19"/>
      <c r="L287" s="17"/>
      <c r="M287" s="17"/>
      <c r="N287" s="17"/>
      <c r="O287" s="17"/>
    </row>
    <row r="288" spans="1:15" s="18" customFormat="1" ht="15.75">
      <c r="A288" s="128" t="s">
        <v>293</v>
      </c>
      <c r="B288" s="133"/>
      <c r="C288" s="134" t="s">
        <v>452</v>
      </c>
      <c r="D288" s="134" t="s">
        <v>264</v>
      </c>
      <c r="E288" s="134" t="s">
        <v>294</v>
      </c>
      <c r="F288" s="135"/>
      <c r="G288" s="136">
        <f>G289</f>
        <v>600</v>
      </c>
      <c r="H288" s="17"/>
      <c r="I288" s="17"/>
      <c r="J288" s="17"/>
      <c r="K288" s="19"/>
      <c r="L288" s="17"/>
      <c r="M288" s="17"/>
      <c r="N288" s="17"/>
      <c r="O288" s="17"/>
    </row>
    <row r="289" spans="1:15" s="18" customFormat="1" ht="15.75">
      <c r="A289" s="128" t="s">
        <v>295</v>
      </c>
      <c r="B289" s="133"/>
      <c r="C289" s="134" t="s">
        <v>452</v>
      </c>
      <c r="D289" s="134" t="s">
        <v>264</v>
      </c>
      <c r="E289" s="134" t="s">
        <v>296</v>
      </c>
      <c r="F289" s="135"/>
      <c r="G289" s="136">
        <f>G290</f>
        <v>600</v>
      </c>
      <c r="H289" s="17"/>
      <c r="I289" s="17"/>
      <c r="J289" s="17"/>
      <c r="K289" s="19"/>
      <c r="L289" s="17"/>
      <c r="M289" s="17"/>
      <c r="N289" s="17"/>
      <c r="O289" s="17"/>
    </row>
    <row r="290" spans="1:15" s="18" customFormat="1" ht="15.75">
      <c r="A290" s="93" t="s">
        <v>459</v>
      </c>
      <c r="B290" s="94"/>
      <c r="C290" s="104" t="s">
        <v>452</v>
      </c>
      <c r="D290" s="104" t="s">
        <v>264</v>
      </c>
      <c r="E290" s="104" t="s">
        <v>323</v>
      </c>
      <c r="F290" s="105"/>
      <c r="G290" s="49">
        <f>SUM(G291)</f>
        <v>600</v>
      </c>
      <c r="H290" s="17"/>
      <c r="I290" s="17"/>
      <c r="J290" s="17"/>
      <c r="K290" s="19"/>
      <c r="L290" s="17"/>
      <c r="M290" s="17"/>
      <c r="N290" s="17"/>
      <c r="O290" s="17"/>
    </row>
    <row r="291" spans="1:15" s="18" customFormat="1" ht="31.5">
      <c r="A291" s="97" t="s">
        <v>538</v>
      </c>
      <c r="B291" s="94"/>
      <c r="C291" s="104" t="s">
        <v>452</v>
      </c>
      <c r="D291" s="104" t="s">
        <v>264</v>
      </c>
      <c r="E291" s="104" t="s">
        <v>323</v>
      </c>
      <c r="F291" s="94">
        <v>600</v>
      </c>
      <c r="G291" s="49">
        <v>600</v>
      </c>
      <c r="H291" s="17"/>
      <c r="I291" s="17"/>
      <c r="J291" s="17"/>
      <c r="K291" s="19"/>
      <c r="L291" s="17"/>
      <c r="M291" s="17"/>
      <c r="N291" s="17"/>
      <c r="O291" s="17"/>
    </row>
    <row r="292" spans="1:15" s="18" customFormat="1" ht="15.75">
      <c r="A292" s="88" t="s">
        <v>572</v>
      </c>
      <c r="B292" s="89"/>
      <c r="C292" s="90" t="s">
        <v>452</v>
      </c>
      <c r="D292" s="90" t="s">
        <v>327</v>
      </c>
      <c r="E292" s="89"/>
      <c r="F292" s="89"/>
      <c r="G292" s="92">
        <f>SUM(G293,G308,G312)</f>
        <v>134422</v>
      </c>
      <c r="H292" s="17"/>
      <c r="I292" s="17"/>
      <c r="J292" s="17"/>
      <c r="K292" s="19"/>
      <c r="L292" s="17"/>
      <c r="M292" s="17"/>
      <c r="N292" s="17"/>
      <c r="O292" s="17"/>
    </row>
    <row r="293" spans="1:15" s="18" customFormat="1" ht="31.5">
      <c r="A293" s="93" t="s">
        <v>1095</v>
      </c>
      <c r="B293" s="94"/>
      <c r="C293" s="95" t="s">
        <v>452</v>
      </c>
      <c r="D293" s="95" t="s">
        <v>327</v>
      </c>
      <c r="E293" s="94" t="s">
        <v>466</v>
      </c>
      <c r="F293" s="94"/>
      <c r="G293" s="49">
        <f>SUM(G294,G306)</f>
        <v>131213</v>
      </c>
      <c r="H293" s="17"/>
      <c r="I293" s="17"/>
      <c r="J293" s="17"/>
      <c r="K293" s="19"/>
      <c r="L293" s="17"/>
      <c r="M293" s="17"/>
      <c r="N293" s="17"/>
      <c r="O293" s="17"/>
    </row>
    <row r="294" spans="1:15" s="18" customFormat="1" ht="47.25">
      <c r="A294" s="93" t="s">
        <v>467</v>
      </c>
      <c r="B294" s="94"/>
      <c r="C294" s="95" t="s">
        <v>452</v>
      </c>
      <c r="D294" s="95" t="s">
        <v>327</v>
      </c>
      <c r="E294" s="94" t="s">
        <v>525</v>
      </c>
      <c r="F294" s="94"/>
      <c r="G294" s="49">
        <f>SUM(G295,G297,G299,G302,G304)</f>
        <v>119243.4</v>
      </c>
      <c r="H294" s="17"/>
      <c r="I294" s="17"/>
      <c r="J294" s="17"/>
      <c r="K294" s="19"/>
      <c r="L294" s="17"/>
      <c r="M294" s="17"/>
      <c r="N294" s="17"/>
      <c r="O294" s="17"/>
    </row>
    <row r="295" spans="1:15" s="18" customFormat="1" ht="132" customHeight="1">
      <c r="A295" s="93" t="s">
        <v>526</v>
      </c>
      <c r="B295" s="94"/>
      <c r="C295" s="95" t="s">
        <v>452</v>
      </c>
      <c r="D295" s="95" t="s">
        <v>327</v>
      </c>
      <c r="E295" s="94" t="s">
        <v>527</v>
      </c>
      <c r="F295" s="94"/>
      <c r="G295" s="49">
        <f>SUM(G296)</f>
        <v>97572.7</v>
      </c>
      <c r="H295" s="17"/>
      <c r="I295" s="17"/>
      <c r="J295" s="17"/>
      <c r="K295" s="19"/>
      <c r="L295" s="17"/>
      <c r="M295" s="17"/>
      <c r="N295" s="17"/>
      <c r="O295" s="17"/>
    </row>
    <row r="296" spans="1:15" s="18" customFormat="1" ht="78.75">
      <c r="A296" s="97" t="s">
        <v>573</v>
      </c>
      <c r="B296" s="94"/>
      <c r="C296" s="95" t="s">
        <v>452</v>
      </c>
      <c r="D296" s="95" t="s">
        <v>327</v>
      </c>
      <c r="E296" s="94" t="s">
        <v>574</v>
      </c>
      <c r="F296" s="94">
        <v>600</v>
      </c>
      <c r="G296" s="60">
        <v>97572.7</v>
      </c>
      <c r="H296" s="17"/>
      <c r="I296" s="17"/>
      <c r="J296" s="17"/>
      <c r="K296" s="19"/>
      <c r="L296" s="17"/>
      <c r="M296" s="17"/>
      <c r="N296" s="17"/>
      <c r="O296" s="17"/>
    </row>
    <row r="297" spans="1:15" s="18" customFormat="1" ht="47.25">
      <c r="A297" s="93" t="s">
        <v>530</v>
      </c>
      <c r="B297" s="94"/>
      <c r="C297" s="95" t="s">
        <v>452</v>
      </c>
      <c r="D297" s="95" t="s">
        <v>327</v>
      </c>
      <c r="E297" s="94" t="s">
        <v>531</v>
      </c>
      <c r="F297" s="94"/>
      <c r="G297" s="49">
        <f>SUM(G298)</f>
        <v>1881.6</v>
      </c>
      <c r="H297" s="17"/>
      <c r="I297" s="17"/>
      <c r="J297" s="17"/>
      <c r="K297" s="19"/>
      <c r="L297" s="17"/>
      <c r="M297" s="17"/>
      <c r="N297" s="17"/>
      <c r="O297" s="17"/>
    </row>
    <row r="298" spans="1:15" s="18" customFormat="1" ht="47.25">
      <c r="A298" s="97" t="s">
        <v>532</v>
      </c>
      <c r="B298" s="94"/>
      <c r="C298" s="95" t="s">
        <v>452</v>
      </c>
      <c r="D298" s="95" t="s">
        <v>327</v>
      </c>
      <c r="E298" s="94" t="s">
        <v>533</v>
      </c>
      <c r="F298" s="94">
        <v>600</v>
      </c>
      <c r="G298" s="49">
        <v>1881.6</v>
      </c>
      <c r="H298" s="17"/>
      <c r="I298" s="17"/>
      <c r="J298" s="17"/>
      <c r="K298" s="19"/>
      <c r="L298" s="17"/>
      <c r="M298" s="17"/>
      <c r="N298" s="17"/>
      <c r="O298" s="17"/>
    </row>
    <row r="299" spans="1:15" s="18" customFormat="1" ht="31.5">
      <c r="A299" s="97" t="s">
        <v>534</v>
      </c>
      <c r="B299" s="94"/>
      <c r="C299" s="95" t="s">
        <v>452</v>
      </c>
      <c r="D299" s="95" t="s">
        <v>327</v>
      </c>
      <c r="E299" s="94" t="s">
        <v>535</v>
      </c>
      <c r="F299" s="94"/>
      <c r="G299" s="49">
        <f>SUM(G300)</f>
        <v>618.4</v>
      </c>
      <c r="H299" s="17"/>
      <c r="I299" s="17"/>
      <c r="J299" s="17"/>
      <c r="K299" s="19"/>
      <c r="L299" s="17"/>
      <c r="M299" s="17"/>
      <c r="N299" s="17"/>
      <c r="O299" s="17"/>
    </row>
    <row r="300" spans="1:15" s="18" customFormat="1" ht="15.75">
      <c r="A300" s="97" t="s">
        <v>536</v>
      </c>
      <c r="B300" s="94"/>
      <c r="C300" s="95" t="s">
        <v>452</v>
      </c>
      <c r="D300" s="95" t="s">
        <v>327</v>
      </c>
      <c r="E300" s="94" t="s">
        <v>537</v>
      </c>
      <c r="F300" s="94"/>
      <c r="G300" s="49">
        <f>SUM(G301)</f>
        <v>618.4</v>
      </c>
      <c r="H300" s="17"/>
      <c r="I300" s="17"/>
      <c r="J300" s="17"/>
      <c r="K300" s="19"/>
      <c r="L300" s="17"/>
      <c r="M300" s="17"/>
      <c r="N300" s="17"/>
      <c r="O300" s="17"/>
    </row>
    <row r="301" spans="1:15" s="18" customFormat="1" ht="31.5">
      <c r="A301" s="97" t="s">
        <v>538</v>
      </c>
      <c r="B301" s="94"/>
      <c r="C301" s="95" t="s">
        <v>452</v>
      </c>
      <c r="D301" s="95" t="s">
        <v>327</v>
      </c>
      <c r="E301" s="94" t="s">
        <v>537</v>
      </c>
      <c r="F301" s="94">
        <v>600</v>
      </c>
      <c r="G301" s="49">
        <v>618.4</v>
      </c>
      <c r="H301" s="17"/>
      <c r="I301" s="17"/>
      <c r="J301" s="17"/>
      <c r="K301" s="19"/>
      <c r="L301" s="17"/>
      <c r="M301" s="17"/>
      <c r="N301" s="17"/>
      <c r="O301" s="17"/>
    </row>
    <row r="302" spans="1:15" s="18" customFormat="1" ht="47.25" hidden="1">
      <c r="A302" s="97" t="s">
        <v>560</v>
      </c>
      <c r="B302" s="94"/>
      <c r="C302" s="95" t="s">
        <v>452</v>
      </c>
      <c r="D302" s="95" t="s">
        <v>327</v>
      </c>
      <c r="E302" s="94" t="s">
        <v>561</v>
      </c>
      <c r="F302" s="94"/>
      <c r="G302" s="49">
        <f>SUM(G303:G303)</f>
        <v>0</v>
      </c>
      <c r="H302" s="17"/>
      <c r="I302" s="17"/>
      <c r="J302" s="17"/>
      <c r="K302" s="19"/>
      <c r="L302" s="17"/>
      <c r="M302" s="17"/>
      <c r="N302" s="17"/>
      <c r="O302" s="17"/>
    </row>
    <row r="303" spans="1:15" s="18" customFormat="1" ht="78.75" hidden="1">
      <c r="A303" s="97" t="s">
        <v>562</v>
      </c>
      <c r="B303" s="94"/>
      <c r="C303" s="95" t="s">
        <v>452</v>
      </c>
      <c r="D303" s="95" t="s">
        <v>327</v>
      </c>
      <c r="E303" s="94" t="s">
        <v>563</v>
      </c>
      <c r="F303" s="94">
        <v>600</v>
      </c>
      <c r="G303" s="49">
        <v>0</v>
      </c>
      <c r="H303" s="17"/>
      <c r="I303" s="17"/>
      <c r="J303" s="17"/>
      <c r="K303" s="19"/>
      <c r="L303" s="17"/>
      <c r="M303" s="17"/>
      <c r="N303" s="17"/>
      <c r="O303" s="17"/>
    </row>
    <row r="304" spans="1:15" s="18" customFormat="1" ht="31.5">
      <c r="A304" s="97" t="s">
        <v>1150</v>
      </c>
      <c r="B304" s="94"/>
      <c r="C304" s="95" t="s">
        <v>452</v>
      </c>
      <c r="D304" s="95" t="s">
        <v>327</v>
      </c>
      <c r="E304" s="94" t="s">
        <v>1148</v>
      </c>
      <c r="F304" s="94"/>
      <c r="G304" s="49">
        <f>SUM(G305:G305)</f>
        <v>19170.7</v>
      </c>
      <c r="H304" s="17"/>
      <c r="I304" s="17"/>
      <c r="J304" s="17"/>
      <c r="K304" s="19"/>
      <c r="L304" s="17"/>
      <c r="M304" s="17"/>
      <c r="N304" s="17"/>
      <c r="O304" s="17"/>
    </row>
    <row r="305" spans="1:15" s="18" customFormat="1" ht="47.25">
      <c r="A305" s="97" t="s">
        <v>1019</v>
      </c>
      <c r="B305" s="94"/>
      <c r="C305" s="95" t="s">
        <v>452</v>
      </c>
      <c r="D305" s="95" t="s">
        <v>327</v>
      </c>
      <c r="E305" s="94" t="s">
        <v>1149</v>
      </c>
      <c r="F305" s="94">
        <v>600</v>
      </c>
      <c r="G305" s="49">
        <v>19170.7</v>
      </c>
      <c r="H305" s="17"/>
      <c r="I305" s="17"/>
      <c r="J305" s="17"/>
      <c r="K305" s="19"/>
      <c r="L305" s="17"/>
      <c r="M305" s="17"/>
      <c r="N305" s="17"/>
      <c r="O305" s="17"/>
    </row>
    <row r="306" spans="1:15" s="18" customFormat="1" ht="31.5" customHeight="1">
      <c r="A306" s="93" t="s">
        <v>539</v>
      </c>
      <c r="B306" s="94"/>
      <c r="C306" s="95" t="s">
        <v>452</v>
      </c>
      <c r="D306" s="95" t="s">
        <v>327</v>
      </c>
      <c r="E306" s="94" t="s">
        <v>540</v>
      </c>
      <c r="F306" s="94"/>
      <c r="G306" s="49">
        <f>SUM(G307)</f>
        <v>11969.6</v>
      </c>
      <c r="H306" s="17"/>
      <c r="I306" s="17"/>
      <c r="J306" s="17"/>
      <c r="K306" s="19"/>
      <c r="L306" s="17"/>
      <c r="M306" s="17"/>
      <c r="N306" s="17"/>
      <c r="O306" s="17"/>
    </row>
    <row r="307" spans="1:15" s="18" customFormat="1" ht="63">
      <c r="A307" s="97" t="s">
        <v>575</v>
      </c>
      <c r="B307" s="94"/>
      <c r="C307" s="95" t="s">
        <v>452</v>
      </c>
      <c r="D307" s="95" t="s">
        <v>327</v>
      </c>
      <c r="E307" s="94" t="s">
        <v>576</v>
      </c>
      <c r="F307" s="94">
        <v>600</v>
      </c>
      <c r="G307" s="49">
        <v>11969.6</v>
      </c>
      <c r="H307" s="17"/>
      <c r="I307" s="17"/>
      <c r="J307" s="17"/>
      <c r="K307" s="19"/>
      <c r="L307" s="17"/>
      <c r="M307" s="17"/>
      <c r="N307" s="17"/>
      <c r="O307" s="17"/>
    </row>
    <row r="308" spans="1:15" s="18" customFormat="1" ht="47.25">
      <c r="A308" s="97" t="s">
        <v>398</v>
      </c>
      <c r="B308" s="193"/>
      <c r="C308" s="94" t="s">
        <v>452</v>
      </c>
      <c r="D308" s="94" t="s">
        <v>327</v>
      </c>
      <c r="E308" s="94" t="s">
        <v>399</v>
      </c>
      <c r="F308" s="192"/>
      <c r="G308" s="49">
        <f>G309</f>
        <v>2900</v>
      </c>
      <c r="H308" s="17"/>
      <c r="I308" s="17"/>
      <c r="J308" s="17"/>
      <c r="K308" s="19"/>
      <c r="L308" s="17"/>
      <c r="M308" s="17"/>
      <c r="N308" s="17"/>
      <c r="O308" s="17"/>
    </row>
    <row r="309" spans="1:15" s="18" customFormat="1" ht="31.5">
      <c r="A309" s="97" t="s">
        <v>447</v>
      </c>
      <c r="B309" s="193"/>
      <c r="C309" s="94" t="s">
        <v>452</v>
      </c>
      <c r="D309" s="94" t="s">
        <v>327</v>
      </c>
      <c r="E309" s="94" t="s">
        <v>448</v>
      </c>
      <c r="F309" s="192"/>
      <c r="G309" s="49">
        <f>SUM(G310:G311)</f>
        <v>2900</v>
      </c>
      <c r="H309" s="17"/>
      <c r="I309" s="17"/>
      <c r="J309" s="17"/>
      <c r="K309" s="19"/>
      <c r="L309" s="17"/>
      <c r="M309" s="17"/>
      <c r="N309" s="17"/>
      <c r="O309" s="17"/>
    </row>
    <row r="310" spans="1:15" s="18" customFormat="1" ht="63">
      <c r="A310" s="97" t="s">
        <v>1166</v>
      </c>
      <c r="B310" s="193"/>
      <c r="C310" s="94" t="s">
        <v>452</v>
      </c>
      <c r="D310" s="94" t="s">
        <v>327</v>
      </c>
      <c r="E310" s="94" t="s">
        <v>1168</v>
      </c>
      <c r="F310" s="192">
        <v>600</v>
      </c>
      <c r="G310" s="49">
        <v>2900</v>
      </c>
      <c r="H310" s="17"/>
      <c r="I310" s="17"/>
      <c r="J310" s="17"/>
      <c r="K310" s="19"/>
      <c r="L310" s="17"/>
      <c r="M310" s="17"/>
      <c r="N310" s="17"/>
      <c r="O310" s="17"/>
    </row>
    <row r="311" spans="1:15" s="18" customFormat="1" ht="63" hidden="1">
      <c r="A311" s="97" t="s">
        <v>974</v>
      </c>
      <c r="B311" s="193"/>
      <c r="C311" s="94" t="s">
        <v>452</v>
      </c>
      <c r="D311" s="94" t="s">
        <v>327</v>
      </c>
      <c r="E311" s="94" t="s">
        <v>972</v>
      </c>
      <c r="F311" s="192">
        <v>600</v>
      </c>
      <c r="G311" s="49"/>
      <c r="H311" s="17"/>
      <c r="I311" s="17"/>
      <c r="J311" s="17"/>
      <c r="K311" s="19"/>
      <c r="L311" s="17"/>
      <c r="M311" s="17"/>
      <c r="N311" s="17"/>
      <c r="O311" s="17"/>
    </row>
    <row r="312" spans="1:15" s="18" customFormat="1" ht="15.75">
      <c r="A312" s="93" t="s">
        <v>293</v>
      </c>
      <c r="B312" s="94"/>
      <c r="C312" s="104" t="s">
        <v>452</v>
      </c>
      <c r="D312" s="104" t="s">
        <v>327</v>
      </c>
      <c r="E312" s="104" t="s">
        <v>294</v>
      </c>
      <c r="F312" s="105"/>
      <c r="G312" s="49">
        <f>G313</f>
        <v>309</v>
      </c>
      <c r="H312" s="17"/>
      <c r="I312" s="17"/>
      <c r="J312" s="17"/>
      <c r="K312" s="19"/>
      <c r="L312" s="17"/>
      <c r="M312" s="17"/>
      <c r="N312" s="17"/>
      <c r="O312" s="17"/>
    </row>
    <row r="313" spans="1:15" s="18" customFormat="1" ht="15.75">
      <c r="A313" s="93" t="s">
        <v>295</v>
      </c>
      <c r="B313" s="94"/>
      <c r="C313" s="104" t="s">
        <v>452</v>
      </c>
      <c r="D313" s="104" t="s">
        <v>327</v>
      </c>
      <c r="E313" s="104" t="s">
        <v>296</v>
      </c>
      <c r="F313" s="105"/>
      <c r="G313" s="49">
        <f>G314</f>
        <v>309</v>
      </c>
      <c r="H313" s="17"/>
      <c r="I313" s="17"/>
      <c r="J313" s="17"/>
      <c r="K313" s="19"/>
      <c r="L313" s="17"/>
      <c r="M313" s="17"/>
      <c r="N313" s="17"/>
      <c r="O313" s="17"/>
    </row>
    <row r="314" spans="1:15" s="18" customFormat="1" ht="15.75">
      <c r="A314" s="93" t="s">
        <v>459</v>
      </c>
      <c r="B314" s="94"/>
      <c r="C314" s="104" t="s">
        <v>452</v>
      </c>
      <c r="D314" s="104" t="s">
        <v>327</v>
      </c>
      <c r="E314" s="104" t="s">
        <v>323</v>
      </c>
      <c r="F314" s="105"/>
      <c r="G314" s="49">
        <f>SUM(G315)</f>
        <v>309</v>
      </c>
      <c r="H314" s="17"/>
      <c r="I314" s="17"/>
      <c r="J314" s="17"/>
      <c r="K314" s="19"/>
      <c r="L314" s="17"/>
      <c r="M314" s="17"/>
      <c r="N314" s="17"/>
      <c r="O314" s="17"/>
    </row>
    <row r="315" spans="1:15" s="18" customFormat="1" ht="31.5">
      <c r="A315" s="97" t="s">
        <v>538</v>
      </c>
      <c r="B315" s="94"/>
      <c r="C315" s="104" t="s">
        <v>452</v>
      </c>
      <c r="D315" s="104" t="s">
        <v>327</v>
      </c>
      <c r="E315" s="104" t="s">
        <v>323</v>
      </c>
      <c r="F315" s="94">
        <v>600</v>
      </c>
      <c r="G315" s="49">
        <v>309</v>
      </c>
      <c r="H315" s="17"/>
      <c r="I315" s="17"/>
      <c r="J315" s="17"/>
      <c r="K315" s="19"/>
      <c r="L315" s="17"/>
      <c r="M315" s="17"/>
      <c r="N315" s="17"/>
      <c r="O315" s="17"/>
    </row>
    <row r="316" spans="1:15" s="18" customFormat="1" ht="15.75">
      <c r="A316" s="88" t="s">
        <v>577</v>
      </c>
      <c r="B316" s="89"/>
      <c r="C316" s="90" t="s">
        <v>452</v>
      </c>
      <c r="D316" s="90" t="s">
        <v>452</v>
      </c>
      <c r="E316" s="89"/>
      <c r="F316" s="89"/>
      <c r="G316" s="92">
        <f>SUM(G317)</f>
        <v>17187.099999999999</v>
      </c>
      <c r="H316" s="17"/>
      <c r="I316" s="17"/>
      <c r="J316" s="17"/>
      <c r="K316" s="19"/>
      <c r="L316" s="17"/>
      <c r="M316" s="17"/>
      <c r="N316" s="17"/>
      <c r="O316" s="17"/>
    </row>
    <row r="317" spans="1:15" s="18" customFormat="1" ht="31.5">
      <c r="A317" s="93" t="s">
        <v>1095</v>
      </c>
      <c r="B317" s="94"/>
      <c r="C317" s="95" t="s">
        <v>452</v>
      </c>
      <c r="D317" s="95" t="s">
        <v>452</v>
      </c>
      <c r="E317" s="94" t="s">
        <v>466</v>
      </c>
      <c r="F317" s="94"/>
      <c r="G317" s="49">
        <f>SUM(G318)</f>
        <v>17187.099999999999</v>
      </c>
      <c r="H317" s="17"/>
      <c r="I317" s="17"/>
      <c r="J317" s="17"/>
      <c r="K317" s="19"/>
      <c r="L317" s="17"/>
      <c r="M317" s="17"/>
      <c r="N317" s="17"/>
      <c r="O317" s="17"/>
    </row>
    <row r="318" spans="1:15" s="18" customFormat="1" ht="47.25">
      <c r="A318" s="93" t="s">
        <v>467</v>
      </c>
      <c r="B318" s="94"/>
      <c r="C318" s="95" t="s">
        <v>452</v>
      </c>
      <c r="D318" s="95" t="s">
        <v>452</v>
      </c>
      <c r="E318" s="94" t="s">
        <v>525</v>
      </c>
      <c r="F318" s="94"/>
      <c r="G318" s="49">
        <f>SUM(G319,G323,G325,G328)</f>
        <v>17187.099999999999</v>
      </c>
      <c r="H318" s="17"/>
      <c r="I318" s="17"/>
      <c r="J318" s="17"/>
      <c r="K318" s="19"/>
      <c r="L318" s="17"/>
      <c r="M318" s="17"/>
      <c r="N318" s="17"/>
      <c r="O318" s="17"/>
    </row>
    <row r="319" spans="1:15" s="18" customFormat="1" ht="31.5">
      <c r="A319" s="93" t="s">
        <v>578</v>
      </c>
      <c r="B319" s="94"/>
      <c r="C319" s="95" t="s">
        <v>452</v>
      </c>
      <c r="D319" s="95" t="s">
        <v>452</v>
      </c>
      <c r="E319" s="94" t="s">
        <v>579</v>
      </c>
      <c r="F319" s="94"/>
      <c r="G319" s="49">
        <f>SUM(G320:G322)</f>
        <v>11363.8</v>
      </c>
      <c r="H319" s="17"/>
      <c r="I319" s="17"/>
      <c r="J319" s="17"/>
      <c r="K319" s="19"/>
      <c r="L319" s="17"/>
      <c r="M319" s="17"/>
      <c r="N319" s="17"/>
      <c r="O319" s="17"/>
    </row>
    <row r="320" spans="1:15" s="18" customFormat="1" ht="47.25" hidden="1">
      <c r="A320" s="97" t="s">
        <v>580</v>
      </c>
      <c r="B320" s="94"/>
      <c r="C320" s="95" t="s">
        <v>452</v>
      </c>
      <c r="D320" s="95" t="s">
        <v>452</v>
      </c>
      <c r="E320" s="94" t="s">
        <v>581</v>
      </c>
      <c r="F320" s="94">
        <v>200</v>
      </c>
      <c r="G320" s="49">
        <v>0</v>
      </c>
      <c r="H320" s="17"/>
      <c r="I320" s="17"/>
      <c r="J320" s="17"/>
      <c r="K320" s="19"/>
      <c r="L320" s="17"/>
      <c r="M320" s="17"/>
      <c r="N320" s="17"/>
      <c r="O320" s="17"/>
    </row>
    <row r="321" spans="1:15" s="18" customFormat="1" ht="47.25">
      <c r="A321" s="97" t="s">
        <v>582</v>
      </c>
      <c r="B321" s="94"/>
      <c r="C321" s="95" t="s">
        <v>452</v>
      </c>
      <c r="D321" s="95" t="s">
        <v>452</v>
      </c>
      <c r="E321" s="94" t="s">
        <v>581</v>
      </c>
      <c r="F321" s="94">
        <v>300</v>
      </c>
      <c r="G321" s="49">
        <v>305</v>
      </c>
      <c r="H321" s="17"/>
      <c r="I321" s="17"/>
      <c r="J321" s="17"/>
      <c r="K321" s="19"/>
      <c r="L321" s="17"/>
      <c r="M321" s="17"/>
      <c r="N321" s="17"/>
      <c r="O321" s="17"/>
    </row>
    <row r="322" spans="1:15" s="18" customFormat="1" ht="63">
      <c r="A322" s="97" t="s">
        <v>583</v>
      </c>
      <c r="B322" s="94"/>
      <c r="C322" s="95" t="s">
        <v>452</v>
      </c>
      <c r="D322" s="95" t="s">
        <v>452</v>
      </c>
      <c r="E322" s="94" t="s">
        <v>581</v>
      </c>
      <c r="F322" s="94">
        <v>600</v>
      </c>
      <c r="G322" s="49">
        <v>11058.8</v>
      </c>
      <c r="H322" s="17"/>
      <c r="I322" s="17"/>
      <c r="J322" s="17"/>
      <c r="K322" s="19"/>
      <c r="L322" s="17"/>
      <c r="M322" s="17"/>
      <c r="N322" s="17"/>
      <c r="O322" s="17"/>
    </row>
    <row r="323" spans="1:15" s="18" customFormat="1" ht="47.25">
      <c r="A323" s="93" t="s">
        <v>584</v>
      </c>
      <c r="B323" s="94"/>
      <c r="C323" s="95" t="s">
        <v>452</v>
      </c>
      <c r="D323" s="95" t="s">
        <v>452</v>
      </c>
      <c r="E323" s="94" t="s">
        <v>585</v>
      </c>
      <c r="F323" s="94"/>
      <c r="G323" s="49">
        <f>SUM(G324:G324)</f>
        <v>5202.8</v>
      </c>
      <c r="H323" s="17"/>
      <c r="I323" s="17"/>
      <c r="J323" s="17"/>
      <c r="K323" s="19"/>
      <c r="L323" s="17"/>
      <c r="M323" s="17"/>
      <c r="N323" s="17"/>
      <c r="O323" s="17"/>
    </row>
    <row r="324" spans="1:15" s="18" customFormat="1" ht="63">
      <c r="A324" s="97" t="s">
        <v>586</v>
      </c>
      <c r="B324" s="94"/>
      <c r="C324" s="95" t="s">
        <v>452</v>
      </c>
      <c r="D324" s="95" t="s">
        <v>452</v>
      </c>
      <c r="E324" s="94" t="s">
        <v>587</v>
      </c>
      <c r="F324" s="94">
        <v>600</v>
      </c>
      <c r="G324" s="49">
        <v>5202.8</v>
      </c>
      <c r="H324" s="17"/>
      <c r="I324" s="17"/>
      <c r="J324" s="17"/>
      <c r="K324" s="19"/>
      <c r="L324" s="17"/>
      <c r="M324" s="17"/>
      <c r="N324" s="17"/>
      <c r="O324" s="17"/>
    </row>
    <row r="325" spans="1:15" s="18" customFormat="1" ht="15.75">
      <c r="A325" s="109" t="s">
        <v>588</v>
      </c>
      <c r="B325" s="94"/>
      <c r="C325" s="95" t="s">
        <v>452</v>
      </c>
      <c r="D325" s="95" t="s">
        <v>452</v>
      </c>
      <c r="E325" s="94" t="s">
        <v>589</v>
      </c>
      <c r="F325" s="94"/>
      <c r="G325" s="49">
        <f>SUM(G326:G327)</f>
        <v>170</v>
      </c>
      <c r="H325" s="17"/>
      <c r="I325" s="17"/>
      <c r="J325" s="17"/>
      <c r="K325" s="19"/>
      <c r="L325" s="17"/>
      <c r="M325" s="17"/>
      <c r="N325" s="17"/>
      <c r="O325" s="17"/>
    </row>
    <row r="326" spans="1:15" s="18" customFormat="1" ht="31.5">
      <c r="A326" s="137" t="s">
        <v>590</v>
      </c>
      <c r="B326" s="94"/>
      <c r="C326" s="95" t="s">
        <v>452</v>
      </c>
      <c r="D326" s="95" t="s">
        <v>452</v>
      </c>
      <c r="E326" s="94" t="s">
        <v>591</v>
      </c>
      <c r="F326" s="94">
        <v>300</v>
      </c>
      <c r="G326" s="49">
        <v>170</v>
      </c>
      <c r="H326" s="17"/>
      <c r="I326" s="17"/>
      <c r="J326" s="17"/>
      <c r="K326" s="19"/>
      <c r="L326" s="17"/>
      <c r="M326" s="17"/>
      <c r="N326" s="17"/>
      <c r="O326" s="17"/>
    </row>
    <row r="327" spans="1:15" s="18" customFormat="1" ht="47.25" hidden="1">
      <c r="A327" s="137" t="s">
        <v>592</v>
      </c>
      <c r="B327" s="94"/>
      <c r="C327" s="95" t="s">
        <v>452</v>
      </c>
      <c r="D327" s="95" t="s">
        <v>452</v>
      </c>
      <c r="E327" s="94" t="s">
        <v>591</v>
      </c>
      <c r="F327" s="94">
        <v>600</v>
      </c>
      <c r="G327" s="49"/>
      <c r="H327" s="17"/>
      <c r="I327" s="17"/>
      <c r="J327" s="17"/>
      <c r="K327" s="19"/>
      <c r="L327" s="17"/>
      <c r="M327" s="17"/>
      <c r="N327" s="17"/>
      <c r="O327" s="17"/>
    </row>
    <row r="328" spans="1:15" s="18" customFormat="1" ht="31.5">
      <c r="A328" s="109" t="s">
        <v>704</v>
      </c>
      <c r="B328" s="94"/>
      <c r="C328" s="95" t="s">
        <v>452</v>
      </c>
      <c r="D328" s="95" t="s">
        <v>452</v>
      </c>
      <c r="E328" s="94" t="s">
        <v>702</v>
      </c>
      <c r="F328" s="94"/>
      <c r="G328" s="49">
        <f>G329</f>
        <v>450.5</v>
      </c>
      <c r="H328" s="17"/>
      <c r="I328" s="17"/>
      <c r="J328" s="17"/>
      <c r="K328" s="19"/>
      <c r="L328" s="17"/>
      <c r="M328" s="17"/>
      <c r="N328" s="17"/>
      <c r="O328" s="17"/>
    </row>
    <row r="329" spans="1:15" s="18" customFormat="1" ht="78.75">
      <c r="A329" s="137" t="s">
        <v>706</v>
      </c>
      <c r="B329" s="94"/>
      <c r="C329" s="95" t="s">
        <v>452</v>
      </c>
      <c r="D329" s="95" t="s">
        <v>452</v>
      </c>
      <c r="E329" s="94" t="s">
        <v>705</v>
      </c>
      <c r="F329" s="94">
        <v>600</v>
      </c>
      <c r="G329" s="49">
        <v>450.5</v>
      </c>
      <c r="H329" s="17"/>
      <c r="I329" s="17"/>
      <c r="J329" s="17"/>
      <c r="K329" s="19"/>
      <c r="L329" s="17"/>
      <c r="M329" s="17"/>
      <c r="N329" s="17"/>
      <c r="O329" s="17"/>
    </row>
    <row r="330" spans="1:15" s="18" customFormat="1" ht="15.75">
      <c r="A330" s="88" t="s">
        <v>593</v>
      </c>
      <c r="B330" s="89"/>
      <c r="C330" s="90" t="s">
        <v>452</v>
      </c>
      <c r="D330" s="90" t="s">
        <v>332</v>
      </c>
      <c r="E330" s="89"/>
      <c r="F330" s="89"/>
      <c r="G330" s="92">
        <f>SUM(G331)</f>
        <v>47020.799999999996</v>
      </c>
      <c r="H330" s="17"/>
      <c r="I330" s="17"/>
      <c r="J330" s="17"/>
      <c r="K330" s="19"/>
      <c r="L330" s="17"/>
      <c r="M330" s="17"/>
      <c r="N330" s="17"/>
      <c r="O330" s="17"/>
    </row>
    <row r="331" spans="1:15" s="18" customFormat="1" ht="31.5">
      <c r="A331" s="93" t="s">
        <v>1095</v>
      </c>
      <c r="B331" s="94"/>
      <c r="C331" s="95" t="s">
        <v>452</v>
      </c>
      <c r="D331" s="95" t="s">
        <v>332</v>
      </c>
      <c r="E331" s="94" t="s">
        <v>466</v>
      </c>
      <c r="F331" s="94"/>
      <c r="G331" s="49">
        <f>SUM(G332)</f>
        <v>47020.799999999996</v>
      </c>
      <c r="H331" s="17"/>
      <c r="I331" s="17"/>
      <c r="J331" s="17"/>
      <c r="K331" s="19"/>
      <c r="L331" s="17"/>
      <c r="M331" s="17"/>
      <c r="N331" s="17"/>
      <c r="O331" s="17"/>
    </row>
    <row r="332" spans="1:15" s="18" customFormat="1" ht="47.25">
      <c r="A332" s="93" t="s">
        <v>467</v>
      </c>
      <c r="B332" s="94"/>
      <c r="C332" s="95" t="s">
        <v>452</v>
      </c>
      <c r="D332" s="95" t="s">
        <v>332</v>
      </c>
      <c r="E332" s="94" t="s">
        <v>525</v>
      </c>
      <c r="F332" s="94"/>
      <c r="G332" s="49">
        <f>SUM(G333,G335,G337,G339,G341,G343,G345)</f>
        <v>47020.799999999996</v>
      </c>
      <c r="H332" s="17"/>
      <c r="I332" s="17"/>
      <c r="J332" s="17"/>
      <c r="K332" s="19"/>
      <c r="L332" s="17"/>
      <c r="M332" s="17"/>
      <c r="N332" s="17"/>
      <c r="O332" s="17"/>
    </row>
    <row r="333" spans="1:15" s="18" customFormat="1" ht="51.75" customHeight="1">
      <c r="A333" s="93" t="s">
        <v>594</v>
      </c>
      <c r="B333" s="94"/>
      <c r="C333" s="95" t="s">
        <v>452</v>
      </c>
      <c r="D333" s="95" t="s">
        <v>332</v>
      </c>
      <c r="E333" s="94" t="s">
        <v>595</v>
      </c>
      <c r="F333" s="94"/>
      <c r="G333" s="49">
        <f>SUM(G334)</f>
        <v>50</v>
      </c>
      <c r="H333" s="17"/>
      <c r="I333" s="17"/>
      <c r="J333" s="17"/>
      <c r="K333" s="19"/>
      <c r="L333" s="17"/>
      <c r="M333" s="17"/>
      <c r="N333" s="17"/>
      <c r="O333" s="17"/>
    </row>
    <row r="334" spans="1:15" s="18" customFormat="1" ht="63">
      <c r="A334" s="97" t="s">
        <v>596</v>
      </c>
      <c r="B334" s="94"/>
      <c r="C334" s="95" t="s">
        <v>452</v>
      </c>
      <c r="D334" s="95" t="s">
        <v>332</v>
      </c>
      <c r="E334" s="94" t="s">
        <v>597</v>
      </c>
      <c r="F334" s="94">
        <v>600</v>
      </c>
      <c r="G334" s="49">
        <v>50</v>
      </c>
      <c r="H334" s="17"/>
      <c r="I334" s="17"/>
      <c r="J334" s="17"/>
      <c r="K334" s="19"/>
      <c r="L334" s="17"/>
      <c r="M334" s="17"/>
      <c r="N334" s="17"/>
      <c r="O334" s="17"/>
    </row>
    <row r="335" spans="1:15" s="18" customFormat="1" ht="31.5">
      <c r="A335" s="93" t="s">
        <v>598</v>
      </c>
      <c r="B335" s="94"/>
      <c r="C335" s="95" t="s">
        <v>452</v>
      </c>
      <c r="D335" s="95" t="s">
        <v>332</v>
      </c>
      <c r="E335" s="94" t="s">
        <v>599</v>
      </c>
      <c r="F335" s="94"/>
      <c r="G335" s="49">
        <f>SUM(G336)</f>
        <v>132</v>
      </c>
      <c r="H335" s="17"/>
      <c r="I335" s="17"/>
      <c r="J335" s="17"/>
      <c r="K335" s="19"/>
      <c r="L335" s="17"/>
      <c r="M335" s="17"/>
      <c r="N335" s="17"/>
      <c r="O335" s="17"/>
    </row>
    <row r="336" spans="1:15" s="18" customFormat="1" ht="47.25">
      <c r="A336" s="97" t="s">
        <v>600</v>
      </c>
      <c r="B336" s="94"/>
      <c r="C336" s="95" t="s">
        <v>452</v>
      </c>
      <c r="D336" s="95" t="s">
        <v>332</v>
      </c>
      <c r="E336" s="94" t="s">
        <v>601</v>
      </c>
      <c r="F336" s="94">
        <v>600</v>
      </c>
      <c r="G336" s="49">
        <v>132</v>
      </c>
      <c r="H336" s="17"/>
      <c r="I336" s="17"/>
      <c r="J336" s="17"/>
      <c r="K336" s="19"/>
      <c r="L336" s="17"/>
      <c r="M336" s="17"/>
      <c r="N336" s="17"/>
      <c r="O336" s="17"/>
    </row>
    <row r="337" spans="1:15" s="18" customFormat="1" ht="31.5">
      <c r="A337" s="93" t="s">
        <v>602</v>
      </c>
      <c r="B337" s="94"/>
      <c r="C337" s="95" t="s">
        <v>452</v>
      </c>
      <c r="D337" s="95" t="s">
        <v>332</v>
      </c>
      <c r="E337" s="94" t="s">
        <v>603</v>
      </c>
      <c r="F337" s="94"/>
      <c r="G337" s="49">
        <f>SUM(G338)</f>
        <v>286</v>
      </c>
      <c r="H337" s="17"/>
      <c r="I337" s="17"/>
      <c r="J337" s="17"/>
      <c r="K337" s="19"/>
      <c r="L337" s="17"/>
      <c r="M337" s="17"/>
      <c r="N337" s="17"/>
      <c r="O337" s="17"/>
    </row>
    <row r="338" spans="1:15" s="18" customFormat="1" ht="63">
      <c r="A338" s="97" t="s">
        <v>604</v>
      </c>
      <c r="B338" s="94"/>
      <c r="C338" s="95" t="s">
        <v>452</v>
      </c>
      <c r="D338" s="95" t="s">
        <v>332</v>
      </c>
      <c r="E338" s="94" t="s">
        <v>605</v>
      </c>
      <c r="F338" s="94">
        <v>600</v>
      </c>
      <c r="G338" s="49">
        <v>286</v>
      </c>
      <c r="H338" s="17"/>
      <c r="I338" s="17"/>
      <c r="J338" s="17"/>
      <c r="K338" s="19"/>
      <c r="L338" s="17"/>
      <c r="M338" s="17"/>
      <c r="N338" s="17"/>
      <c r="O338" s="17"/>
    </row>
    <row r="339" spans="1:15" s="18" customFormat="1" ht="95.25" customHeight="1">
      <c r="A339" s="93" t="s">
        <v>606</v>
      </c>
      <c r="B339" s="94"/>
      <c r="C339" s="95" t="s">
        <v>452</v>
      </c>
      <c r="D339" s="95" t="s">
        <v>332</v>
      </c>
      <c r="E339" s="94" t="s">
        <v>607</v>
      </c>
      <c r="F339" s="94"/>
      <c r="G339" s="49">
        <f>SUM(G340)</f>
        <v>5415.6</v>
      </c>
      <c r="H339" s="17"/>
      <c r="I339" s="17"/>
      <c r="J339" s="17"/>
      <c r="K339" s="19"/>
      <c r="L339" s="17"/>
      <c r="M339" s="17"/>
      <c r="N339" s="17"/>
      <c r="O339" s="17"/>
    </row>
    <row r="340" spans="1:15" s="18" customFormat="1" ht="141.75">
      <c r="A340" s="97" t="s">
        <v>608</v>
      </c>
      <c r="B340" s="94"/>
      <c r="C340" s="95" t="s">
        <v>452</v>
      </c>
      <c r="D340" s="95" t="s">
        <v>332</v>
      </c>
      <c r="E340" s="94" t="s">
        <v>609</v>
      </c>
      <c r="F340" s="94">
        <v>600</v>
      </c>
      <c r="G340" s="49">
        <v>5415.6</v>
      </c>
      <c r="H340" s="17"/>
      <c r="I340" s="17"/>
      <c r="J340" s="17"/>
      <c r="K340" s="19"/>
      <c r="L340" s="17"/>
      <c r="M340" s="17"/>
      <c r="N340" s="17"/>
      <c r="O340" s="17"/>
    </row>
    <row r="341" spans="1:15" s="18" customFormat="1" ht="47.25">
      <c r="A341" s="97" t="s">
        <v>861</v>
      </c>
      <c r="B341" s="94"/>
      <c r="C341" s="95" t="s">
        <v>452</v>
      </c>
      <c r="D341" s="95" t="s">
        <v>332</v>
      </c>
      <c r="E341" s="94" t="s">
        <v>610</v>
      </c>
      <c r="F341" s="94"/>
      <c r="G341" s="49">
        <f>SUM(G342:G342)</f>
        <v>39139.199999999997</v>
      </c>
      <c r="H341" s="17"/>
      <c r="I341" s="17"/>
      <c r="J341" s="17"/>
      <c r="K341" s="19"/>
      <c r="L341" s="17"/>
      <c r="M341" s="17"/>
      <c r="N341" s="17"/>
      <c r="O341" s="17"/>
    </row>
    <row r="342" spans="1:15" s="18" customFormat="1" ht="63">
      <c r="A342" s="97" t="s">
        <v>611</v>
      </c>
      <c r="B342" s="94"/>
      <c r="C342" s="95" t="s">
        <v>452</v>
      </c>
      <c r="D342" s="95" t="s">
        <v>332</v>
      </c>
      <c r="E342" s="94" t="s">
        <v>612</v>
      </c>
      <c r="F342" s="94">
        <v>600</v>
      </c>
      <c r="G342" s="49">
        <v>39139.199999999997</v>
      </c>
      <c r="H342" s="17"/>
      <c r="I342" s="17"/>
      <c r="J342" s="17"/>
      <c r="K342" s="19"/>
      <c r="L342" s="17"/>
      <c r="M342" s="17"/>
      <c r="N342" s="17"/>
      <c r="O342" s="17"/>
    </row>
    <row r="343" spans="1:15" s="18" customFormat="1" ht="47.25">
      <c r="A343" s="97" t="s">
        <v>613</v>
      </c>
      <c r="B343" s="94"/>
      <c r="C343" s="95" t="s">
        <v>452</v>
      </c>
      <c r="D343" s="95" t="s">
        <v>332</v>
      </c>
      <c r="E343" s="94" t="s">
        <v>614</v>
      </c>
      <c r="F343" s="94"/>
      <c r="G343" s="49">
        <f>SUM(G344:G344)</f>
        <v>500.6</v>
      </c>
      <c r="H343" s="17"/>
      <c r="I343" s="17"/>
      <c r="J343" s="17"/>
      <c r="K343" s="19"/>
      <c r="L343" s="17"/>
      <c r="M343" s="17"/>
      <c r="N343" s="17"/>
      <c r="O343" s="17"/>
    </row>
    <row r="344" spans="1:15" s="18" customFormat="1" ht="63">
      <c r="A344" s="97" t="s">
        <v>615</v>
      </c>
      <c r="B344" s="94"/>
      <c r="C344" s="95" t="s">
        <v>452</v>
      </c>
      <c r="D344" s="95" t="s">
        <v>332</v>
      </c>
      <c r="E344" s="94" t="s">
        <v>616</v>
      </c>
      <c r="F344" s="94">
        <v>600</v>
      </c>
      <c r="G344" s="49">
        <v>500.6</v>
      </c>
      <c r="H344" s="17"/>
      <c r="I344" s="17"/>
      <c r="J344" s="17"/>
      <c r="K344" s="19"/>
      <c r="L344" s="17"/>
      <c r="M344" s="17"/>
      <c r="N344" s="17"/>
      <c r="O344" s="17"/>
    </row>
    <row r="345" spans="1:15" s="18" customFormat="1" ht="31.5">
      <c r="A345" s="97" t="s">
        <v>703</v>
      </c>
      <c r="B345" s="94"/>
      <c r="C345" s="95" t="s">
        <v>452</v>
      </c>
      <c r="D345" s="95" t="s">
        <v>332</v>
      </c>
      <c r="E345" s="94" t="s">
        <v>707</v>
      </c>
      <c r="F345" s="94"/>
      <c r="G345" s="49">
        <f>SUM(G346:G348)</f>
        <v>1497.4</v>
      </c>
      <c r="H345" s="17"/>
      <c r="I345" s="17"/>
      <c r="J345" s="17"/>
      <c r="K345" s="19"/>
      <c r="L345" s="17"/>
      <c r="M345" s="17"/>
      <c r="N345" s="17"/>
      <c r="O345" s="17"/>
    </row>
    <row r="346" spans="1:15" s="18" customFormat="1" ht="47.25">
      <c r="A346" s="97" t="s">
        <v>709</v>
      </c>
      <c r="B346" s="94"/>
      <c r="C346" s="95" t="s">
        <v>452</v>
      </c>
      <c r="D346" s="95" t="s">
        <v>332</v>
      </c>
      <c r="E346" s="94" t="s">
        <v>708</v>
      </c>
      <c r="F346" s="94">
        <v>600</v>
      </c>
      <c r="G346" s="49">
        <v>500.6</v>
      </c>
      <c r="H346" s="17"/>
      <c r="I346" s="17"/>
      <c r="J346" s="17"/>
      <c r="K346" s="19"/>
      <c r="L346" s="17"/>
      <c r="M346" s="17"/>
      <c r="N346" s="17"/>
      <c r="O346" s="17"/>
    </row>
    <row r="347" spans="1:15" s="18" customFormat="1" ht="47.25" hidden="1">
      <c r="A347" s="97" t="s">
        <v>711</v>
      </c>
      <c r="B347" s="94"/>
      <c r="C347" s="95" t="s">
        <v>452</v>
      </c>
      <c r="D347" s="95" t="s">
        <v>332</v>
      </c>
      <c r="E347" s="94" t="s">
        <v>710</v>
      </c>
      <c r="F347" s="94">
        <v>600</v>
      </c>
      <c r="G347" s="49"/>
      <c r="H347" s="17"/>
      <c r="I347" s="17"/>
      <c r="J347" s="17"/>
      <c r="K347" s="19"/>
      <c r="L347" s="17"/>
      <c r="M347" s="17"/>
      <c r="N347" s="17"/>
      <c r="O347" s="17"/>
    </row>
    <row r="348" spans="1:15" s="18" customFormat="1" ht="47.25">
      <c r="A348" s="97" t="s">
        <v>713</v>
      </c>
      <c r="B348" s="94"/>
      <c r="C348" s="95" t="s">
        <v>452</v>
      </c>
      <c r="D348" s="95" t="s">
        <v>332</v>
      </c>
      <c r="E348" s="94" t="s">
        <v>712</v>
      </c>
      <c r="F348" s="94">
        <v>600</v>
      </c>
      <c r="G348" s="49">
        <v>996.8</v>
      </c>
      <c r="H348" s="17"/>
      <c r="I348" s="17"/>
      <c r="J348" s="17"/>
      <c r="K348" s="19"/>
      <c r="L348" s="17"/>
      <c r="M348" s="17"/>
      <c r="N348" s="17"/>
      <c r="O348" s="17"/>
    </row>
    <row r="349" spans="1:15" s="18" customFormat="1" ht="15.75">
      <c r="A349" s="88" t="s">
        <v>617</v>
      </c>
      <c r="B349" s="89"/>
      <c r="C349" s="90" t="s">
        <v>375</v>
      </c>
      <c r="D349" s="90" t="s">
        <v>262</v>
      </c>
      <c r="E349" s="89"/>
      <c r="F349" s="89"/>
      <c r="G349" s="92">
        <f>SUM(G350)</f>
        <v>167915.39999999997</v>
      </c>
      <c r="H349" s="17"/>
      <c r="I349" s="17"/>
      <c r="J349" s="17"/>
      <c r="K349" s="19"/>
      <c r="L349" s="17"/>
      <c r="M349" s="17"/>
      <c r="N349" s="17"/>
      <c r="O349" s="17"/>
    </row>
    <row r="350" spans="1:15" s="18" customFormat="1" ht="15.75">
      <c r="A350" s="88" t="s">
        <v>618</v>
      </c>
      <c r="B350" s="89"/>
      <c r="C350" s="90" t="s">
        <v>375</v>
      </c>
      <c r="D350" s="90" t="s">
        <v>261</v>
      </c>
      <c r="E350" s="89"/>
      <c r="F350" s="89"/>
      <c r="G350" s="92">
        <f>SUM(G351,G385,G381)</f>
        <v>167915.39999999997</v>
      </c>
      <c r="H350" s="17"/>
      <c r="I350" s="17"/>
      <c r="J350" s="17"/>
      <c r="K350" s="19"/>
      <c r="L350" s="17"/>
      <c r="M350" s="17"/>
      <c r="N350" s="17"/>
      <c r="O350" s="17"/>
    </row>
    <row r="351" spans="1:15" s="18" customFormat="1" ht="31.5">
      <c r="A351" s="93" t="s">
        <v>1095</v>
      </c>
      <c r="B351" s="94"/>
      <c r="C351" s="95" t="s">
        <v>375</v>
      </c>
      <c r="D351" s="95" t="s">
        <v>261</v>
      </c>
      <c r="E351" s="94" t="s">
        <v>466</v>
      </c>
      <c r="F351" s="94"/>
      <c r="G351" s="49">
        <f>SUM(G352,G377)</f>
        <v>164140.09999999998</v>
      </c>
      <c r="H351" s="17"/>
      <c r="I351" s="17"/>
      <c r="J351" s="17"/>
      <c r="K351" s="19"/>
      <c r="L351" s="17"/>
      <c r="M351" s="17"/>
      <c r="N351" s="17"/>
      <c r="O351" s="17"/>
    </row>
    <row r="352" spans="1:15" s="18" customFormat="1" ht="47.25">
      <c r="A352" s="93" t="s">
        <v>467</v>
      </c>
      <c r="B352" s="94"/>
      <c r="C352" s="95" t="s">
        <v>375</v>
      </c>
      <c r="D352" s="95" t="s">
        <v>261</v>
      </c>
      <c r="E352" s="94" t="s">
        <v>525</v>
      </c>
      <c r="F352" s="94"/>
      <c r="G352" s="49">
        <f>SUM(G353,G355,G357,G359,G361,G363,G366,G368,G370,G374,G372)</f>
        <v>42060.399999999994</v>
      </c>
      <c r="H352" s="17"/>
      <c r="I352" s="17"/>
      <c r="J352" s="17"/>
      <c r="K352" s="19"/>
      <c r="L352" s="17"/>
      <c r="M352" s="17"/>
      <c r="N352" s="17"/>
      <c r="O352" s="17"/>
    </row>
    <row r="353" spans="1:15" s="18" customFormat="1" ht="31.5">
      <c r="A353" s="93" t="s">
        <v>619</v>
      </c>
      <c r="B353" s="94"/>
      <c r="C353" s="95" t="s">
        <v>375</v>
      </c>
      <c r="D353" s="95" t="s">
        <v>261</v>
      </c>
      <c r="E353" s="94" t="s">
        <v>620</v>
      </c>
      <c r="F353" s="94"/>
      <c r="G353" s="49">
        <f>SUM(G354)</f>
        <v>1011.2</v>
      </c>
      <c r="H353" s="17"/>
      <c r="I353" s="17"/>
      <c r="J353" s="17"/>
      <c r="K353" s="19"/>
      <c r="L353" s="17"/>
      <c r="M353" s="17"/>
      <c r="N353" s="17"/>
      <c r="O353" s="17"/>
    </row>
    <row r="354" spans="1:15" s="18" customFormat="1" ht="47.25">
      <c r="A354" s="97" t="s">
        <v>621</v>
      </c>
      <c r="B354" s="94"/>
      <c r="C354" s="95" t="s">
        <v>375</v>
      </c>
      <c r="D354" s="95" t="s">
        <v>261</v>
      </c>
      <c r="E354" s="94" t="s">
        <v>622</v>
      </c>
      <c r="F354" s="94">
        <v>600</v>
      </c>
      <c r="G354" s="49">
        <v>1011.2</v>
      </c>
      <c r="H354" s="17"/>
      <c r="I354" s="17"/>
      <c r="J354" s="17"/>
      <c r="K354" s="19"/>
      <c r="L354" s="17"/>
      <c r="M354" s="17"/>
      <c r="N354" s="17"/>
      <c r="O354" s="17"/>
    </row>
    <row r="355" spans="1:15" s="18" customFormat="1" ht="31.5">
      <c r="A355" s="93" t="s">
        <v>623</v>
      </c>
      <c r="B355" s="94"/>
      <c r="C355" s="95" t="s">
        <v>375</v>
      </c>
      <c r="D355" s="95" t="s">
        <v>261</v>
      </c>
      <c r="E355" s="94" t="s">
        <v>624</v>
      </c>
      <c r="F355" s="94"/>
      <c r="G355" s="49">
        <f>SUM(G356)</f>
        <v>151.69999999999999</v>
      </c>
      <c r="H355" s="17"/>
      <c r="I355" s="17"/>
      <c r="J355" s="17"/>
      <c r="K355" s="19"/>
      <c r="L355" s="17"/>
      <c r="M355" s="17"/>
      <c r="N355" s="17"/>
      <c r="O355" s="17"/>
    </row>
    <row r="356" spans="1:15" s="25" customFormat="1" ht="47.25">
      <c r="A356" s="97" t="s">
        <v>625</v>
      </c>
      <c r="B356" s="94"/>
      <c r="C356" s="95" t="s">
        <v>375</v>
      </c>
      <c r="D356" s="95" t="s">
        <v>261</v>
      </c>
      <c r="E356" s="94" t="s">
        <v>626</v>
      </c>
      <c r="F356" s="94">
        <v>600</v>
      </c>
      <c r="G356" s="49">
        <v>151.69999999999999</v>
      </c>
      <c r="H356" s="24"/>
      <c r="I356" s="24"/>
      <c r="J356" s="24"/>
      <c r="K356" s="19"/>
      <c r="L356" s="24"/>
      <c r="M356" s="24"/>
      <c r="N356" s="24"/>
      <c r="O356" s="24"/>
    </row>
    <row r="357" spans="1:15" s="25" customFormat="1" ht="96.75" customHeight="1">
      <c r="A357" s="97" t="s">
        <v>606</v>
      </c>
      <c r="B357" s="94"/>
      <c r="C357" s="95" t="s">
        <v>375</v>
      </c>
      <c r="D357" s="95" t="s">
        <v>261</v>
      </c>
      <c r="E357" s="94" t="s">
        <v>607</v>
      </c>
      <c r="F357" s="94"/>
      <c r="G357" s="49">
        <f>SUM(G358)</f>
        <v>1296</v>
      </c>
      <c r="H357" s="24"/>
      <c r="I357" s="24"/>
      <c r="J357" s="24"/>
      <c r="K357" s="19"/>
      <c r="L357" s="24"/>
      <c r="M357" s="24"/>
      <c r="N357" s="24"/>
      <c r="O357" s="24"/>
    </row>
    <row r="358" spans="1:15" s="25" customFormat="1" ht="141.75">
      <c r="A358" s="97" t="s">
        <v>608</v>
      </c>
      <c r="B358" s="94"/>
      <c r="C358" s="95" t="s">
        <v>375</v>
      </c>
      <c r="D358" s="95" t="s">
        <v>261</v>
      </c>
      <c r="E358" s="94" t="s">
        <v>609</v>
      </c>
      <c r="F358" s="94">
        <v>600</v>
      </c>
      <c r="G358" s="49">
        <v>1296</v>
      </c>
      <c r="H358" s="24"/>
      <c r="I358" s="24"/>
      <c r="J358" s="24"/>
      <c r="K358" s="19"/>
      <c r="L358" s="24"/>
      <c r="M358" s="24"/>
      <c r="N358" s="24"/>
      <c r="O358" s="24"/>
    </row>
    <row r="359" spans="1:15" s="25" customFormat="1" ht="47.25">
      <c r="A359" s="93" t="s">
        <v>530</v>
      </c>
      <c r="B359" s="94"/>
      <c r="C359" s="95" t="s">
        <v>375</v>
      </c>
      <c r="D359" s="95" t="s">
        <v>261</v>
      </c>
      <c r="E359" s="94" t="s">
        <v>531</v>
      </c>
      <c r="F359" s="94"/>
      <c r="G359" s="49">
        <f>SUM(G360)</f>
        <v>2931.2</v>
      </c>
      <c r="H359" s="24"/>
      <c r="I359" s="24"/>
      <c r="J359" s="24"/>
      <c r="K359" s="19"/>
      <c r="L359" s="24"/>
      <c r="M359" s="24"/>
      <c r="N359" s="24"/>
      <c r="O359" s="24"/>
    </row>
    <row r="360" spans="1:15" s="18" customFormat="1" ht="47.25">
      <c r="A360" s="97" t="s">
        <v>532</v>
      </c>
      <c r="B360" s="94"/>
      <c r="C360" s="95" t="s">
        <v>375</v>
      </c>
      <c r="D360" s="95" t="s">
        <v>261</v>
      </c>
      <c r="E360" s="94" t="s">
        <v>533</v>
      </c>
      <c r="F360" s="94">
        <v>600</v>
      </c>
      <c r="G360" s="49">
        <v>2931.2</v>
      </c>
      <c r="H360" s="17"/>
      <c r="I360" s="17"/>
      <c r="J360" s="17"/>
      <c r="K360" s="19"/>
      <c r="L360" s="17"/>
      <c r="M360" s="17"/>
      <c r="N360" s="17"/>
      <c r="O360" s="17"/>
    </row>
    <row r="361" spans="1:15" s="25" customFormat="1" ht="15.75">
      <c r="A361" s="97" t="s">
        <v>536</v>
      </c>
      <c r="B361" s="94"/>
      <c r="C361" s="95" t="s">
        <v>375</v>
      </c>
      <c r="D361" s="95" t="s">
        <v>261</v>
      </c>
      <c r="E361" s="94" t="s">
        <v>537</v>
      </c>
      <c r="F361" s="94"/>
      <c r="G361" s="49">
        <f>SUM(G362)</f>
        <v>68.8</v>
      </c>
      <c r="H361" s="24"/>
      <c r="I361" s="24"/>
      <c r="J361" s="24"/>
      <c r="K361" s="19"/>
      <c r="L361" s="24"/>
      <c r="M361" s="24"/>
      <c r="N361" s="24"/>
      <c r="O361" s="24"/>
    </row>
    <row r="362" spans="1:15" s="25" customFormat="1" ht="31.5">
      <c r="A362" s="97" t="s">
        <v>538</v>
      </c>
      <c r="B362" s="94"/>
      <c r="C362" s="95" t="s">
        <v>375</v>
      </c>
      <c r="D362" s="95" t="s">
        <v>261</v>
      </c>
      <c r="E362" s="94" t="s">
        <v>537</v>
      </c>
      <c r="F362" s="94">
        <v>600</v>
      </c>
      <c r="G362" s="49">
        <v>68.8</v>
      </c>
      <c r="H362" s="24"/>
      <c r="I362" s="24"/>
      <c r="J362" s="24"/>
      <c r="K362" s="19"/>
      <c r="L362" s="24"/>
      <c r="M362" s="24"/>
      <c r="N362" s="24"/>
      <c r="O362" s="24"/>
    </row>
    <row r="363" spans="1:15" s="25" customFormat="1" ht="47.25">
      <c r="A363" s="97" t="s">
        <v>714</v>
      </c>
      <c r="B363" s="94"/>
      <c r="C363" s="95" t="s">
        <v>375</v>
      </c>
      <c r="D363" s="95" t="s">
        <v>261</v>
      </c>
      <c r="E363" s="94" t="s">
        <v>610</v>
      </c>
      <c r="F363" s="94"/>
      <c r="G363" s="49">
        <f>SUM(G364:G365)</f>
        <v>21027.1</v>
      </c>
      <c r="H363" s="24"/>
      <c r="I363" s="24"/>
      <c r="J363" s="24"/>
      <c r="K363" s="19"/>
      <c r="L363" s="24"/>
      <c r="M363" s="24"/>
      <c r="N363" s="24"/>
      <c r="O363" s="24"/>
    </row>
    <row r="364" spans="1:15" s="25" customFormat="1" ht="31.5" hidden="1">
      <c r="A364" s="97" t="s">
        <v>920</v>
      </c>
      <c r="B364" s="94"/>
      <c r="C364" s="95" t="s">
        <v>375</v>
      </c>
      <c r="D364" s="95" t="s">
        <v>261</v>
      </c>
      <c r="E364" s="94" t="s">
        <v>919</v>
      </c>
      <c r="F364" s="94">
        <v>600</v>
      </c>
      <c r="G364" s="49"/>
      <c r="H364" s="24"/>
      <c r="I364" s="24"/>
      <c r="J364" s="24"/>
      <c r="K364" s="19"/>
      <c r="L364" s="24"/>
      <c r="M364" s="24"/>
      <c r="N364" s="24"/>
      <c r="O364" s="24"/>
    </row>
    <row r="365" spans="1:15" s="25" customFormat="1" ht="63">
      <c r="A365" s="97" t="s">
        <v>716</v>
      </c>
      <c r="B365" s="94"/>
      <c r="C365" s="95" t="s">
        <v>375</v>
      </c>
      <c r="D365" s="95" t="s">
        <v>261</v>
      </c>
      <c r="E365" s="94" t="s">
        <v>715</v>
      </c>
      <c r="F365" s="94">
        <v>600</v>
      </c>
      <c r="G365" s="49">
        <f>14028.7+6991.4+7</f>
        <v>21027.1</v>
      </c>
      <c r="H365" s="24"/>
      <c r="I365" s="24"/>
      <c r="J365" s="24"/>
      <c r="K365" s="19"/>
      <c r="L365" s="24"/>
      <c r="M365" s="24"/>
      <c r="N365" s="24"/>
      <c r="O365" s="24"/>
    </row>
    <row r="366" spans="1:15" s="18" customFormat="1" ht="47.25">
      <c r="A366" s="93" t="s">
        <v>627</v>
      </c>
      <c r="B366" s="94"/>
      <c r="C366" s="95" t="s">
        <v>375</v>
      </c>
      <c r="D366" s="95" t="s">
        <v>261</v>
      </c>
      <c r="E366" s="94" t="s">
        <v>628</v>
      </c>
      <c r="F366" s="94"/>
      <c r="G366" s="49">
        <f>SUM(G367)</f>
        <v>3722.2</v>
      </c>
      <c r="H366" s="17"/>
      <c r="I366" s="17"/>
      <c r="J366" s="17"/>
      <c r="K366" s="19"/>
      <c r="L366" s="17"/>
      <c r="M366" s="17"/>
      <c r="N366" s="17"/>
      <c r="O366" s="17"/>
    </row>
    <row r="367" spans="1:15" s="18" customFormat="1" ht="65.25" customHeight="1">
      <c r="A367" s="93" t="s">
        <v>629</v>
      </c>
      <c r="B367" s="94"/>
      <c r="C367" s="94" t="s">
        <v>375</v>
      </c>
      <c r="D367" s="94" t="s">
        <v>261</v>
      </c>
      <c r="E367" s="94" t="s">
        <v>630</v>
      </c>
      <c r="F367" s="94">
        <v>600</v>
      </c>
      <c r="G367" s="49">
        <v>3722.2</v>
      </c>
      <c r="H367" s="17"/>
      <c r="I367" s="17"/>
      <c r="J367" s="17"/>
      <c r="K367" s="19"/>
      <c r="L367" s="17"/>
      <c r="M367" s="17"/>
      <c r="N367" s="17"/>
      <c r="O367" s="17"/>
    </row>
    <row r="368" spans="1:15" s="18" customFormat="1" ht="47.25">
      <c r="A368" s="93" t="s">
        <v>718</v>
      </c>
      <c r="B368" s="94"/>
      <c r="C368" s="95" t="s">
        <v>375</v>
      </c>
      <c r="D368" s="95" t="s">
        <v>261</v>
      </c>
      <c r="E368" s="94" t="s">
        <v>717</v>
      </c>
      <c r="F368" s="94"/>
      <c r="G368" s="49">
        <f>SUM(G369)</f>
        <v>3000</v>
      </c>
      <c r="H368" s="17"/>
      <c r="I368" s="17"/>
      <c r="J368" s="17"/>
      <c r="K368" s="19"/>
      <c r="L368" s="17"/>
      <c r="M368" s="17"/>
      <c r="N368" s="17"/>
      <c r="O368" s="17"/>
    </row>
    <row r="369" spans="1:15" s="18" customFormat="1" ht="65.25" customHeight="1">
      <c r="A369" s="93" t="s">
        <v>720</v>
      </c>
      <c r="B369" s="94"/>
      <c r="C369" s="94" t="s">
        <v>375</v>
      </c>
      <c r="D369" s="94" t="s">
        <v>261</v>
      </c>
      <c r="E369" s="94" t="s">
        <v>719</v>
      </c>
      <c r="F369" s="94">
        <v>600</v>
      </c>
      <c r="G369" s="49">
        <v>3000</v>
      </c>
      <c r="H369" s="17"/>
      <c r="I369" s="17"/>
      <c r="J369" s="17"/>
      <c r="K369" s="19"/>
      <c r="L369" s="17"/>
      <c r="M369" s="17"/>
      <c r="N369" s="17"/>
      <c r="O369" s="17"/>
    </row>
    <row r="370" spans="1:15" s="18" customFormat="1" ht="65.25" customHeight="1">
      <c r="A370" s="93" t="s">
        <v>1012</v>
      </c>
      <c r="B370" s="94"/>
      <c r="C370" s="95" t="s">
        <v>375</v>
      </c>
      <c r="D370" s="95" t="s">
        <v>261</v>
      </c>
      <c r="E370" s="94" t="s">
        <v>1014</v>
      </c>
      <c r="F370" s="94"/>
      <c r="G370" s="49">
        <f>SUM(G371)</f>
        <v>1001.1</v>
      </c>
      <c r="H370" s="17"/>
      <c r="I370" s="17"/>
      <c r="J370" s="17"/>
      <c r="K370" s="19"/>
      <c r="L370" s="17"/>
      <c r="M370" s="17"/>
      <c r="N370" s="17"/>
      <c r="O370" s="17"/>
    </row>
    <row r="371" spans="1:15" s="18" customFormat="1" ht="65.25" customHeight="1">
      <c r="A371" s="93" t="s">
        <v>1013</v>
      </c>
      <c r="B371" s="94"/>
      <c r="C371" s="95" t="s">
        <v>375</v>
      </c>
      <c r="D371" s="95" t="s">
        <v>261</v>
      </c>
      <c r="E371" s="94" t="s">
        <v>1015</v>
      </c>
      <c r="F371" s="94">
        <v>600</v>
      </c>
      <c r="G371" s="49">
        <v>1001.1</v>
      </c>
      <c r="H371" s="17"/>
      <c r="I371" s="17"/>
      <c r="J371" s="17"/>
      <c r="K371" s="19"/>
      <c r="L371" s="17"/>
      <c r="M371" s="17"/>
      <c r="N371" s="17"/>
      <c r="O371" s="17"/>
    </row>
    <row r="372" spans="1:15" s="18" customFormat="1" ht="65.25" customHeight="1">
      <c r="A372" s="93" t="s">
        <v>1154</v>
      </c>
      <c r="B372" s="94"/>
      <c r="C372" s="95" t="s">
        <v>375</v>
      </c>
      <c r="D372" s="95" t="s">
        <v>261</v>
      </c>
      <c r="E372" s="94" t="s">
        <v>1151</v>
      </c>
      <c r="F372" s="94"/>
      <c r="G372" s="49">
        <f>SUM(G373)</f>
        <v>2851.1</v>
      </c>
      <c r="H372" s="17"/>
      <c r="I372" s="17"/>
      <c r="J372" s="17"/>
      <c r="K372" s="19"/>
      <c r="L372" s="17"/>
      <c r="M372" s="17"/>
      <c r="N372" s="17"/>
      <c r="O372" s="17"/>
    </row>
    <row r="373" spans="1:15" s="18" customFormat="1" ht="65.25" customHeight="1">
      <c r="A373" s="93" t="s">
        <v>1153</v>
      </c>
      <c r="B373" s="94"/>
      <c r="C373" s="95" t="s">
        <v>375</v>
      </c>
      <c r="D373" s="95" t="s">
        <v>261</v>
      </c>
      <c r="E373" s="94" t="s">
        <v>1152</v>
      </c>
      <c r="F373" s="94">
        <v>600</v>
      </c>
      <c r="G373" s="49">
        <v>2851.1</v>
      </c>
      <c r="H373" s="17"/>
      <c r="I373" s="17"/>
      <c r="J373" s="17"/>
      <c r="K373" s="19"/>
      <c r="L373" s="17"/>
      <c r="M373" s="17"/>
      <c r="N373" s="17"/>
      <c r="O373" s="17"/>
    </row>
    <row r="374" spans="1:15" s="18" customFormat="1" ht="15.75">
      <c r="A374" s="93" t="s">
        <v>1017</v>
      </c>
      <c r="B374" s="94"/>
      <c r="C374" s="95" t="s">
        <v>375</v>
      </c>
      <c r="D374" s="95" t="s">
        <v>261</v>
      </c>
      <c r="E374" s="94" t="s">
        <v>1016</v>
      </c>
      <c r="F374" s="94"/>
      <c r="G374" s="49">
        <f>SUM(G375,G376)</f>
        <v>5000</v>
      </c>
      <c r="H374" s="17"/>
      <c r="I374" s="17"/>
      <c r="J374" s="17"/>
      <c r="K374" s="19"/>
      <c r="L374" s="17"/>
      <c r="M374" s="17"/>
      <c r="N374" s="17"/>
      <c r="O374" s="17"/>
    </row>
    <row r="375" spans="1:15" s="18" customFormat="1" ht="65.25" hidden="1" customHeight="1">
      <c r="A375" s="93" t="s">
        <v>1019</v>
      </c>
      <c r="B375" s="94"/>
      <c r="C375" s="95" t="s">
        <v>375</v>
      </c>
      <c r="D375" s="95" t="s">
        <v>261</v>
      </c>
      <c r="E375" s="94" t="s">
        <v>1018</v>
      </c>
      <c r="F375" s="94">
        <v>600</v>
      </c>
      <c r="G375" s="49">
        <v>0</v>
      </c>
      <c r="H375" s="17"/>
      <c r="I375" s="17"/>
      <c r="J375" s="17"/>
      <c r="K375" s="19"/>
      <c r="L375" s="17"/>
      <c r="M375" s="17"/>
      <c r="N375" s="17"/>
      <c r="O375" s="17"/>
    </row>
    <row r="376" spans="1:15" s="18" customFormat="1" ht="65.25" customHeight="1">
      <c r="A376" s="93" t="s">
        <v>1021</v>
      </c>
      <c r="B376" s="94"/>
      <c r="C376" s="95" t="s">
        <v>375</v>
      </c>
      <c r="D376" s="95" t="s">
        <v>261</v>
      </c>
      <c r="E376" s="94" t="s">
        <v>1020</v>
      </c>
      <c r="F376" s="94">
        <v>600</v>
      </c>
      <c r="G376" s="49">
        <v>5000</v>
      </c>
      <c r="H376" s="17"/>
      <c r="I376" s="17"/>
      <c r="J376" s="17"/>
      <c r="K376" s="19"/>
      <c r="L376" s="17"/>
      <c r="M376" s="17"/>
      <c r="N376" s="17"/>
      <c r="O376" s="17"/>
    </row>
    <row r="377" spans="1:15" s="18" customFormat="1" ht="33" customHeight="1">
      <c r="A377" s="93" t="s">
        <v>539</v>
      </c>
      <c r="B377" s="94"/>
      <c r="C377" s="95" t="s">
        <v>375</v>
      </c>
      <c r="D377" s="95" t="s">
        <v>261</v>
      </c>
      <c r="E377" s="94" t="s">
        <v>540</v>
      </c>
      <c r="F377" s="94"/>
      <c r="G377" s="49">
        <f>SUM(G378:G380)</f>
        <v>122079.7</v>
      </c>
      <c r="H377" s="17"/>
      <c r="I377" s="17"/>
      <c r="J377" s="17"/>
      <c r="K377" s="19"/>
      <c r="L377" s="17"/>
      <c r="M377" s="17"/>
      <c r="N377" s="17"/>
      <c r="O377" s="17"/>
    </row>
    <row r="378" spans="1:15" s="18" customFormat="1" ht="63">
      <c r="A378" s="97" t="s">
        <v>631</v>
      </c>
      <c r="B378" s="94"/>
      <c r="C378" s="95" t="s">
        <v>375</v>
      </c>
      <c r="D378" s="95" t="s">
        <v>261</v>
      </c>
      <c r="E378" s="94" t="s">
        <v>632</v>
      </c>
      <c r="F378" s="94">
        <v>600</v>
      </c>
      <c r="G378" s="49">
        <v>66159.8</v>
      </c>
      <c r="H378" s="17"/>
      <c r="I378" s="17"/>
      <c r="J378" s="17"/>
      <c r="K378" s="19"/>
      <c r="L378" s="17"/>
      <c r="M378" s="17"/>
      <c r="N378" s="17"/>
      <c r="O378" s="17"/>
    </row>
    <row r="379" spans="1:15" s="18" customFormat="1" ht="63">
      <c r="A379" s="97" t="s">
        <v>633</v>
      </c>
      <c r="B379" s="94"/>
      <c r="C379" s="95" t="s">
        <v>375</v>
      </c>
      <c r="D379" s="95" t="s">
        <v>261</v>
      </c>
      <c r="E379" s="94" t="s">
        <v>634</v>
      </c>
      <c r="F379" s="94">
        <v>600</v>
      </c>
      <c r="G379" s="49">
        <v>19353.2</v>
      </c>
      <c r="H379" s="17"/>
      <c r="I379" s="17"/>
      <c r="J379" s="17"/>
      <c r="K379" s="19"/>
      <c r="L379" s="17"/>
      <c r="M379" s="17"/>
      <c r="N379" s="17"/>
      <c r="O379" s="17"/>
    </row>
    <row r="380" spans="1:15" s="18" customFormat="1" ht="53.25" customHeight="1">
      <c r="A380" s="97" t="s">
        <v>635</v>
      </c>
      <c r="B380" s="94"/>
      <c r="C380" s="95" t="s">
        <v>375</v>
      </c>
      <c r="D380" s="95" t="s">
        <v>261</v>
      </c>
      <c r="E380" s="94" t="s">
        <v>636</v>
      </c>
      <c r="F380" s="94">
        <v>600</v>
      </c>
      <c r="G380" s="49">
        <v>36566.699999999997</v>
      </c>
      <c r="H380" s="17"/>
      <c r="I380" s="17"/>
      <c r="J380" s="17"/>
      <c r="K380" s="19"/>
      <c r="L380" s="17"/>
      <c r="M380" s="17"/>
      <c r="N380" s="17"/>
      <c r="O380" s="17"/>
    </row>
    <row r="381" spans="1:15" s="18" customFormat="1" ht="31.5">
      <c r="A381" s="93" t="s">
        <v>1087</v>
      </c>
      <c r="B381" s="94"/>
      <c r="C381" s="95" t="s">
        <v>375</v>
      </c>
      <c r="D381" s="95" t="s">
        <v>261</v>
      </c>
      <c r="E381" s="94" t="s">
        <v>399</v>
      </c>
      <c r="F381" s="94"/>
      <c r="G381" s="49">
        <f>G382</f>
        <v>1372.3</v>
      </c>
      <c r="H381" s="17"/>
      <c r="I381" s="17"/>
      <c r="J381" s="17"/>
      <c r="K381" s="19"/>
      <c r="L381" s="17"/>
      <c r="M381" s="17"/>
      <c r="N381" s="17"/>
      <c r="O381" s="17"/>
    </row>
    <row r="382" spans="1:15" s="18" customFormat="1" ht="31.5">
      <c r="A382" s="93" t="s">
        <v>447</v>
      </c>
      <c r="B382" s="94"/>
      <c r="C382" s="95" t="s">
        <v>375</v>
      </c>
      <c r="D382" s="95" t="s">
        <v>261</v>
      </c>
      <c r="E382" s="94" t="s">
        <v>428</v>
      </c>
      <c r="F382" s="94"/>
      <c r="G382" s="49">
        <f>SUM(G383:G384)</f>
        <v>1372.3</v>
      </c>
      <c r="H382" s="17"/>
      <c r="I382" s="17"/>
      <c r="J382" s="17"/>
      <c r="K382" s="19"/>
      <c r="L382" s="17"/>
      <c r="M382" s="17"/>
      <c r="N382" s="17"/>
      <c r="O382" s="17"/>
    </row>
    <row r="383" spans="1:15" s="18" customFormat="1" ht="53.25" customHeight="1">
      <c r="A383" s="93" t="s">
        <v>1170</v>
      </c>
      <c r="B383" s="94"/>
      <c r="C383" s="95" t="s">
        <v>375</v>
      </c>
      <c r="D383" s="95" t="s">
        <v>261</v>
      </c>
      <c r="E383" s="94" t="s">
        <v>1169</v>
      </c>
      <c r="F383" s="94">
        <v>600</v>
      </c>
      <c r="G383" s="49">
        <v>622</v>
      </c>
      <c r="H383" s="17"/>
      <c r="I383" s="17"/>
      <c r="J383" s="17"/>
      <c r="K383" s="19"/>
      <c r="L383" s="17"/>
      <c r="M383" s="17"/>
      <c r="N383" s="17"/>
      <c r="O383" s="17"/>
    </row>
    <row r="384" spans="1:15" s="18" customFormat="1" ht="53.25" customHeight="1">
      <c r="A384" s="93" t="s">
        <v>1164</v>
      </c>
      <c r="B384" s="94"/>
      <c r="C384" s="95" t="s">
        <v>375</v>
      </c>
      <c r="D384" s="95" t="s">
        <v>261</v>
      </c>
      <c r="E384" s="94" t="s">
        <v>1126</v>
      </c>
      <c r="F384" s="94">
        <v>600</v>
      </c>
      <c r="G384" s="49">
        <v>750.3</v>
      </c>
      <c r="H384" s="17"/>
      <c r="I384" s="17"/>
      <c r="J384" s="17"/>
      <c r="K384" s="19"/>
      <c r="L384" s="17"/>
      <c r="M384" s="17"/>
      <c r="N384" s="17"/>
      <c r="O384" s="17"/>
    </row>
    <row r="385" spans="1:15" s="18" customFormat="1" ht="15.75">
      <c r="A385" s="97" t="s">
        <v>293</v>
      </c>
      <c r="B385" s="94"/>
      <c r="C385" s="95" t="s">
        <v>375</v>
      </c>
      <c r="D385" s="95" t="s">
        <v>261</v>
      </c>
      <c r="E385" s="94" t="s">
        <v>294</v>
      </c>
      <c r="F385" s="94"/>
      <c r="G385" s="60">
        <f>SUM(G386)</f>
        <v>2403</v>
      </c>
      <c r="H385" s="17"/>
      <c r="I385" s="17"/>
      <c r="J385" s="17"/>
      <c r="K385" s="19"/>
      <c r="L385" s="17"/>
      <c r="M385" s="17"/>
      <c r="N385" s="17"/>
      <c r="O385" s="17"/>
    </row>
    <row r="386" spans="1:15" s="18" customFormat="1" ht="15.75">
      <c r="A386" s="97" t="s">
        <v>295</v>
      </c>
      <c r="B386" s="94"/>
      <c r="C386" s="95" t="s">
        <v>375</v>
      </c>
      <c r="D386" s="95" t="s">
        <v>261</v>
      </c>
      <c r="E386" s="94" t="s">
        <v>296</v>
      </c>
      <c r="F386" s="94"/>
      <c r="G386" s="60">
        <f>SUM(G387)</f>
        <v>2403</v>
      </c>
      <c r="H386" s="17"/>
      <c r="I386" s="17"/>
      <c r="J386" s="17"/>
      <c r="K386" s="19"/>
      <c r="L386" s="17"/>
      <c r="M386" s="17"/>
      <c r="N386" s="17"/>
      <c r="O386" s="17"/>
    </row>
    <row r="387" spans="1:15" s="18" customFormat="1" ht="47.25">
      <c r="A387" s="97" t="s">
        <v>643</v>
      </c>
      <c r="B387" s="94"/>
      <c r="C387" s="95" t="s">
        <v>375</v>
      </c>
      <c r="D387" s="95" t="s">
        <v>261</v>
      </c>
      <c r="E387" s="94" t="s">
        <v>323</v>
      </c>
      <c r="F387" s="94">
        <v>600</v>
      </c>
      <c r="G387" s="60">
        <v>2403</v>
      </c>
      <c r="H387" s="17"/>
      <c r="I387" s="17"/>
      <c r="J387" s="17"/>
      <c r="K387" s="19"/>
      <c r="L387" s="17"/>
      <c r="M387" s="17"/>
      <c r="N387" s="17"/>
      <c r="O387" s="17"/>
    </row>
    <row r="388" spans="1:15" s="18" customFormat="1" ht="15.75" hidden="1">
      <c r="A388" s="138" t="s">
        <v>449</v>
      </c>
      <c r="B388" s="89"/>
      <c r="C388" s="90" t="s">
        <v>332</v>
      </c>
      <c r="D388" s="90" t="s">
        <v>262</v>
      </c>
      <c r="E388" s="89"/>
      <c r="F388" s="89"/>
      <c r="G388" s="92">
        <f>SUM(G389)</f>
        <v>0</v>
      </c>
      <c r="H388" s="17"/>
      <c r="I388" s="17"/>
      <c r="J388" s="17"/>
      <c r="K388" s="19"/>
      <c r="L388" s="17"/>
      <c r="M388" s="17"/>
      <c r="N388" s="17"/>
      <c r="O388" s="17"/>
    </row>
    <row r="389" spans="1:15" s="18" customFormat="1" ht="15.75" hidden="1">
      <c r="A389" s="138" t="s">
        <v>450</v>
      </c>
      <c r="B389" s="89"/>
      <c r="C389" s="90" t="s">
        <v>451</v>
      </c>
      <c r="D389" s="90" t="s">
        <v>452</v>
      </c>
      <c r="E389" s="89"/>
      <c r="F389" s="89"/>
      <c r="G389" s="92">
        <f>SUM(G390)</f>
        <v>0</v>
      </c>
      <c r="H389" s="17"/>
      <c r="I389" s="17"/>
      <c r="J389" s="17"/>
      <c r="K389" s="19"/>
      <c r="L389" s="17"/>
      <c r="M389" s="17"/>
      <c r="N389" s="17"/>
      <c r="O389" s="17"/>
    </row>
    <row r="390" spans="1:15" s="20" customFormat="1" ht="47.25" hidden="1">
      <c r="A390" s="93" t="s">
        <v>922</v>
      </c>
      <c r="B390" s="94"/>
      <c r="C390" s="95" t="s">
        <v>332</v>
      </c>
      <c r="D390" s="95" t="s">
        <v>452</v>
      </c>
      <c r="E390" s="94" t="s">
        <v>399</v>
      </c>
      <c r="F390" s="94"/>
      <c r="G390" s="49">
        <f>SUM(G391)</f>
        <v>0</v>
      </c>
      <c r="H390" s="17"/>
      <c r="I390" s="17"/>
      <c r="J390" s="17"/>
      <c r="K390" s="19"/>
      <c r="L390" s="17"/>
      <c r="M390" s="17"/>
      <c r="N390" s="17"/>
      <c r="O390" s="17"/>
    </row>
    <row r="391" spans="1:15" s="18" customFormat="1" ht="31.5" hidden="1">
      <c r="A391" s="93" t="s">
        <v>453</v>
      </c>
      <c r="B391" s="94"/>
      <c r="C391" s="95" t="s">
        <v>332</v>
      </c>
      <c r="D391" s="95" t="s">
        <v>452</v>
      </c>
      <c r="E391" s="94" t="s">
        <v>454</v>
      </c>
      <c r="F391" s="94"/>
      <c r="G391" s="49">
        <f>SUM(G392)</f>
        <v>0</v>
      </c>
      <c r="H391" s="17"/>
      <c r="I391" s="17"/>
      <c r="J391" s="17"/>
      <c r="K391" s="19"/>
      <c r="L391" s="17"/>
      <c r="M391" s="17"/>
      <c r="N391" s="17"/>
      <c r="O391" s="17"/>
    </row>
    <row r="392" spans="1:15" s="18" customFormat="1" ht="54" hidden="1" customHeight="1">
      <c r="A392" s="109" t="s">
        <v>455</v>
      </c>
      <c r="B392" s="94"/>
      <c r="C392" s="95" t="s">
        <v>332</v>
      </c>
      <c r="D392" s="95" t="s">
        <v>452</v>
      </c>
      <c r="E392" s="94" t="s">
        <v>456</v>
      </c>
      <c r="F392" s="94">
        <v>200</v>
      </c>
      <c r="G392" s="49"/>
      <c r="H392" s="17"/>
      <c r="I392" s="17"/>
      <c r="J392" s="17"/>
      <c r="K392" s="19"/>
      <c r="L392" s="17"/>
      <c r="M392" s="17"/>
      <c r="N392" s="17"/>
      <c r="O392" s="17"/>
    </row>
    <row r="393" spans="1:15" s="18" customFormat="1" ht="15.75">
      <c r="A393" s="88" t="s">
        <v>457</v>
      </c>
      <c r="B393" s="89"/>
      <c r="C393" s="90">
        <v>10</v>
      </c>
      <c r="D393" s="90" t="s">
        <v>262</v>
      </c>
      <c r="E393" s="89"/>
      <c r="F393" s="89"/>
      <c r="G393" s="92">
        <f>SUM(G394,G398,G406,G414)</f>
        <v>32047.1</v>
      </c>
      <c r="H393" s="17"/>
      <c r="I393" s="17"/>
      <c r="J393" s="17"/>
      <c r="K393" s="19"/>
      <c r="L393" s="17"/>
      <c r="M393" s="17"/>
      <c r="N393" s="17"/>
      <c r="O393" s="17"/>
    </row>
    <row r="394" spans="1:15" s="18" customFormat="1" ht="15.75">
      <c r="A394" s="88" t="s">
        <v>509</v>
      </c>
      <c r="B394" s="139"/>
      <c r="C394" s="90">
        <v>10</v>
      </c>
      <c r="D394" s="90" t="s">
        <v>261</v>
      </c>
      <c r="E394" s="89"/>
      <c r="F394" s="89"/>
      <c r="G394" s="92">
        <f>SUM(G395)</f>
        <v>10373.9</v>
      </c>
      <c r="H394" s="17"/>
      <c r="I394" s="17"/>
      <c r="J394" s="17"/>
      <c r="K394" s="19"/>
      <c r="L394" s="17"/>
      <c r="M394" s="17"/>
      <c r="N394" s="17"/>
      <c r="O394" s="17"/>
    </row>
    <row r="395" spans="1:15" s="18" customFormat="1" ht="15.75">
      <c r="A395" s="93" t="s">
        <v>293</v>
      </c>
      <c r="B395" s="94"/>
      <c r="C395" s="95">
        <v>10</v>
      </c>
      <c r="D395" s="95" t="s">
        <v>261</v>
      </c>
      <c r="E395" s="94" t="s">
        <v>294</v>
      </c>
      <c r="F395" s="94"/>
      <c r="G395" s="49">
        <f>SUM(G396)</f>
        <v>10373.9</v>
      </c>
      <c r="H395" s="17"/>
      <c r="I395" s="17"/>
      <c r="J395" s="17"/>
      <c r="K395" s="19"/>
      <c r="L395" s="17"/>
      <c r="M395" s="17"/>
      <c r="N395" s="17"/>
      <c r="O395" s="17"/>
    </row>
    <row r="396" spans="1:15" s="18" customFormat="1" ht="15.75">
      <c r="A396" s="93" t="s">
        <v>510</v>
      </c>
      <c r="B396" s="94"/>
      <c r="C396" s="95" t="s">
        <v>347</v>
      </c>
      <c r="D396" s="95" t="s">
        <v>261</v>
      </c>
      <c r="E396" s="94" t="s">
        <v>511</v>
      </c>
      <c r="F396" s="94"/>
      <c r="G396" s="49">
        <f>SUM(G397)</f>
        <v>10373.9</v>
      </c>
      <c r="H396" s="17"/>
      <c r="I396" s="17"/>
      <c r="J396" s="17"/>
      <c r="K396" s="19"/>
      <c r="L396" s="17"/>
      <c r="M396" s="17"/>
      <c r="N396" s="17"/>
      <c r="O396" s="17"/>
    </row>
    <row r="397" spans="1:15" s="18" customFormat="1" ht="47.25">
      <c r="A397" s="97" t="s">
        <v>512</v>
      </c>
      <c r="B397" s="107"/>
      <c r="C397" s="95">
        <v>10</v>
      </c>
      <c r="D397" s="95" t="s">
        <v>261</v>
      </c>
      <c r="E397" s="94" t="s">
        <v>513</v>
      </c>
      <c r="F397" s="94">
        <v>300</v>
      </c>
      <c r="G397" s="49">
        <v>10373.9</v>
      </c>
      <c r="H397" s="17"/>
      <c r="I397" s="17"/>
      <c r="J397" s="17"/>
      <c r="K397" s="19"/>
      <c r="L397" s="17"/>
      <c r="M397" s="17"/>
      <c r="N397" s="17"/>
      <c r="O397" s="17"/>
    </row>
    <row r="398" spans="1:15" s="18" customFormat="1" ht="15.75">
      <c r="A398" s="138" t="s">
        <v>458</v>
      </c>
      <c r="B398" s="129"/>
      <c r="C398" s="90" t="s">
        <v>347</v>
      </c>
      <c r="D398" s="90" t="s">
        <v>327</v>
      </c>
      <c r="E398" s="129"/>
      <c r="F398" s="94"/>
      <c r="G398" s="92">
        <f>SUM(G399,G403)</f>
        <v>2300</v>
      </c>
      <c r="H398" s="17"/>
      <c r="I398" s="17"/>
      <c r="J398" s="17"/>
      <c r="K398" s="19"/>
      <c r="L398" s="17"/>
      <c r="M398" s="17"/>
      <c r="N398" s="17"/>
      <c r="O398" s="17"/>
    </row>
    <row r="399" spans="1:15" s="18" customFormat="1" ht="51" hidden="1" customHeight="1">
      <c r="A399" s="93" t="s">
        <v>398</v>
      </c>
      <c r="B399" s="94"/>
      <c r="C399" s="95" t="s">
        <v>347</v>
      </c>
      <c r="D399" s="95" t="s">
        <v>327</v>
      </c>
      <c r="E399" s="94" t="s">
        <v>399</v>
      </c>
      <c r="F399" s="89"/>
      <c r="G399" s="49">
        <f>G400</f>
        <v>0</v>
      </c>
      <c r="H399" s="17"/>
      <c r="I399" s="17"/>
      <c r="J399" s="17"/>
      <c r="K399" s="19"/>
      <c r="L399" s="17"/>
      <c r="M399" s="17"/>
      <c r="N399" s="17"/>
      <c r="O399" s="17"/>
    </row>
    <row r="400" spans="1:15" s="18" customFormat="1" ht="31.5" hidden="1">
      <c r="A400" s="97" t="s">
        <v>924</v>
      </c>
      <c r="B400" s="94"/>
      <c r="C400" s="95" t="s">
        <v>347</v>
      </c>
      <c r="D400" s="95" t="s">
        <v>327</v>
      </c>
      <c r="E400" s="94" t="s">
        <v>923</v>
      </c>
      <c r="F400" s="94"/>
      <c r="G400" s="49">
        <f>SUM(G401:G402)</f>
        <v>0</v>
      </c>
      <c r="H400" s="17"/>
      <c r="I400" s="17"/>
      <c r="J400" s="17"/>
      <c r="K400" s="19"/>
      <c r="L400" s="17"/>
      <c r="M400" s="17"/>
      <c r="N400" s="17"/>
      <c r="O400" s="17"/>
    </row>
    <row r="401" spans="1:15" s="18" customFormat="1" ht="47.25" hidden="1">
      <c r="A401" s="93" t="s">
        <v>927</v>
      </c>
      <c r="B401" s="94"/>
      <c r="C401" s="95" t="s">
        <v>347</v>
      </c>
      <c r="D401" s="95" t="s">
        <v>327</v>
      </c>
      <c r="E401" s="94" t="s">
        <v>925</v>
      </c>
      <c r="F401" s="94">
        <v>400</v>
      </c>
      <c r="G401" s="49">
        <v>0</v>
      </c>
      <c r="H401" s="17"/>
      <c r="I401" s="17"/>
      <c r="J401" s="17"/>
      <c r="K401" s="19"/>
      <c r="L401" s="17"/>
      <c r="M401" s="17"/>
      <c r="N401" s="17"/>
      <c r="O401" s="17"/>
    </row>
    <row r="402" spans="1:15" s="18" customFormat="1" ht="47.25" hidden="1">
      <c r="A402" s="93" t="s">
        <v>927</v>
      </c>
      <c r="B402" s="94"/>
      <c r="C402" s="95" t="s">
        <v>347</v>
      </c>
      <c r="D402" s="95" t="s">
        <v>327</v>
      </c>
      <c r="E402" s="94" t="s">
        <v>926</v>
      </c>
      <c r="F402" s="94">
        <v>400</v>
      </c>
      <c r="G402" s="49">
        <v>0</v>
      </c>
      <c r="H402" s="17"/>
      <c r="I402" s="17"/>
      <c r="J402" s="17"/>
      <c r="K402" s="19"/>
      <c r="L402" s="17"/>
      <c r="M402" s="17"/>
      <c r="N402" s="17"/>
      <c r="O402" s="17"/>
    </row>
    <row r="403" spans="1:15" s="18" customFormat="1" ht="15.75">
      <c r="A403" s="109" t="s">
        <v>293</v>
      </c>
      <c r="B403" s="129"/>
      <c r="C403" s="94" t="s">
        <v>347</v>
      </c>
      <c r="D403" s="94" t="s">
        <v>327</v>
      </c>
      <c r="E403" s="94" t="s">
        <v>294</v>
      </c>
      <c r="F403" s="94"/>
      <c r="G403" s="49">
        <f>SUM(G404)</f>
        <v>2300</v>
      </c>
      <c r="H403" s="17"/>
      <c r="I403" s="17"/>
      <c r="J403" s="17"/>
      <c r="K403" s="19"/>
      <c r="L403" s="17"/>
      <c r="M403" s="17"/>
      <c r="N403" s="17"/>
      <c r="O403" s="17"/>
    </row>
    <row r="404" spans="1:15" s="18" customFormat="1" ht="15.75">
      <c r="A404" s="109" t="s">
        <v>295</v>
      </c>
      <c r="B404" s="129"/>
      <c r="C404" s="94" t="s">
        <v>347</v>
      </c>
      <c r="D404" s="94" t="s">
        <v>327</v>
      </c>
      <c r="E404" s="94" t="s">
        <v>296</v>
      </c>
      <c r="F404" s="94"/>
      <c r="G404" s="49">
        <f>SUM(G405)</f>
        <v>2300</v>
      </c>
      <c r="H404" s="17"/>
      <c r="I404" s="17"/>
      <c r="J404" s="17"/>
      <c r="K404" s="19"/>
      <c r="L404" s="17"/>
      <c r="M404" s="17"/>
      <c r="N404" s="17"/>
      <c r="O404" s="17"/>
    </row>
    <row r="405" spans="1:15" s="18" customFormat="1" ht="15.75">
      <c r="A405" s="109" t="s">
        <v>459</v>
      </c>
      <c r="B405" s="129"/>
      <c r="C405" s="94" t="s">
        <v>347</v>
      </c>
      <c r="D405" s="94" t="s">
        <v>327</v>
      </c>
      <c r="E405" s="94" t="s">
        <v>323</v>
      </c>
      <c r="F405" s="94">
        <v>300</v>
      </c>
      <c r="G405" s="49">
        <v>2300</v>
      </c>
      <c r="H405" s="17"/>
      <c r="I405" s="17"/>
      <c r="J405" s="17"/>
      <c r="K405" s="19"/>
      <c r="L405" s="17"/>
      <c r="M405" s="17"/>
      <c r="N405" s="17"/>
      <c r="O405" s="17"/>
    </row>
    <row r="406" spans="1:15" s="18" customFormat="1" ht="15.75">
      <c r="A406" s="88" t="s">
        <v>460</v>
      </c>
      <c r="B406" s="89"/>
      <c r="C406" s="90">
        <v>10</v>
      </c>
      <c r="D406" s="90" t="s">
        <v>275</v>
      </c>
      <c r="E406" s="89"/>
      <c r="F406" s="89"/>
      <c r="G406" s="92">
        <f>G407+G411</f>
        <v>3641.4</v>
      </c>
      <c r="H406" s="17"/>
      <c r="I406" s="17"/>
      <c r="J406" s="17"/>
      <c r="K406" s="19"/>
      <c r="L406" s="17"/>
      <c r="M406" s="17"/>
      <c r="N406" s="17"/>
      <c r="O406" s="17"/>
    </row>
    <row r="407" spans="1:15" s="18" customFormat="1" ht="31.5">
      <c r="A407" s="93" t="s">
        <v>1095</v>
      </c>
      <c r="B407" s="94"/>
      <c r="C407" s="95">
        <v>10</v>
      </c>
      <c r="D407" s="95" t="s">
        <v>275</v>
      </c>
      <c r="E407" s="94" t="s">
        <v>466</v>
      </c>
      <c r="F407" s="94"/>
      <c r="G407" s="49">
        <f>SUM(G408)</f>
        <v>311.5</v>
      </c>
      <c r="H407" s="17"/>
      <c r="I407" s="17"/>
      <c r="J407" s="17"/>
      <c r="K407" s="19"/>
      <c r="L407" s="17"/>
      <c r="M407" s="17"/>
      <c r="N407" s="17"/>
      <c r="O407" s="17"/>
    </row>
    <row r="408" spans="1:15" s="18" customFormat="1" ht="47.25">
      <c r="A408" s="93" t="s">
        <v>467</v>
      </c>
      <c r="B408" s="94"/>
      <c r="C408" s="95">
        <v>10</v>
      </c>
      <c r="D408" s="95" t="s">
        <v>275</v>
      </c>
      <c r="E408" s="94" t="s">
        <v>525</v>
      </c>
      <c r="F408" s="94"/>
      <c r="G408" s="49">
        <f>SUM(G409)</f>
        <v>311.5</v>
      </c>
      <c r="H408" s="17"/>
      <c r="I408" s="17"/>
      <c r="J408" s="17"/>
      <c r="K408" s="19"/>
      <c r="L408" s="17"/>
      <c r="M408" s="17"/>
      <c r="N408" s="17"/>
      <c r="O408" s="17"/>
    </row>
    <row r="409" spans="1:15" s="18" customFormat="1" ht="98.25" customHeight="1">
      <c r="A409" s="93" t="s">
        <v>644</v>
      </c>
      <c r="B409" s="94"/>
      <c r="C409" s="95">
        <v>10</v>
      </c>
      <c r="D409" s="95" t="s">
        <v>275</v>
      </c>
      <c r="E409" s="94" t="s">
        <v>645</v>
      </c>
      <c r="F409" s="94"/>
      <c r="G409" s="49">
        <f>SUM(G410)</f>
        <v>311.5</v>
      </c>
      <c r="H409" s="17"/>
      <c r="I409" s="17"/>
      <c r="J409" s="17"/>
      <c r="K409" s="19"/>
      <c r="L409" s="17"/>
      <c r="M409" s="17"/>
      <c r="N409" s="17"/>
      <c r="O409" s="17"/>
    </row>
    <row r="410" spans="1:15" s="18" customFormat="1" ht="110.25">
      <c r="A410" s="97" t="s">
        <v>646</v>
      </c>
      <c r="B410" s="94"/>
      <c r="C410" s="95">
        <v>10</v>
      </c>
      <c r="D410" s="95" t="s">
        <v>275</v>
      </c>
      <c r="E410" s="94" t="s">
        <v>647</v>
      </c>
      <c r="F410" s="94">
        <v>600</v>
      </c>
      <c r="G410" s="60">
        <v>311.5</v>
      </c>
      <c r="H410" s="17"/>
      <c r="I410" s="17"/>
      <c r="J410" s="17"/>
      <c r="K410" s="19"/>
      <c r="L410" s="17"/>
      <c r="M410" s="17"/>
      <c r="N410" s="17"/>
      <c r="O410" s="17"/>
    </row>
    <row r="411" spans="1:15" s="18" customFormat="1" ht="15.75">
      <c r="A411" s="137" t="s">
        <v>293</v>
      </c>
      <c r="B411" s="140"/>
      <c r="C411" s="141">
        <v>10</v>
      </c>
      <c r="D411" s="141" t="s">
        <v>275</v>
      </c>
      <c r="E411" s="141" t="s">
        <v>294</v>
      </c>
      <c r="F411" s="141"/>
      <c r="G411" s="49">
        <f>SUM(G412)</f>
        <v>3329.9</v>
      </c>
      <c r="H411" s="17"/>
      <c r="I411" s="17"/>
      <c r="J411" s="17"/>
      <c r="K411" s="19"/>
      <c r="L411" s="17"/>
      <c r="M411" s="17"/>
      <c r="N411" s="17"/>
      <c r="O411" s="17"/>
    </row>
    <row r="412" spans="1:15" s="18" customFormat="1" ht="15.75">
      <c r="A412" s="137" t="s">
        <v>295</v>
      </c>
      <c r="B412" s="140"/>
      <c r="C412" s="141">
        <v>10</v>
      </c>
      <c r="D412" s="141" t="s">
        <v>275</v>
      </c>
      <c r="E412" s="141" t="s">
        <v>296</v>
      </c>
      <c r="F412" s="141"/>
      <c r="G412" s="49">
        <f>SUM(G413)</f>
        <v>3329.9</v>
      </c>
      <c r="H412" s="17"/>
      <c r="I412" s="17"/>
      <c r="J412" s="17"/>
      <c r="K412" s="19"/>
      <c r="L412" s="17"/>
      <c r="M412" s="17"/>
      <c r="N412" s="17"/>
      <c r="O412" s="17"/>
    </row>
    <row r="413" spans="1:15" s="18" customFormat="1" ht="94.5">
      <c r="A413" s="11" t="s">
        <v>461</v>
      </c>
      <c r="B413" s="140"/>
      <c r="C413" s="141">
        <v>10</v>
      </c>
      <c r="D413" s="141" t="s">
        <v>275</v>
      </c>
      <c r="E413" s="141" t="s">
        <v>462</v>
      </c>
      <c r="F413" s="141">
        <v>400</v>
      </c>
      <c r="G413" s="142">
        <v>3329.9</v>
      </c>
      <c r="H413" s="17"/>
      <c r="I413" s="17"/>
      <c r="J413" s="17"/>
      <c r="K413" s="19"/>
      <c r="L413" s="17"/>
      <c r="M413" s="17"/>
      <c r="N413" s="17"/>
      <c r="O413" s="17"/>
    </row>
    <row r="414" spans="1:15" s="18" customFormat="1" ht="15.75">
      <c r="A414" s="88" t="s">
        <v>463</v>
      </c>
      <c r="B414" s="89"/>
      <c r="C414" s="90">
        <v>10</v>
      </c>
      <c r="D414" s="90" t="s">
        <v>464</v>
      </c>
      <c r="E414" s="89"/>
      <c r="F414" s="89"/>
      <c r="G414" s="92">
        <f>SUM(G419,G415)</f>
        <v>15731.800000000001</v>
      </c>
      <c r="H414" s="17"/>
      <c r="I414" s="17"/>
      <c r="J414" s="17"/>
      <c r="K414" s="19"/>
      <c r="L414" s="17"/>
      <c r="M414" s="17"/>
      <c r="N414" s="17"/>
      <c r="O414" s="17"/>
    </row>
    <row r="415" spans="1:15" s="18" customFormat="1" ht="47.25" hidden="1">
      <c r="A415" s="93" t="s">
        <v>465</v>
      </c>
      <c r="B415" s="94"/>
      <c r="C415" s="95">
        <v>10</v>
      </c>
      <c r="D415" s="95" t="s">
        <v>464</v>
      </c>
      <c r="E415" s="95" t="s">
        <v>466</v>
      </c>
      <c r="F415" s="94"/>
      <c r="G415" s="49">
        <f>G416</f>
        <v>0</v>
      </c>
      <c r="H415" s="17"/>
      <c r="I415" s="17"/>
      <c r="J415" s="17"/>
      <c r="K415" s="19"/>
      <c r="L415" s="17"/>
      <c r="M415" s="17"/>
      <c r="N415" s="17"/>
      <c r="O415" s="17"/>
    </row>
    <row r="416" spans="1:15" s="18" customFormat="1" ht="47.25" hidden="1">
      <c r="A416" s="93" t="s">
        <v>467</v>
      </c>
      <c r="B416" s="94"/>
      <c r="C416" s="95">
        <v>10</v>
      </c>
      <c r="D416" s="95" t="s">
        <v>464</v>
      </c>
      <c r="E416" s="94" t="s">
        <v>468</v>
      </c>
      <c r="F416" s="94"/>
      <c r="G416" s="49">
        <f>G417</f>
        <v>0</v>
      </c>
      <c r="H416" s="17"/>
      <c r="I416" s="17"/>
      <c r="J416" s="17"/>
      <c r="K416" s="19"/>
      <c r="L416" s="17"/>
      <c r="M416" s="17"/>
      <c r="N416" s="17"/>
      <c r="O416" s="17"/>
    </row>
    <row r="417" spans="1:15" s="18" customFormat="1" ht="63" hidden="1">
      <c r="A417" s="97" t="s">
        <v>469</v>
      </c>
      <c r="B417" s="94"/>
      <c r="C417" s="95">
        <v>10</v>
      </c>
      <c r="D417" s="95" t="s">
        <v>464</v>
      </c>
      <c r="E417" s="94" t="s">
        <v>470</v>
      </c>
      <c r="F417" s="94"/>
      <c r="G417" s="49">
        <f>SUM(G418:G418)</f>
        <v>0</v>
      </c>
      <c r="H417" s="17"/>
      <c r="I417" s="17"/>
      <c r="J417" s="17"/>
      <c r="K417" s="19"/>
      <c r="L417" s="17"/>
      <c r="M417" s="17"/>
      <c r="N417" s="17"/>
      <c r="O417" s="17"/>
    </row>
    <row r="418" spans="1:15" s="18" customFormat="1" ht="47.25" hidden="1">
      <c r="A418" s="11" t="s">
        <v>471</v>
      </c>
      <c r="B418" s="94"/>
      <c r="C418" s="95">
        <v>10</v>
      </c>
      <c r="D418" s="95" t="s">
        <v>464</v>
      </c>
      <c r="E418" s="94" t="s">
        <v>472</v>
      </c>
      <c r="F418" s="141">
        <v>400</v>
      </c>
      <c r="G418" s="49"/>
      <c r="H418" s="17"/>
      <c r="I418" s="17"/>
      <c r="J418" s="17"/>
      <c r="K418" s="19"/>
      <c r="L418" s="17"/>
      <c r="M418" s="17"/>
      <c r="N418" s="17"/>
      <c r="O418" s="17"/>
    </row>
    <row r="419" spans="1:15" s="18" customFormat="1" ht="31.5">
      <c r="A419" s="93" t="s">
        <v>304</v>
      </c>
      <c r="B419" s="94"/>
      <c r="C419" s="95">
        <v>10</v>
      </c>
      <c r="D419" s="95" t="s">
        <v>464</v>
      </c>
      <c r="E419" s="94" t="s">
        <v>305</v>
      </c>
      <c r="F419" s="96"/>
      <c r="G419" s="49">
        <f>SUM(G420)</f>
        <v>15731.800000000001</v>
      </c>
      <c r="H419" s="17"/>
      <c r="I419" s="17"/>
      <c r="J419" s="17"/>
      <c r="K419" s="19"/>
      <c r="L419" s="17"/>
      <c r="M419" s="17"/>
      <c r="N419" s="17"/>
      <c r="O419" s="17"/>
    </row>
    <row r="420" spans="1:15" s="18" customFormat="1" ht="31.5">
      <c r="A420" s="93" t="s">
        <v>306</v>
      </c>
      <c r="B420" s="94"/>
      <c r="C420" s="95">
        <v>10</v>
      </c>
      <c r="D420" s="95" t="s">
        <v>464</v>
      </c>
      <c r="E420" s="94" t="s">
        <v>307</v>
      </c>
      <c r="F420" s="96"/>
      <c r="G420" s="49">
        <f>SUM(G421:G426)</f>
        <v>15731.800000000001</v>
      </c>
      <c r="H420" s="17"/>
      <c r="I420" s="17"/>
      <c r="J420" s="17"/>
      <c r="K420" s="19"/>
      <c r="L420" s="17"/>
      <c r="M420" s="17"/>
      <c r="N420" s="17"/>
      <c r="O420" s="17"/>
    </row>
    <row r="421" spans="1:15" s="18" customFormat="1" ht="94.5">
      <c r="A421" s="97" t="s">
        <v>278</v>
      </c>
      <c r="B421" s="94"/>
      <c r="C421" s="95">
        <v>10</v>
      </c>
      <c r="D421" s="95" t="s">
        <v>464</v>
      </c>
      <c r="E421" s="94" t="s">
        <v>475</v>
      </c>
      <c r="F421" s="94">
        <v>100</v>
      </c>
      <c r="G421" s="49">
        <v>13639</v>
      </c>
      <c r="H421" s="17"/>
      <c r="I421" s="19"/>
      <c r="J421" s="17"/>
      <c r="K421" s="19"/>
      <c r="L421" s="17"/>
      <c r="M421" s="17"/>
      <c r="N421" s="17"/>
      <c r="O421" s="17"/>
    </row>
    <row r="422" spans="1:15" s="18" customFormat="1" ht="47.25">
      <c r="A422" s="98" t="s">
        <v>280</v>
      </c>
      <c r="B422" s="99"/>
      <c r="C422" s="95">
        <v>10</v>
      </c>
      <c r="D422" s="95" t="s">
        <v>464</v>
      </c>
      <c r="E422" s="94" t="s">
        <v>475</v>
      </c>
      <c r="F422" s="99">
        <v>200</v>
      </c>
      <c r="G422" s="49">
        <v>822.2</v>
      </c>
      <c r="H422" s="17"/>
      <c r="I422" s="19"/>
      <c r="J422" s="17"/>
      <c r="K422" s="19"/>
      <c r="L422" s="17"/>
      <c r="M422" s="17"/>
      <c r="N422" s="17"/>
      <c r="O422" s="17"/>
    </row>
    <row r="423" spans="1:15" s="18" customFormat="1" ht="31.5" hidden="1">
      <c r="A423" s="98" t="s">
        <v>281</v>
      </c>
      <c r="B423" s="99"/>
      <c r="C423" s="95">
        <v>10</v>
      </c>
      <c r="D423" s="95" t="s">
        <v>464</v>
      </c>
      <c r="E423" s="94" t="s">
        <v>475</v>
      </c>
      <c r="F423" s="99">
        <v>800</v>
      </c>
      <c r="G423" s="49"/>
      <c r="H423" s="17"/>
      <c r="I423" s="19"/>
      <c r="J423" s="17"/>
      <c r="K423" s="19"/>
      <c r="L423" s="17"/>
      <c r="M423" s="17"/>
      <c r="N423" s="17"/>
      <c r="O423" s="17"/>
    </row>
    <row r="424" spans="1:15" s="18" customFormat="1" ht="126">
      <c r="A424" s="97" t="s">
        <v>282</v>
      </c>
      <c r="B424" s="94"/>
      <c r="C424" s="95" t="s">
        <v>347</v>
      </c>
      <c r="D424" s="95" t="s">
        <v>464</v>
      </c>
      <c r="E424" s="94" t="s">
        <v>476</v>
      </c>
      <c r="F424" s="94">
        <v>100</v>
      </c>
      <c r="G424" s="49">
        <v>870.6</v>
      </c>
      <c r="H424" s="17"/>
      <c r="I424" s="17"/>
      <c r="J424" s="17"/>
      <c r="K424" s="19"/>
      <c r="L424" s="17"/>
      <c r="M424" s="17"/>
      <c r="N424" s="17"/>
      <c r="O424" s="17"/>
    </row>
    <row r="425" spans="1:15" s="18" customFormat="1" ht="94.5" hidden="1">
      <c r="A425" s="98" t="s">
        <v>284</v>
      </c>
      <c r="B425" s="99"/>
      <c r="C425" s="95" t="s">
        <v>347</v>
      </c>
      <c r="D425" s="95" t="s">
        <v>464</v>
      </c>
      <c r="E425" s="94" t="s">
        <v>476</v>
      </c>
      <c r="F425" s="99">
        <v>200</v>
      </c>
      <c r="G425" s="49">
        <v>0</v>
      </c>
      <c r="H425" s="17"/>
      <c r="I425" s="17"/>
      <c r="J425" s="17"/>
      <c r="K425" s="19"/>
      <c r="L425" s="17"/>
      <c r="M425" s="17"/>
      <c r="N425" s="17"/>
      <c r="O425" s="17"/>
    </row>
    <row r="426" spans="1:15" s="18" customFormat="1" ht="78.75">
      <c r="A426" s="97" t="s">
        <v>272</v>
      </c>
      <c r="B426" s="94"/>
      <c r="C426" s="95">
        <v>10</v>
      </c>
      <c r="D426" s="95" t="s">
        <v>464</v>
      </c>
      <c r="E426" s="94" t="s">
        <v>477</v>
      </c>
      <c r="F426" s="94">
        <v>100</v>
      </c>
      <c r="G426" s="49">
        <v>400</v>
      </c>
      <c r="H426" s="17"/>
      <c r="I426" s="17"/>
      <c r="J426" s="17"/>
      <c r="K426" s="19"/>
      <c r="L426" s="17"/>
      <c r="M426" s="17"/>
      <c r="N426" s="17"/>
      <c r="O426" s="17"/>
    </row>
    <row r="427" spans="1:15" s="18" customFormat="1" ht="15.75">
      <c r="A427" s="88" t="s">
        <v>648</v>
      </c>
      <c r="B427" s="89"/>
      <c r="C427" s="90">
        <v>11</v>
      </c>
      <c r="D427" s="90" t="s">
        <v>262</v>
      </c>
      <c r="E427" s="89"/>
      <c r="F427" s="89"/>
      <c r="G427" s="92">
        <f>G428+G437</f>
        <v>49990.899999999994</v>
      </c>
      <c r="H427" s="17"/>
      <c r="I427" s="17"/>
      <c r="J427" s="17"/>
      <c r="K427" s="19"/>
      <c r="L427" s="17"/>
      <c r="M427" s="17"/>
      <c r="N427" s="17"/>
      <c r="O427" s="17"/>
    </row>
    <row r="428" spans="1:15" s="18" customFormat="1" ht="15.75">
      <c r="A428" s="88" t="s">
        <v>649</v>
      </c>
      <c r="B428" s="89"/>
      <c r="C428" s="90">
        <v>11</v>
      </c>
      <c r="D428" s="90" t="s">
        <v>261</v>
      </c>
      <c r="E428" s="89"/>
      <c r="F428" s="89"/>
      <c r="G428" s="92">
        <f>SUM(G429)</f>
        <v>32644.5</v>
      </c>
      <c r="H428" s="17"/>
      <c r="I428" s="17"/>
      <c r="J428" s="17"/>
      <c r="K428" s="19"/>
      <c r="L428" s="17"/>
      <c r="M428" s="17"/>
      <c r="N428" s="17"/>
      <c r="O428" s="17"/>
    </row>
    <row r="429" spans="1:15" s="18" customFormat="1" ht="31.5">
      <c r="A429" s="93" t="s">
        <v>1096</v>
      </c>
      <c r="B429" s="94"/>
      <c r="C429" s="95">
        <v>11</v>
      </c>
      <c r="D429" s="95" t="s">
        <v>261</v>
      </c>
      <c r="E429" s="94" t="s">
        <v>637</v>
      </c>
      <c r="F429" s="94"/>
      <c r="G429" s="49">
        <f>SUM(G430,G435)</f>
        <v>32644.5</v>
      </c>
      <c r="H429" s="17"/>
      <c r="I429" s="17"/>
      <c r="J429" s="17"/>
      <c r="K429" s="19"/>
      <c r="L429" s="17"/>
      <c r="M429" s="17"/>
      <c r="N429" s="17"/>
      <c r="O429" s="17"/>
    </row>
    <row r="430" spans="1:15" s="18" customFormat="1" ht="15.75">
      <c r="A430" s="93" t="s">
        <v>638</v>
      </c>
      <c r="B430" s="94"/>
      <c r="C430" s="95">
        <v>11</v>
      </c>
      <c r="D430" s="95" t="s">
        <v>261</v>
      </c>
      <c r="E430" s="94" t="s">
        <v>639</v>
      </c>
      <c r="F430" s="94"/>
      <c r="G430" s="49">
        <f>SUM(G431,G433)</f>
        <v>600</v>
      </c>
      <c r="H430" s="17"/>
      <c r="I430" s="17"/>
      <c r="J430" s="17"/>
      <c r="K430" s="19"/>
      <c r="L430" s="17"/>
      <c r="M430" s="17"/>
      <c r="N430" s="17"/>
      <c r="O430" s="17"/>
    </row>
    <row r="431" spans="1:15" s="18" customFormat="1" ht="47.25">
      <c r="A431" s="93" t="s">
        <v>530</v>
      </c>
      <c r="B431" s="94"/>
      <c r="C431" s="95">
        <v>11</v>
      </c>
      <c r="D431" s="95" t="s">
        <v>261</v>
      </c>
      <c r="E431" s="94" t="s">
        <v>650</v>
      </c>
      <c r="F431" s="94"/>
      <c r="G431" s="49">
        <f>SUM(G432)</f>
        <v>600</v>
      </c>
      <c r="H431" s="17"/>
      <c r="I431" s="17"/>
      <c r="J431" s="17"/>
      <c r="K431" s="19"/>
      <c r="L431" s="17"/>
      <c r="M431" s="17"/>
      <c r="N431" s="17"/>
      <c r="O431" s="17"/>
    </row>
    <row r="432" spans="1:15" s="18" customFormat="1" ht="47.25">
      <c r="A432" s="97" t="s">
        <v>532</v>
      </c>
      <c r="B432" s="94"/>
      <c r="C432" s="95">
        <v>11</v>
      </c>
      <c r="D432" s="95" t="s">
        <v>261</v>
      </c>
      <c r="E432" s="94" t="s">
        <v>651</v>
      </c>
      <c r="F432" s="94">
        <v>600</v>
      </c>
      <c r="G432" s="49">
        <v>600</v>
      </c>
      <c r="H432" s="17"/>
      <c r="I432" s="17"/>
      <c r="J432" s="17"/>
      <c r="K432" s="19"/>
      <c r="L432" s="17"/>
      <c r="M432" s="17"/>
      <c r="N432" s="17"/>
      <c r="O432" s="17"/>
    </row>
    <row r="433" spans="1:15" s="18" customFormat="1" ht="15.75" hidden="1">
      <c r="A433" s="97" t="s">
        <v>640</v>
      </c>
      <c r="B433" s="94"/>
      <c r="C433" s="95">
        <v>11</v>
      </c>
      <c r="D433" s="95" t="s">
        <v>261</v>
      </c>
      <c r="E433" s="94" t="s">
        <v>641</v>
      </c>
      <c r="F433" s="94"/>
      <c r="G433" s="49">
        <f>SUM(G434)</f>
        <v>0</v>
      </c>
      <c r="H433" s="17"/>
      <c r="I433" s="17"/>
      <c r="J433" s="17"/>
      <c r="K433" s="19"/>
      <c r="L433" s="17"/>
      <c r="M433" s="17"/>
      <c r="N433" s="17"/>
      <c r="O433" s="17"/>
    </row>
    <row r="434" spans="1:15" s="18" customFormat="1" ht="63" hidden="1">
      <c r="A434" s="97" t="s">
        <v>652</v>
      </c>
      <c r="B434" s="94"/>
      <c r="C434" s="95">
        <v>11</v>
      </c>
      <c r="D434" s="95" t="s">
        <v>261</v>
      </c>
      <c r="E434" s="94" t="s">
        <v>653</v>
      </c>
      <c r="F434" s="94">
        <v>600</v>
      </c>
      <c r="G434" s="49">
        <v>0</v>
      </c>
      <c r="H434" s="17"/>
      <c r="I434" s="17"/>
      <c r="J434" s="17"/>
      <c r="K434" s="19"/>
      <c r="L434" s="17"/>
      <c r="M434" s="17"/>
      <c r="N434" s="17"/>
      <c r="O434" s="17"/>
    </row>
    <row r="435" spans="1:15" s="18" customFormat="1" ht="31.5">
      <c r="A435" s="93" t="s">
        <v>654</v>
      </c>
      <c r="B435" s="94"/>
      <c r="C435" s="95">
        <v>11</v>
      </c>
      <c r="D435" s="95" t="s">
        <v>261</v>
      </c>
      <c r="E435" s="94" t="s">
        <v>655</v>
      </c>
      <c r="F435" s="94"/>
      <c r="G435" s="49">
        <f>SUM(G436)</f>
        <v>32044.5</v>
      </c>
      <c r="H435" s="17"/>
      <c r="I435" s="17"/>
      <c r="J435" s="17"/>
      <c r="K435" s="19"/>
      <c r="L435" s="17"/>
      <c r="M435" s="17"/>
      <c r="N435" s="17"/>
      <c r="O435" s="17"/>
    </row>
    <row r="436" spans="1:15" s="25" customFormat="1" ht="78.75">
      <c r="A436" s="97" t="s">
        <v>656</v>
      </c>
      <c r="B436" s="94"/>
      <c r="C436" s="95">
        <v>11</v>
      </c>
      <c r="D436" s="95" t="s">
        <v>261</v>
      </c>
      <c r="E436" s="94" t="s">
        <v>657</v>
      </c>
      <c r="F436" s="94">
        <v>600</v>
      </c>
      <c r="G436" s="49">
        <v>32044.5</v>
      </c>
      <c r="H436" s="24"/>
      <c r="I436" s="24"/>
      <c r="J436" s="24"/>
      <c r="K436" s="19"/>
      <c r="L436" s="24"/>
      <c r="M436" s="24"/>
      <c r="N436" s="24"/>
      <c r="O436" s="24"/>
    </row>
    <row r="437" spans="1:15" s="25" customFormat="1" ht="15.75">
      <c r="A437" s="88" t="s">
        <v>658</v>
      </c>
      <c r="B437" s="89"/>
      <c r="C437" s="90">
        <v>11</v>
      </c>
      <c r="D437" s="90" t="s">
        <v>264</v>
      </c>
      <c r="E437" s="89"/>
      <c r="F437" s="89"/>
      <c r="G437" s="92">
        <f>SUM(G438,G449)</f>
        <v>17346.399999999998</v>
      </c>
      <c r="H437" s="24"/>
      <c r="I437" s="24"/>
      <c r="J437" s="24"/>
      <c r="K437" s="19"/>
      <c r="L437" s="24"/>
      <c r="M437" s="24"/>
      <c r="N437" s="24"/>
      <c r="O437" s="24"/>
    </row>
    <row r="438" spans="1:15" s="25" customFormat="1" ht="31.5">
      <c r="A438" s="93" t="s">
        <v>1096</v>
      </c>
      <c r="B438" s="94"/>
      <c r="C438" s="95">
        <v>11</v>
      </c>
      <c r="D438" s="95" t="s">
        <v>264</v>
      </c>
      <c r="E438" s="94" t="s">
        <v>637</v>
      </c>
      <c r="F438" s="94"/>
      <c r="G438" s="49">
        <f>SUM(G439)</f>
        <v>11709.099999999999</v>
      </c>
      <c r="H438" s="24"/>
      <c r="I438" s="24"/>
      <c r="J438" s="24"/>
      <c r="K438" s="19"/>
      <c r="L438" s="24"/>
      <c r="M438" s="24"/>
      <c r="N438" s="24"/>
      <c r="O438" s="24"/>
    </row>
    <row r="439" spans="1:15" s="25" customFormat="1" ht="15.75">
      <c r="A439" s="93" t="s">
        <v>638</v>
      </c>
      <c r="B439" s="94"/>
      <c r="C439" s="95">
        <v>11</v>
      </c>
      <c r="D439" s="95" t="s">
        <v>264</v>
      </c>
      <c r="E439" s="94" t="s">
        <v>639</v>
      </c>
      <c r="F439" s="94"/>
      <c r="G439" s="49">
        <f>SUM(G440,G446,G442,G444)</f>
        <v>11709.099999999999</v>
      </c>
      <c r="H439" s="24"/>
      <c r="I439" s="24"/>
      <c r="J439" s="24"/>
      <c r="K439" s="19"/>
      <c r="L439" s="24"/>
      <c r="M439" s="24"/>
      <c r="N439" s="24"/>
      <c r="O439" s="24"/>
    </row>
    <row r="440" spans="1:15" s="18" customFormat="1" ht="31.5">
      <c r="A440" s="93" t="s">
        <v>659</v>
      </c>
      <c r="B440" s="94"/>
      <c r="C440" s="95">
        <v>11</v>
      </c>
      <c r="D440" s="95" t="s">
        <v>264</v>
      </c>
      <c r="E440" s="94" t="s">
        <v>660</v>
      </c>
      <c r="F440" s="94"/>
      <c r="G440" s="49">
        <f>SUM(G441:G441)</f>
        <v>1719</v>
      </c>
      <c r="H440" s="17"/>
      <c r="I440" s="17"/>
      <c r="J440" s="17"/>
      <c r="K440" s="19"/>
      <c r="L440" s="17"/>
      <c r="M440" s="17"/>
      <c r="N440" s="17"/>
      <c r="O440" s="17"/>
    </row>
    <row r="441" spans="1:15" s="18" customFormat="1" ht="47.25">
      <c r="A441" s="97" t="s">
        <v>661</v>
      </c>
      <c r="B441" s="99"/>
      <c r="C441" s="116">
        <v>11</v>
      </c>
      <c r="D441" s="116" t="s">
        <v>264</v>
      </c>
      <c r="E441" s="94" t="s">
        <v>662</v>
      </c>
      <c r="F441" s="99">
        <v>600</v>
      </c>
      <c r="G441" s="143">
        <v>1719</v>
      </c>
      <c r="H441" s="17"/>
      <c r="I441" s="17"/>
      <c r="J441" s="17"/>
      <c r="K441" s="19"/>
      <c r="L441" s="17"/>
      <c r="M441" s="17"/>
      <c r="N441" s="17"/>
      <c r="O441" s="17"/>
    </row>
    <row r="442" spans="1:15" s="18" customFormat="1" ht="31.5">
      <c r="A442" s="97" t="s">
        <v>975</v>
      </c>
      <c r="B442" s="205"/>
      <c r="C442" s="94">
        <v>11</v>
      </c>
      <c r="D442" s="94" t="s">
        <v>264</v>
      </c>
      <c r="E442" s="94" t="s">
        <v>976</v>
      </c>
      <c r="F442" s="99"/>
      <c r="G442" s="143">
        <f>G443</f>
        <v>8340.2999999999993</v>
      </c>
      <c r="H442" s="17"/>
      <c r="I442" s="17"/>
      <c r="J442" s="17"/>
      <c r="K442" s="19"/>
      <c r="L442" s="17"/>
      <c r="M442" s="17"/>
      <c r="N442" s="17"/>
      <c r="O442" s="17"/>
    </row>
    <row r="443" spans="1:15" s="18" customFormat="1" ht="47.25">
      <c r="A443" s="97" t="s">
        <v>978</v>
      </c>
      <c r="B443" s="206"/>
      <c r="C443" s="94" t="s">
        <v>479</v>
      </c>
      <c r="D443" s="94" t="s">
        <v>264</v>
      </c>
      <c r="E443" s="94" t="s">
        <v>977</v>
      </c>
      <c r="F443" s="99">
        <v>600</v>
      </c>
      <c r="G443" s="143">
        <v>8340.2999999999993</v>
      </c>
      <c r="H443" s="17"/>
      <c r="I443" s="17"/>
      <c r="J443" s="17"/>
      <c r="K443" s="19"/>
      <c r="L443" s="17"/>
      <c r="M443" s="17"/>
      <c r="N443" s="17"/>
      <c r="O443" s="17"/>
    </row>
    <row r="444" spans="1:15" s="18" customFormat="1" ht="15.75" hidden="1">
      <c r="A444" s="97" t="s">
        <v>640</v>
      </c>
      <c r="B444" s="205"/>
      <c r="C444" s="94">
        <v>11</v>
      </c>
      <c r="D444" s="94" t="s">
        <v>264</v>
      </c>
      <c r="E444" s="94" t="s">
        <v>641</v>
      </c>
      <c r="F444" s="99"/>
      <c r="G444" s="143">
        <f>G445</f>
        <v>0</v>
      </c>
      <c r="H444" s="17"/>
      <c r="I444" s="17"/>
      <c r="J444" s="17"/>
      <c r="K444" s="19"/>
      <c r="L444" s="17"/>
      <c r="M444" s="17"/>
      <c r="N444" s="17"/>
      <c r="O444" s="17"/>
    </row>
    <row r="445" spans="1:15" s="18" customFormat="1" ht="47.25" hidden="1">
      <c r="A445" s="97" t="s">
        <v>979</v>
      </c>
      <c r="B445" s="206"/>
      <c r="C445" s="94" t="s">
        <v>479</v>
      </c>
      <c r="D445" s="94" t="s">
        <v>264</v>
      </c>
      <c r="E445" s="94" t="s">
        <v>642</v>
      </c>
      <c r="F445" s="99">
        <v>600</v>
      </c>
      <c r="G445" s="143"/>
      <c r="H445" s="17"/>
      <c r="I445" s="17"/>
      <c r="J445" s="17"/>
      <c r="K445" s="19"/>
      <c r="L445" s="17"/>
      <c r="M445" s="17"/>
      <c r="N445" s="17"/>
      <c r="O445" s="17"/>
    </row>
    <row r="446" spans="1:15" customFormat="1" ht="15.75">
      <c r="A446" s="97" t="s">
        <v>640</v>
      </c>
      <c r="B446" s="94"/>
      <c r="C446" s="95">
        <v>11</v>
      </c>
      <c r="D446" s="95" t="s">
        <v>264</v>
      </c>
      <c r="E446" s="94" t="s">
        <v>641</v>
      </c>
      <c r="F446" s="94"/>
      <c r="G446" s="49">
        <f>SUM(G447:G448)</f>
        <v>1649.8</v>
      </c>
      <c r="H446" s="19"/>
      <c r="I446" s="17"/>
      <c r="J446" s="17"/>
      <c r="K446" s="19"/>
      <c r="L446" s="17"/>
      <c r="M446" s="17"/>
      <c r="N446" s="17"/>
      <c r="O446" s="17"/>
    </row>
    <row r="447" spans="1:15" customFormat="1" ht="47.25">
      <c r="A447" s="127" t="s">
        <v>663</v>
      </c>
      <c r="B447" s="94"/>
      <c r="C447" s="116" t="s">
        <v>479</v>
      </c>
      <c r="D447" s="116" t="s">
        <v>264</v>
      </c>
      <c r="E447" s="94" t="s">
        <v>642</v>
      </c>
      <c r="F447" s="94">
        <v>600</v>
      </c>
      <c r="G447" s="49">
        <v>848.9</v>
      </c>
      <c r="H447" s="19"/>
      <c r="I447" s="17"/>
      <c r="J447" s="17"/>
      <c r="K447" s="19"/>
      <c r="L447" s="17"/>
      <c r="M447" s="17"/>
      <c r="N447" s="17"/>
      <c r="O447" s="17"/>
    </row>
    <row r="448" spans="1:15" customFormat="1" ht="63">
      <c r="A448" s="127" t="s">
        <v>664</v>
      </c>
      <c r="B448" s="94"/>
      <c r="C448" s="95" t="s">
        <v>479</v>
      </c>
      <c r="D448" s="95" t="s">
        <v>264</v>
      </c>
      <c r="E448" s="94" t="s">
        <v>665</v>
      </c>
      <c r="F448" s="94">
        <v>600</v>
      </c>
      <c r="G448" s="49">
        <v>800.9</v>
      </c>
      <c r="H448" s="19"/>
      <c r="I448" s="17"/>
      <c r="J448" s="17"/>
      <c r="K448" s="19"/>
      <c r="L448" s="17"/>
      <c r="M448" s="17"/>
      <c r="N448" s="17"/>
      <c r="O448" s="17"/>
    </row>
    <row r="449" spans="1:15" customFormat="1" ht="47.25">
      <c r="A449" s="127" t="s">
        <v>398</v>
      </c>
      <c r="B449" s="193"/>
      <c r="C449" s="94" t="s">
        <v>479</v>
      </c>
      <c r="D449" s="94" t="s">
        <v>264</v>
      </c>
      <c r="E449" s="94" t="s">
        <v>399</v>
      </c>
      <c r="F449" s="94"/>
      <c r="G449" s="49">
        <f>G450</f>
        <v>5637.3</v>
      </c>
      <c r="H449" s="19"/>
      <c r="I449" s="17"/>
      <c r="J449" s="17"/>
      <c r="K449" s="19"/>
      <c r="L449" s="17"/>
      <c r="M449" s="17"/>
      <c r="N449" s="17"/>
      <c r="O449" s="17"/>
    </row>
    <row r="450" spans="1:15" customFormat="1" ht="31.5">
      <c r="A450" s="127" t="s">
        <v>447</v>
      </c>
      <c r="B450" s="193"/>
      <c r="C450" s="94" t="s">
        <v>479</v>
      </c>
      <c r="D450" s="94" t="s">
        <v>264</v>
      </c>
      <c r="E450" s="94" t="s">
        <v>448</v>
      </c>
      <c r="F450" s="94"/>
      <c r="G450" s="49">
        <f>SUM(G451:G452)</f>
        <v>5637.3</v>
      </c>
      <c r="H450" s="19"/>
      <c r="I450" s="17"/>
      <c r="J450" s="17"/>
      <c r="K450" s="19"/>
      <c r="L450" s="17"/>
      <c r="M450" s="17"/>
      <c r="N450" s="17"/>
      <c r="O450" s="17"/>
    </row>
    <row r="451" spans="1:15" customFormat="1" ht="63">
      <c r="A451" s="127" t="s">
        <v>974</v>
      </c>
      <c r="B451" s="193"/>
      <c r="C451" s="94" t="s">
        <v>479</v>
      </c>
      <c r="D451" s="94" t="s">
        <v>264</v>
      </c>
      <c r="E451" s="94" t="s">
        <v>972</v>
      </c>
      <c r="F451" s="94">
        <v>600</v>
      </c>
      <c r="G451" s="49">
        <v>699.3</v>
      </c>
      <c r="H451" s="19"/>
      <c r="I451" s="17"/>
      <c r="J451" s="17"/>
      <c r="K451" s="19"/>
      <c r="L451" s="17"/>
      <c r="M451" s="17"/>
      <c r="N451" s="17"/>
      <c r="O451" s="17"/>
    </row>
    <row r="452" spans="1:15" customFormat="1" ht="63">
      <c r="A452" s="127" t="s">
        <v>980</v>
      </c>
      <c r="B452" s="193"/>
      <c r="C452" s="94" t="s">
        <v>479</v>
      </c>
      <c r="D452" s="94" t="s">
        <v>264</v>
      </c>
      <c r="E452" s="94" t="s">
        <v>1171</v>
      </c>
      <c r="F452" s="94">
        <v>600</v>
      </c>
      <c r="G452" s="49">
        <v>4938</v>
      </c>
      <c r="H452" s="19"/>
      <c r="I452" s="17"/>
      <c r="J452" s="17"/>
      <c r="K452" s="19"/>
      <c r="L452" s="17"/>
      <c r="M452" s="17"/>
      <c r="N452" s="17"/>
      <c r="O452" s="17"/>
    </row>
    <row r="453" spans="1:15" s="18" customFormat="1" ht="15.75">
      <c r="A453" s="87" t="s">
        <v>931</v>
      </c>
      <c r="B453" s="187"/>
      <c r="C453" s="90" t="s">
        <v>300</v>
      </c>
      <c r="D453" s="90" t="s">
        <v>262</v>
      </c>
      <c r="E453" s="89"/>
      <c r="F453" s="89"/>
      <c r="G453" s="92">
        <f>G454</f>
        <v>28</v>
      </c>
      <c r="H453" s="17"/>
      <c r="I453" s="17"/>
      <c r="J453" s="17"/>
      <c r="K453" s="19"/>
      <c r="L453" s="17"/>
      <c r="M453" s="17"/>
      <c r="N453" s="17"/>
      <c r="O453" s="17"/>
    </row>
    <row r="454" spans="1:15" s="18" customFormat="1" ht="31.5">
      <c r="A454" s="87" t="s">
        <v>932</v>
      </c>
      <c r="B454" s="187"/>
      <c r="C454" s="90" t="s">
        <v>300</v>
      </c>
      <c r="D454" s="90" t="s">
        <v>261</v>
      </c>
      <c r="E454" s="89"/>
      <c r="F454" s="89"/>
      <c r="G454" s="92">
        <f>G455</f>
        <v>28</v>
      </c>
      <c r="H454" s="17"/>
      <c r="I454" s="17"/>
      <c r="J454" s="17"/>
      <c r="K454" s="19"/>
      <c r="L454" s="17"/>
      <c r="M454" s="17"/>
      <c r="N454" s="17"/>
      <c r="O454" s="17"/>
    </row>
    <row r="455" spans="1:15" s="18" customFormat="1" ht="15.75">
      <c r="A455" s="93" t="s">
        <v>293</v>
      </c>
      <c r="B455" s="107"/>
      <c r="C455" s="95" t="s">
        <v>300</v>
      </c>
      <c r="D455" s="95" t="s">
        <v>261</v>
      </c>
      <c r="E455" s="94" t="s">
        <v>294</v>
      </c>
      <c r="F455" s="94"/>
      <c r="G455" s="49">
        <f>G456</f>
        <v>28</v>
      </c>
      <c r="H455" s="17"/>
      <c r="I455" s="17"/>
      <c r="J455" s="17"/>
      <c r="K455" s="19"/>
      <c r="L455" s="17"/>
      <c r="M455" s="17"/>
      <c r="N455" s="17"/>
      <c r="O455" s="17"/>
    </row>
    <row r="456" spans="1:15" s="18" customFormat="1" ht="15.75">
      <c r="A456" s="97" t="s">
        <v>295</v>
      </c>
      <c r="B456" s="107"/>
      <c r="C456" s="95" t="s">
        <v>300</v>
      </c>
      <c r="D456" s="95" t="s">
        <v>261</v>
      </c>
      <c r="E456" s="94" t="s">
        <v>296</v>
      </c>
      <c r="F456" s="94"/>
      <c r="G456" s="49">
        <f>G457</f>
        <v>28</v>
      </c>
      <c r="H456" s="17"/>
      <c r="I456" s="17"/>
      <c r="J456" s="17"/>
      <c r="K456" s="19"/>
      <c r="L456" s="17"/>
      <c r="M456" s="17"/>
      <c r="N456" s="17"/>
      <c r="O456" s="17"/>
    </row>
    <row r="457" spans="1:15" s="18" customFormat="1" ht="47.25">
      <c r="A457" s="97" t="s">
        <v>934</v>
      </c>
      <c r="B457" s="107"/>
      <c r="C457" s="95" t="s">
        <v>300</v>
      </c>
      <c r="D457" s="95" t="s">
        <v>261</v>
      </c>
      <c r="E457" s="94" t="s">
        <v>933</v>
      </c>
      <c r="F457" s="94">
        <v>700</v>
      </c>
      <c r="G457" s="49">
        <v>28</v>
      </c>
      <c r="H457" s="17"/>
      <c r="I457" s="17"/>
      <c r="J457" s="17"/>
      <c r="K457" s="19"/>
      <c r="L457" s="17"/>
      <c r="M457" s="17"/>
      <c r="N457" s="17"/>
      <c r="O457" s="17"/>
    </row>
    <row r="458" spans="1:15">
      <c r="A458" s="40"/>
      <c r="B458" s="40"/>
      <c r="C458" s="41"/>
      <c r="D458" s="41"/>
      <c r="E458" s="41"/>
      <c r="F458" s="41"/>
      <c r="G458" s="190" t="s">
        <v>1156</v>
      </c>
    </row>
  </sheetData>
  <autoFilter ref="A14:G457"/>
  <mergeCells count="9">
    <mergeCell ref="A1:G1"/>
    <mergeCell ref="A2:G2"/>
    <mergeCell ref="A3:G3"/>
    <mergeCell ref="A4:G4"/>
    <mergeCell ref="A11:G11"/>
    <mergeCell ref="A6:G6"/>
    <mergeCell ref="A7:G7"/>
    <mergeCell ref="A8:G8"/>
    <mergeCell ref="A9:G9"/>
  </mergeCells>
  <pageMargins left="0.70866141732283472" right="0.43307086614173229" top="0.39370078740157483" bottom="0.43307086614173229" header="0.23622047244094491" footer="0.31496062992125984"/>
  <pageSetup paperSize="9" scale="81" fitToHeight="22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47"/>
  <sheetViews>
    <sheetView topLeftCell="A480" zoomScale="85" zoomScaleNormal="85" workbookViewId="0">
      <selection activeCell="M18" sqref="M18"/>
    </sheetView>
  </sheetViews>
  <sheetFormatPr defaultRowHeight="15"/>
  <cols>
    <col min="1" max="1" width="65.7109375" style="36" customWidth="1"/>
    <col min="2" max="2" width="5" style="37" customWidth="1"/>
    <col min="3" max="4" width="3.7109375" style="16" customWidth="1"/>
    <col min="5" max="5" width="16.28515625" style="16" customWidth="1"/>
    <col min="6" max="6" width="4.7109375" style="16" customWidth="1"/>
    <col min="7" max="7" width="12.5703125" style="16" customWidth="1"/>
    <col min="8" max="8" width="9.28515625" bestFit="1" customWidth="1"/>
    <col min="10" max="10" width="10.42578125" bestFit="1" customWidth="1"/>
  </cols>
  <sheetData>
    <row r="1" spans="1:14" ht="15.75">
      <c r="G1" s="195" t="s">
        <v>1078</v>
      </c>
    </row>
    <row r="2" spans="1:14" ht="15.75">
      <c r="G2" s="196" t="s">
        <v>250</v>
      </c>
    </row>
    <row r="3" spans="1:14" ht="15.75">
      <c r="G3" s="196" t="s">
        <v>1</v>
      </c>
    </row>
    <row r="4" spans="1:14" ht="15.75">
      <c r="G4" s="195" t="s">
        <v>1184</v>
      </c>
    </row>
    <row r="6" spans="1:14" ht="15.75">
      <c r="A6" s="197"/>
      <c r="B6" s="198"/>
      <c r="C6" s="199"/>
      <c r="D6" s="199"/>
      <c r="E6" s="200"/>
      <c r="F6" s="201"/>
      <c r="G6" s="195" t="s">
        <v>1158</v>
      </c>
    </row>
    <row r="7" spans="1:14" ht="15.75">
      <c r="A7" s="197"/>
      <c r="B7" s="198"/>
      <c r="C7" s="199"/>
      <c r="D7" s="199"/>
      <c r="E7" s="202"/>
      <c r="F7" s="203"/>
      <c r="G7" s="196" t="s">
        <v>250</v>
      </c>
    </row>
    <row r="8" spans="1:14" ht="15.75">
      <c r="A8" s="197"/>
      <c r="B8" s="198"/>
      <c r="C8" s="199"/>
      <c r="D8" s="199"/>
      <c r="E8" s="202"/>
      <c r="F8" s="203"/>
      <c r="G8" s="196" t="s">
        <v>1</v>
      </c>
    </row>
    <row r="9" spans="1:14" ht="15.75">
      <c r="A9" s="197"/>
      <c r="B9" s="198"/>
      <c r="C9" s="199"/>
      <c r="D9" s="199"/>
      <c r="E9" s="200"/>
      <c r="F9" s="234"/>
      <c r="G9" s="195" t="s">
        <v>1144</v>
      </c>
    </row>
    <row r="10" spans="1:14">
      <c r="G10" s="38"/>
    </row>
    <row r="11" spans="1:14" ht="37.5" customHeight="1">
      <c r="A11" s="251" t="s">
        <v>1023</v>
      </c>
      <c r="B11" s="251"/>
      <c r="C11" s="251"/>
      <c r="D11" s="251"/>
      <c r="E11" s="251"/>
      <c r="F11" s="251"/>
      <c r="G11" s="251"/>
      <c r="H11" s="17"/>
      <c r="I11" s="17"/>
      <c r="J11" s="17"/>
      <c r="K11" s="17"/>
      <c r="L11" s="17"/>
      <c r="M11" s="17"/>
      <c r="N11" s="17"/>
    </row>
    <row r="12" spans="1:14">
      <c r="A12" s="144"/>
      <c r="B12" s="145"/>
      <c r="C12" s="146"/>
      <c r="D12" s="146"/>
      <c r="E12" s="146"/>
      <c r="F12" s="146"/>
      <c r="G12" s="147"/>
      <c r="H12" s="17"/>
      <c r="I12" s="17"/>
      <c r="J12" s="17"/>
      <c r="K12" s="17"/>
      <c r="L12" s="17"/>
      <c r="M12" s="17"/>
      <c r="N12" s="17"/>
    </row>
    <row r="13" spans="1:14" s="18" customFormat="1" ht="15.75">
      <c r="A13" s="144"/>
      <c r="B13" s="145"/>
      <c r="C13" s="146"/>
      <c r="D13" s="146"/>
      <c r="E13" s="146"/>
      <c r="F13" s="146"/>
      <c r="G13" s="148" t="s">
        <v>251</v>
      </c>
      <c r="H13" s="17"/>
      <c r="I13" s="17"/>
      <c r="J13" s="17"/>
      <c r="K13" s="17"/>
      <c r="L13" s="17"/>
      <c r="M13" s="17"/>
      <c r="N13" s="17"/>
    </row>
    <row r="14" spans="1:14" s="18" customFormat="1" ht="17.25" customHeight="1">
      <c r="A14" s="149" t="s">
        <v>252</v>
      </c>
      <c r="B14" s="149" t="s">
        <v>253</v>
      </c>
      <c r="C14" s="149" t="s">
        <v>254</v>
      </c>
      <c r="D14" s="149" t="s">
        <v>255</v>
      </c>
      <c r="E14" s="149" t="s">
        <v>256</v>
      </c>
      <c r="F14" s="149" t="s">
        <v>257</v>
      </c>
      <c r="G14" s="149" t="s">
        <v>258</v>
      </c>
      <c r="H14" s="17"/>
      <c r="I14" s="17"/>
      <c r="J14" s="17"/>
      <c r="K14" s="17"/>
      <c r="L14" s="17"/>
      <c r="M14" s="17"/>
      <c r="N14" s="17"/>
    </row>
    <row r="15" spans="1:14" s="18" customFormat="1" ht="15.75">
      <c r="A15" s="149">
        <v>1</v>
      </c>
      <c r="B15" s="149">
        <v>2</v>
      </c>
      <c r="C15" s="149">
        <v>3</v>
      </c>
      <c r="D15" s="149">
        <v>4</v>
      </c>
      <c r="E15" s="149">
        <v>5</v>
      </c>
      <c r="F15" s="149">
        <v>6</v>
      </c>
      <c r="G15" s="149">
        <v>7</v>
      </c>
      <c r="H15" s="17"/>
      <c r="I15" s="17"/>
      <c r="J15" s="17"/>
      <c r="K15" s="17"/>
      <c r="L15" s="17"/>
      <c r="M15" s="17"/>
      <c r="N15" s="17"/>
    </row>
    <row r="16" spans="1:14" s="18" customFormat="1" ht="18.75">
      <c r="A16" s="88" t="s">
        <v>259</v>
      </c>
      <c r="B16" s="89">
        <v>801</v>
      </c>
      <c r="C16" s="91"/>
      <c r="D16" s="91"/>
      <c r="E16" s="91"/>
      <c r="F16" s="91"/>
      <c r="G16" s="92">
        <f>SUM(G17,G70,G105,G137,G187,G192)</f>
        <v>639044.50000000012</v>
      </c>
      <c r="H16" s="19"/>
      <c r="I16" s="17"/>
      <c r="J16" s="19"/>
      <c r="K16" s="19"/>
      <c r="L16" s="17"/>
      <c r="M16" s="17"/>
      <c r="N16" s="17"/>
    </row>
    <row r="17" spans="1:14" s="18" customFormat="1" ht="18.75">
      <c r="A17" s="88" t="s">
        <v>260</v>
      </c>
      <c r="B17" s="89"/>
      <c r="C17" s="90" t="s">
        <v>261</v>
      </c>
      <c r="D17" s="90" t="s">
        <v>262</v>
      </c>
      <c r="E17" s="89"/>
      <c r="F17" s="91"/>
      <c r="G17" s="92">
        <f>SUM(G18,G24,G36,G40)</f>
        <v>184146.40000000002</v>
      </c>
      <c r="H17" s="17"/>
      <c r="I17" s="17"/>
      <c r="J17" s="19"/>
      <c r="K17" s="17"/>
      <c r="L17" s="17"/>
      <c r="M17" s="17"/>
      <c r="N17" s="17"/>
    </row>
    <row r="18" spans="1:14" s="18" customFormat="1" ht="31.5">
      <c r="A18" s="88" t="s">
        <v>263</v>
      </c>
      <c r="B18" s="89"/>
      <c r="C18" s="90" t="s">
        <v>261</v>
      </c>
      <c r="D18" s="90" t="s">
        <v>264</v>
      </c>
      <c r="E18" s="89"/>
      <c r="F18" s="91"/>
      <c r="G18" s="92">
        <f>SUM(G19)</f>
        <v>6054.9</v>
      </c>
      <c r="H18" s="17"/>
      <c r="I18" s="17"/>
      <c r="J18" s="19"/>
      <c r="K18" s="17"/>
      <c r="L18" s="17"/>
      <c r="M18" s="17"/>
      <c r="N18" s="17"/>
    </row>
    <row r="19" spans="1:14" s="20" customFormat="1" ht="31.5">
      <c r="A19" s="93" t="s">
        <v>265</v>
      </c>
      <c r="B19" s="94"/>
      <c r="C19" s="95" t="s">
        <v>261</v>
      </c>
      <c r="D19" s="95" t="s">
        <v>264</v>
      </c>
      <c r="E19" s="94" t="s">
        <v>266</v>
      </c>
      <c r="F19" s="96"/>
      <c r="G19" s="49">
        <f>SUM(G20)</f>
        <v>6054.9</v>
      </c>
      <c r="H19" s="17"/>
      <c r="I19" s="17"/>
      <c r="J19" s="19"/>
      <c r="K19" s="17"/>
      <c r="L19" s="17"/>
      <c r="M19" s="17"/>
      <c r="N19" s="17"/>
    </row>
    <row r="20" spans="1:14" s="18" customFormat="1" ht="18.75">
      <c r="A20" s="93" t="s">
        <v>267</v>
      </c>
      <c r="B20" s="94"/>
      <c r="C20" s="95" t="s">
        <v>261</v>
      </c>
      <c r="D20" s="95" t="s">
        <v>264</v>
      </c>
      <c r="E20" s="94" t="s">
        <v>268</v>
      </c>
      <c r="F20" s="96"/>
      <c r="G20" s="49">
        <f>SUM(G21:G23)</f>
        <v>6054.9</v>
      </c>
      <c r="H20" s="17"/>
      <c r="I20" s="17"/>
      <c r="J20" s="19"/>
      <c r="K20" s="17"/>
      <c r="L20" s="17"/>
      <c r="M20" s="17"/>
      <c r="N20" s="17"/>
    </row>
    <row r="21" spans="1:14" s="18" customFormat="1" ht="78.75">
      <c r="A21" s="97" t="s">
        <v>269</v>
      </c>
      <c r="B21" s="94"/>
      <c r="C21" s="95" t="s">
        <v>261</v>
      </c>
      <c r="D21" s="95" t="s">
        <v>264</v>
      </c>
      <c r="E21" s="94" t="s">
        <v>270</v>
      </c>
      <c r="F21" s="94">
        <v>100</v>
      </c>
      <c r="G21" s="49">
        <v>5754.9</v>
      </c>
      <c r="H21" s="19"/>
      <c r="I21" s="17"/>
      <c r="J21" s="19"/>
      <c r="K21" s="17"/>
      <c r="L21" s="17"/>
      <c r="M21" s="17"/>
      <c r="N21" s="17"/>
    </row>
    <row r="22" spans="1:14" s="18" customFormat="1" ht="47.25" hidden="1">
      <c r="A22" s="98" t="s">
        <v>271</v>
      </c>
      <c r="B22" s="99"/>
      <c r="C22" s="95" t="s">
        <v>261</v>
      </c>
      <c r="D22" s="95" t="s">
        <v>264</v>
      </c>
      <c r="E22" s="94" t="s">
        <v>270</v>
      </c>
      <c r="F22" s="99">
        <v>200</v>
      </c>
      <c r="G22" s="49">
        <v>0</v>
      </c>
      <c r="H22" s="17"/>
      <c r="I22" s="17"/>
      <c r="J22" s="19"/>
      <c r="K22" s="17"/>
      <c r="L22" s="17"/>
      <c r="M22" s="17"/>
      <c r="N22" s="17"/>
    </row>
    <row r="23" spans="1:14" s="18" customFormat="1" ht="78.75">
      <c r="A23" s="97" t="s">
        <v>272</v>
      </c>
      <c r="B23" s="94"/>
      <c r="C23" s="95" t="s">
        <v>261</v>
      </c>
      <c r="D23" s="95" t="s">
        <v>264</v>
      </c>
      <c r="E23" s="94" t="s">
        <v>273</v>
      </c>
      <c r="F23" s="94">
        <v>100</v>
      </c>
      <c r="G23" s="49">
        <v>300</v>
      </c>
      <c r="H23" s="17"/>
      <c r="I23" s="17"/>
      <c r="J23" s="19"/>
      <c r="K23" s="17"/>
      <c r="L23" s="17"/>
      <c r="M23" s="17"/>
      <c r="N23" s="17"/>
    </row>
    <row r="24" spans="1:14" s="18" customFormat="1" ht="47.25">
      <c r="A24" s="88" t="s">
        <v>274</v>
      </c>
      <c r="B24" s="89"/>
      <c r="C24" s="90" t="s">
        <v>261</v>
      </c>
      <c r="D24" s="90" t="s">
        <v>275</v>
      </c>
      <c r="E24" s="89"/>
      <c r="F24" s="89"/>
      <c r="G24" s="92">
        <f>SUM(G25)</f>
        <v>77207.900000000009</v>
      </c>
      <c r="H24" s="17"/>
      <c r="I24" s="17"/>
      <c r="J24" s="19"/>
      <c r="K24" s="17"/>
      <c r="L24" s="17"/>
      <c r="M24" s="17"/>
      <c r="N24" s="17"/>
    </row>
    <row r="25" spans="1:14" s="20" customFormat="1" ht="31.5">
      <c r="A25" s="93" t="s">
        <v>265</v>
      </c>
      <c r="B25" s="94"/>
      <c r="C25" s="95" t="s">
        <v>261</v>
      </c>
      <c r="D25" s="95" t="s">
        <v>275</v>
      </c>
      <c r="E25" s="94" t="s">
        <v>266</v>
      </c>
      <c r="F25" s="96"/>
      <c r="G25" s="49">
        <f>SUM(G26)</f>
        <v>77207.900000000009</v>
      </c>
      <c r="H25" s="17"/>
      <c r="I25" s="17"/>
      <c r="J25" s="19"/>
      <c r="K25" s="17"/>
      <c r="L25" s="17"/>
      <c r="M25" s="17"/>
      <c r="N25" s="17"/>
    </row>
    <row r="26" spans="1:14" s="18" customFormat="1" ht="18.75">
      <c r="A26" s="93" t="s">
        <v>276</v>
      </c>
      <c r="B26" s="94"/>
      <c r="C26" s="95" t="s">
        <v>261</v>
      </c>
      <c r="D26" s="95" t="s">
        <v>275</v>
      </c>
      <c r="E26" s="94" t="s">
        <v>277</v>
      </c>
      <c r="F26" s="96"/>
      <c r="G26" s="49">
        <f>SUM(G27:G35)</f>
        <v>77207.900000000009</v>
      </c>
      <c r="H26" s="17"/>
      <c r="I26" s="17"/>
      <c r="J26" s="19"/>
      <c r="K26" s="17"/>
      <c r="L26" s="17"/>
      <c r="M26" s="17"/>
      <c r="N26" s="17"/>
    </row>
    <row r="27" spans="1:14" s="18" customFormat="1" ht="94.5">
      <c r="A27" s="97" t="s">
        <v>278</v>
      </c>
      <c r="B27" s="94"/>
      <c r="C27" s="95" t="s">
        <v>261</v>
      </c>
      <c r="D27" s="95" t="s">
        <v>275</v>
      </c>
      <c r="E27" s="94" t="s">
        <v>279</v>
      </c>
      <c r="F27" s="94">
        <v>100</v>
      </c>
      <c r="G27" s="49">
        <v>53070.400000000001</v>
      </c>
      <c r="H27" s="19"/>
      <c r="I27" s="17"/>
      <c r="J27" s="19"/>
      <c r="K27" s="17"/>
      <c r="L27" s="17"/>
      <c r="M27" s="17"/>
      <c r="N27" s="17"/>
    </row>
    <row r="28" spans="1:14" s="18" customFormat="1" ht="47.25">
      <c r="A28" s="98" t="s">
        <v>280</v>
      </c>
      <c r="B28" s="99"/>
      <c r="C28" s="95" t="s">
        <v>261</v>
      </c>
      <c r="D28" s="95" t="s">
        <v>275</v>
      </c>
      <c r="E28" s="94" t="s">
        <v>279</v>
      </c>
      <c r="F28" s="99">
        <v>200</v>
      </c>
      <c r="G28" s="49">
        <v>3830.7</v>
      </c>
      <c r="H28" s="17"/>
      <c r="I28" s="17"/>
      <c r="J28" s="19"/>
      <c r="K28" s="17"/>
      <c r="L28" s="17"/>
      <c r="M28" s="17"/>
      <c r="N28" s="17"/>
    </row>
    <row r="29" spans="1:14" s="18" customFormat="1" ht="31.5">
      <c r="A29" s="97" t="s">
        <v>281</v>
      </c>
      <c r="B29" s="94"/>
      <c r="C29" s="95" t="s">
        <v>261</v>
      </c>
      <c r="D29" s="95" t="s">
        <v>275</v>
      </c>
      <c r="E29" s="94" t="s">
        <v>279</v>
      </c>
      <c r="F29" s="94">
        <v>800</v>
      </c>
      <c r="G29" s="49">
        <v>264.60000000000002</v>
      </c>
      <c r="H29" s="17"/>
      <c r="I29" s="17"/>
      <c r="J29" s="19"/>
      <c r="K29" s="17"/>
      <c r="L29" s="17"/>
      <c r="M29" s="17"/>
      <c r="N29" s="17"/>
    </row>
    <row r="30" spans="1:14" s="18" customFormat="1" ht="126">
      <c r="A30" s="97" t="s">
        <v>282</v>
      </c>
      <c r="B30" s="94"/>
      <c r="C30" s="95" t="s">
        <v>261</v>
      </c>
      <c r="D30" s="95" t="s">
        <v>275</v>
      </c>
      <c r="E30" s="94" t="s">
        <v>283</v>
      </c>
      <c r="F30" s="94">
        <v>100</v>
      </c>
      <c r="G30" s="49">
        <v>16671.8</v>
      </c>
      <c r="H30" s="17"/>
      <c r="I30" s="17"/>
      <c r="J30" s="19"/>
      <c r="K30" s="17"/>
      <c r="L30" s="17"/>
      <c r="M30" s="17"/>
      <c r="N30" s="17"/>
    </row>
    <row r="31" spans="1:14" s="18" customFormat="1" ht="94.5" hidden="1">
      <c r="A31" s="98" t="s">
        <v>284</v>
      </c>
      <c r="B31" s="94"/>
      <c r="C31" s="95" t="s">
        <v>261</v>
      </c>
      <c r="D31" s="95" t="s">
        <v>275</v>
      </c>
      <c r="E31" s="94" t="s">
        <v>283</v>
      </c>
      <c r="F31" s="94">
        <v>200</v>
      </c>
      <c r="G31" s="49">
        <v>0</v>
      </c>
      <c r="H31" s="17"/>
      <c r="I31" s="17"/>
      <c r="J31" s="19"/>
      <c r="K31" s="17"/>
      <c r="L31" s="17"/>
      <c r="M31" s="17"/>
      <c r="N31" s="17"/>
    </row>
    <row r="32" spans="1:14" s="18" customFormat="1" ht="78.75">
      <c r="A32" s="97" t="s">
        <v>272</v>
      </c>
      <c r="B32" s="94"/>
      <c r="C32" s="95" t="s">
        <v>261</v>
      </c>
      <c r="D32" s="95" t="s">
        <v>275</v>
      </c>
      <c r="E32" s="94" t="s">
        <v>285</v>
      </c>
      <c r="F32" s="94">
        <v>100</v>
      </c>
      <c r="G32" s="49">
        <v>2800</v>
      </c>
      <c r="H32" s="17"/>
      <c r="I32" s="17"/>
      <c r="J32" s="19"/>
      <c r="K32" s="17"/>
      <c r="L32" s="17"/>
      <c r="M32" s="17"/>
      <c r="N32" s="17"/>
    </row>
    <row r="33" spans="1:14" s="18" customFormat="1" ht="78.75">
      <c r="A33" s="97" t="s">
        <v>286</v>
      </c>
      <c r="B33" s="94"/>
      <c r="C33" s="95" t="s">
        <v>261</v>
      </c>
      <c r="D33" s="95" t="s">
        <v>275</v>
      </c>
      <c r="E33" s="94" t="s">
        <v>287</v>
      </c>
      <c r="F33" s="94">
        <v>100</v>
      </c>
      <c r="G33" s="49">
        <v>288.60000000000002</v>
      </c>
      <c r="H33" s="17"/>
      <c r="I33" s="17"/>
      <c r="J33" s="19"/>
      <c r="K33" s="17"/>
      <c r="L33" s="17"/>
      <c r="M33" s="17"/>
      <c r="N33" s="17"/>
    </row>
    <row r="34" spans="1:14" s="18" customFormat="1" ht="78.75">
      <c r="A34" s="97" t="s">
        <v>288</v>
      </c>
      <c r="B34" s="94"/>
      <c r="C34" s="95" t="s">
        <v>261</v>
      </c>
      <c r="D34" s="95" t="s">
        <v>275</v>
      </c>
      <c r="E34" s="94" t="s">
        <v>289</v>
      </c>
      <c r="F34" s="94">
        <v>100</v>
      </c>
      <c r="G34" s="49">
        <v>280.60000000000002</v>
      </c>
      <c r="H34" s="17"/>
      <c r="I34" s="17"/>
      <c r="J34" s="19"/>
      <c r="K34" s="17"/>
      <c r="L34" s="17"/>
      <c r="M34" s="17"/>
      <c r="N34" s="17"/>
    </row>
    <row r="35" spans="1:14" s="18" customFormat="1" ht="47.25">
      <c r="A35" s="97" t="s">
        <v>290</v>
      </c>
      <c r="B35" s="94"/>
      <c r="C35" s="95" t="s">
        <v>261</v>
      </c>
      <c r="D35" s="95" t="s">
        <v>275</v>
      </c>
      <c r="E35" s="94" t="s">
        <v>289</v>
      </c>
      <c r="F35" s="94">
        <v>200</v>
      </c>
      <c r="G35" s="49">
        <v>1.2</v>
      </c>
      <c r="H35" s="17"/>
      <c r="I35" s="17"/>
      <c r="J35" s="19"/>
      <c r="K35" s="17"/>
      <c r="L35" s="17"/>
      <c r="M35" s="17"/>
      <c r="N35" s="17"/>
    </row>
    <row r="36" spans="1:14" s="22" customFormat="1" ht="15.75">
      <c r="A36" s="88" t="s">
        <v>291</v>
      </c>
      <c r="B36" s="89"/>
      <c r="C36" s="90" t="s">
        <v>261</v>
      </c>
      <c r="D36" s="90" t="s">
        <v>292</v>
      </c>
      <c r="E36" s="89"/>
      <c r="F36" s="89"/>
      <c r="G36" s="92">
        <f>SUM(G37)</f>
        <v>33.700000000000003</v>
      </c>
      <c r="H36" s="21"/>
      <c r="I36" s="21"/>
      <c r="J36" s="19"/>
      <c r="K36" s="21"/>
      <c r="L36" s="21"/>
      <c r="M36" s="21"/>
      <c r="N36" s="21"/>
    </row>
    <row r="37" spans="1:14" s="22" customFormat="1" ht="15.75">
      <c r="A37" s="93" t="s">
        <v>293</v>
      </c>
      <c r="B37" s="94"/>
      <c r="C37" s="95" t="s">
        <v>261</v>
      </c>
      <c r="D37" s="95" t="s">
        <v>292</v>
      </c>
      <c r="E37" s="94" t="s">
        <v>294</v>
      </c>
      <c r="F37" s="94"/>
      <c r="G37" s="49">
        <f>SUM(G38)</f>
        <v>33.700000000000003</v>
      </c>
      <c r="H37" s="21"/>
      <c r="I37" s="21"/>
      <c r="J37" s="19"/>
      <c r="K37" s="21"/>
      <c r="L37" s="21"/>
      <c r="M37" s="21"/>
      <c r="N37" s="21"/>
    </row>
    <row r="38" spans="1:14" s="22" customFormat="1" ht="15.75">
      <c r="A38" s="93" t="s">
        <v>295</v>
      </c>
      <c r="B38" s="94"/>
      <c r="C38" s="95" t="s">
        <v>261</v>
      </c>
      <c r="D38" s="95" t="s">
        <v>292</v>
      </c>
      <c r="E38" s="94" t="s">
        <v>296</v>
      </c>
      <c r="F38" s="94"/>
      <c r="G38" s="49">
        <f>SUM(G39)</f>
        <v>33.700000000000003</v>
      </c>
      <c r="H38" s="21"/>
      <c r="I38" s="21"/>
      <c r="J38" s="19"/>
      <c r="K38" s="21"/>
      <c r="L38" s="21"/>
      <c r="M38" s="21"/>
      <c r="N38" s="21"/>
    </row>
    <row r="39" spans="1:14" s="18" customFormat="1" ht="78.75">
      <c r="A39" s="98" t="s">
        <v>297</v>
      </c>
      <c r="B39" s="94"/>
      <c r="C39" s="95" t="s">
        <v>261</v>
      </c>
      <c r="D39" s="95" t="s">
        <v>292</v>
      </c>
      <c r="E39" s="94" t="s">
        <v>298</v>
      </c>
      <c r="F39" s="94">
        <v>200</v>
      </c>
      <c r="G39" s="49">
        <v>33.700000000000003</v>
      </c>
      <c r="H39" s="17"/>
      <c r="I39" s="17"/>
      <c r="J39" s="19"/>
      <c r="K39" s="17"/>
      <c r="L39" s="17"/>
      <c r="M39" s="17"/>
      <c r="N39" s="17"/>
    </row>
    <row r="40" spans="1:14" s="18" customFormat="1" ht="15.75">
      <c r="A40" s="88" t="s">
        <v>299</v>
      </c>
      <c r="B40" s="89"/>
      <c r="C40" s="90" t="s">
        <v>261</v>
      </c>
      <c r="D40" s="90">
        <v>13</v>
      </c>
      <c r="E40" s="89"/>
      <c r="F40" s="89"/>
      <c r="G40" s="92">
        <f>SUM(G41,G45,G49,G53,G65)</f>
        <v>100849.90000000001</v>
      </c>
      <c r="H40" s="17"/>
      <c r="I40" s="17"/>
      <c r="J40" s="19"/>
      <c r="K40" s="17"/>
      <c r="L40" s="17"/>
      <c r="M40" s="17"/>
      <c r="N40" s="17"/>
    </row>
    <row r="41" spans="1:14" s="18" customFormat="1" ht="47.25" hidden="1">
      <c r="A41" s="93" t="s">
        <v>921</v>
      </c>
      <c r="B41" s="94"/>
      <c r="C41" s="95" t="s">
        <v>261</v>
      </c>
      <c r="D41" s="95" t="s">
        <v>300</v>
      </c>
      <c r="E41" s="94" t="s">
        <v>466</v>
      </c>
      <c r="F41" s="94"/>
      <c r="G41" s="49">
        <f>G42</f>
        <v>0</v>
      </c>
      <c r="H41" s="17"/>
      <c r="I41" s="17"/>
      <c r="J41" s="19"/>
      <c r="K41" s="17"/>
      <c r="L41" s="17"/>
      <c r="M41" s="17"/>
      <c r="N41" s="17"/>
    </row>
    <row r="42" spans="1:14" s="18" customFormat="1" ht="47.25" hidden="1">
      <c r="A42" s="93" t="s">
        <v>467</v>
      </c>
      <c r="B42" s="94"/>
      <c r="C42" s="95" t="s">
        <v>261</v>
      </c>
      <c r="D42" s="95" t="s">
        <v>300</v>
      </c>
      <c r="E42" s="94" t="s">
        <v>525</v>
      </c>
      <c r="F42" s="94"/>
      <c r="G42" s="49">
        <f>G43</f>
        <v>0</v>
      </c>
      <c r="H42" s="17"/>
      <c r="I42" s="17"/>
      <c r="J42" s="19"/>
      <c r="K42" s="17"/>
      <c r="L42" s="17"/>
      <c r="M42" s="17"/>
      <c r="N42" s="17"/>
    </row>
    <row r="43" spans="1:14" s="18" customFormat="1" ht="47.25" hidden="1">
      <c r="A43" s="93" t="s">
        <v>688</v>
      </c>
      <c r="B43" s="94"/>
      <c r="C43" s="95" t="s">
        <v>261</v>
      </c>
      <c r="D43" s="95" t="s">
        <v>300</v>
      </c>
      <c r="E43" s="94" t="s">
        <v>689</v>
      </c>
      <c r="F43" s="94"/>
      <c r="G43" s="49">
        <f>G44</f>
        <v>0</v>
      </c>
      <c r="H43" s="17"/>
      <c r="I43" s="17"/>
      <c r="J43" s="19"/>
      <c r="K43" s="17"/>
      <c r="L43" s="17"/>
      <c r="M43" s="17"/>
      <c r="N43" s="17"/>
    </row>
    <row r="44" spans="1:14" s="18" customFormat="1" ht="63" hidden="1">
      <c r="A44" s="97" t="s">
        <v>691</v>
      </c>
      <c r="B44" s="94"/>
      <c r="C44" s="95" t="s">
        <v>261</v>
      </c>
      <c r="D44" s="95" t="s">
        <v>300</v>
      </c>
      <c r="E44" s="94" t="s">
        <v>690</v>
      </c>
      <c r="F44" s="94">
        <v>400</v>
      </c>
      <c r="G44" s="49"/>
      <c r="H44" s="17"/>
      <c r="I44" s="17"/>
      <c r="J44" s="19"/>
      <c r="K44" s="17"/>
      <c r="L44" s="17"/>
      <c r="M44" s="17"/>
      <c r="N44" s="17"/>
    </row>
    <row r="45" spans="1:14" s="18" customFormat="1" ht="31.5">
      <c r="A45" s="97" t="s">
        <v>1087</v>
      </c>
      <c r="B45" s="94"/>
      <c r="C45" s="95" t="s">
        <v>261</v>
      </c>
      <c r="D45" s="95" t="s">
        <v>300</v>
      </c>
      <c r="E45" s="94" t="s">
        <v>399</v>
      </c>
      <c r="F45" s="94"/>
      <c r="G45" s="49">
        <f>G46</f>
        <v>15933.2</v>
      </c>
      <c r="H45" s="17"/>
      <c r="I45" s="17"/>
      <c r="J45" s="19"/>
      <c r="K45" s="17"/>
      <c r="L45" s="17"/>
      <c r="M45" s="17"/>
      <c r="N45" s="17"/>
    </row>
    <row r="46" spans="1:14" s="18" customFormat="1" ht="47.25">
      <c r="A46" s="97" t="s">
        <v>953</v>
      </c>
      <c r="B46" s="94"/>
      <c r="C46" s="95" t="s">
        <v>261</v>
      </c>
      <c r="D46" s="95" t="s">
        <v>300</v>
      </c>
      <c r="E46" s="94" t="s">
        <v>414</v>
      </c>
      <c r="F46" s="94"/>
      <c r="G46" s="49">
        <f>SUM(G47:G48)</f>
        <v>15933.2</v>
      </c>
      <c r="H46" s="17"/>
      <c r="I46" s="17"/>
      <c r="J46" s="19"/>
      <c r="K46" s="17"/>
      <c r="L46" s="17"/>
      <c r="M46" s="17"/>
      <c r="N46" s="17"/>
    </row>
    <row r="47" spans="1:14" s="18" customFormat="1" ht="63">
      <c r="A47" s="97" t="s">
        <v>1161</v>
      </c>
      <c r="B47" s="94"/>
      <c r="C47" s="95" t="s">
        <v>261</v>
      </c>
      <c r="D47" s="95" t="s">
        <v>300</v>
      </c>
      <c r="E47" s="94" t="s">
        <v>1130</v>
      </c>
      <c r="F47" s="94">
        <v>200</v>
      </c>
      <c r="G47" s="49">
        <v>3500</v>
      </c>
      <c r="H47" s="17"/>
      <c r="I47" s="17"/>
      <c r="J47" s="19"/>
      <c r="K47" s="17"/>
      <c r="L47" s="17"/>
      <c r="M47" s="17"/>
      <c r="N47" s="17"/>
    </row>
    <row r="48" spans="1:14" s="18" customFormat="1" ht="63">
      <c r="A48" s="97" t="s">
        <v>954</v>
      </c>
      <c r="B48" s="94"/>
      <c r="C48" s="95" t="s">
        <v>261</v>
      </c>
      <c r="D48" s="95" t="s">
        <v>300</v>
      </c>
      <c r="E48" s="94" t="s">
        <v>1130</v>
      </c>
      <c r="F48" s="94">
        <v>400</v>
      </c>
      <c r="G48" s="49">
        <v>12433.2</v>
      </c>
      <c r="H48" s="17"/>
      <c r="I48" s="17"/>
      <c r="J48" s="19"/>
      <c r="K48" s="17"/>
      <c r="L48" s="17"/>
      <c r="M48" s="17"/>
      <c r="N48" s="17"/>
    </row>
    <row r="49" spans="1:14" s="20" customFormat="1" ht="31.5">
      <c r="A49" s="93" t="s">
        <v>265</v>
      </c>
      <c r="B49" s="94"/>
      <c r="C49" s="95" t="s">
        <v>261</v>
      </c>
      <c r="D49" s="95" t="s">
        <v>300</v>
      </c>
      <c r="E49" s="94" t="s">
        <v>266</v>
      </c>
      <c r="F49" s="96"/>
      <c r="G49" s="49">
        <f>SUM(G50)</f>
        <v>610</v>
      </c>
      <c r="H49" s="17"/>
      <c r="I49" s="17"/>
      <c r="J49" s="19"/>
      <c r="K49" s="17"/>
      <c r="L49" s="17"/>
      <c r="M49" s="17"/>
      <c r="N49" s="17"/>
    </row>
    <row r="50" spans="1:14" s="18" customFormat="1" ht="18.75">
      <c r="A50" s="93" t="s">
        <v>276</v>
      </c>
      <c r="B50" s="94"/>
      <c r="C50" s="95" t="s">
        <v>261</v>
      </c>
      <c r="D50" s="95" t="s">
        <v>300</v>
      </c>
      <c r="E50" s="94" t="s">
        <v>277</v>
      </c>
      <c r="F50" s="96"/>
      <c r="G50" s="49">
        <f>SUM(G51:G52)</f>
        <v>610</v>
      </c>
      <c r="H50" s="17"/>
      <c r="I50" s="17"/>
      <c r="J50" s="19"/>
      <c r="K50" s="17"/>
      <c r="L50" s="17"/>
      <c r="M50" s="17"/>
      <c r="N50" s="17"/>
    </row>
    <row r="51" spans="1:14" s="18" customFormat="1" ht="63">
      <c r="A51" s="98" t="s">
        <v>301</v>
      </c>
      <c r="B51" s="94"/>
      <c r="C51" s="95" t="s">
        <v>261</v>
      </c>
      <c r="D51" s="95" t="s">
        <v>300</v>
      </c>
      <c r="E51" s="94" t="s">
        <v>302</v>
      </c>
      <c r="F51" s="94">
        <v>200</v>
      </c>
      <c r="G51" s="49">
        <v>300</v>
      </c>
      <c r="H51" s="17"/>
      <c r="I51" s="17"/>
      <c r="J51" s="19"/>
      <c r="K51" s="17"/>
      <c r="L51" s="17"/>
      <c r="M51" s="17"/>
      <c r="N51" s="17"/>
    </row>
    <row r="52" spans="1:14" s="18" customFormat="1" ht="47.25">
      <c r="A52" s="97" t="s">
        <v>303</v>
      </c>
      <c r="B52" s="94"/>
      <c r="C52" s="95" t="s">
        <v>261</v>
      </c>
      <c r="D52" s="95" t="s">
        <v>300</v>
      </c>
      <c r="E52" s="94" t="s">
        <v>302</v>
      </c>
      <c r="F52" s="94">
        <v>800</v>
      </c>
      <c r="G52" s="49">
        <v>310</v>
      </c>
      <c r="H52" s="17"/>
      <c r="I52" s="17"/>
      <c r="J52" s="19"/>
      <c r="K52" s="17"/>
      <c r="L52" s="17"/>
      <c r="M52" s="17"/>
      <c r="N52" s="17"/>
    </row>
    <row r="53" spans="1:14" s="20" customFormat="1" ht="31.5">
      <c r="A53" s="93" t="s">
        <v>304</v>
      </c>
      <c r="B53" s="94"/>
      <c r="C53" s="95" t="s">
        <v>261</v>
      </c>
      <c r="D53" s="95" t="s">
        <v>300</v>
      </c>
      <c r="E53" s="94" t="s">
        <v>305</v>
      </c>
      <c r="F53" s="96"/>
      <c r="G53" s="49">
        <f>SUM(G54,G58)</f>
        <v>83706.700000000012</v>
      </c>
      <c r="H53" s="17"/>
      <c r="I53" s="17"/>
      <c r="J53" s="19"/>
      <c r="K53" s="17"/>
      <c r="L53" s="17"/>
      <c r="M53" s="17"/>
      <c r="N53" s="17"/>
    </row>
    <row r="54" spans="1:14" s="18" customFormat="1" ht="31.5">
      <c r="A54" s="93" t="s">
        <v>306</v>
      </c>
      <c r="B54" s="94"/>
      <c r="C54" s="95" t="s">
        <v>261</v>
      </c>
      <c r="D54" s="95" t="s">
        <v>300</v>
      </c>
      <c r="E54" s="94" t="s">
        <v>307</v>
      </c>
      <c r="F54" s="96"/>
      <c r="G54" s="49">
        <f>SUM(G55:G57)</f>
        <v>15899.8</v>
      </c>
      <c r="H54" s="17"/>
      <c r="I54" s="17"/>
      <c r="J54" s="19"/>
      <c r="K54" s="17"/>
      <c r="L54" s="17"/>
      <c r="M54" s="17"/>
      <c r="N54" s="17"/>
    </row>
    <row r="55" spans="1:14" s="18" customFormat="1" ht="47.25">
      <c r="A55" s="98" t="s">
        <v>308</v>
      </c>
      <c r="B55" s="94"/>
      <c r="C55" s="95" t="s">
        <v>261</v>
      </c>
      <c r="D55" s="95" t="s">
        <v>300</v>
      </c>
      <c r="E55" s="94" t="s">
        <v>309</v>
      </c>
      <c r="F55" s="94">
        <v>200</v>
      </c>
      <c r="G55" s="49">
        <v>10896.9</v>
      </c>
      <c r="H55" s="17"/>
      <c r="I55" s="17"/>
      <c r="J55" s="19"/>
      <c r="K55" s="17"/>
      <c r="L55" s="17"/>
      <c r="M55" s="17"/>
      <c r="N55" s="17"/>
    </row>
    <row r="56" spans="1:14" s="18" customFormat="1" ht="31.5">
      <c r="A56" s="98" t="s">
        <v>310</v>
      </c>
      <c r="B56" s="94"/>
      <c r="C56" s="95" t="s">
        <v>261</v>
      </c>
      <c r="D56" s="95" t="s">
        <v>300</v>
      </c>
      <c r="E56" s="94" t="s">
        <v>309</v>
      </c>
      <c r="F56" s="94">
        <v>800</v>
      </c>
      <c r="G56" s="49">
        <v>2.9</v>
      </c>
      <c r="H56" s="17"/>
      <c r="I56" s="17"/>
      <c r="J56" s="19"/>
      <c r="K56" s="17"/>
      <c r="L56" s="17"/>
      <c r="M56" s="17"/>
      <c r="N56" s="17"/>
    </row>
    <row r="57" spans="1:14" s="18" customFormat="1" ht="47.25">
      <c r="A57" s="98" t="s">
        <v>955</v>
      </c>
      <c r="B57" s="94"/>
      <c r="C57" s="95" t="s">
        <v>261</v>
      </c>
      <c r="D57" s="95" t="s">
        <v>300</v>
      </c>
      <c r="E57" s="94" t="s">
        <v>956</v>
      </c>
      <c r="F57" s="94">
        <v>400</v>
      </c>
      <c r="G57" s="49">
        <v>5000</v>
      </c>
      <c r="H57" s="17"/>
      <c r="I57" s="17"/>
      <c r="J57" s="19"/>
      <c r="K57" s="17"/>
      <c r="L57" s="17"/>
      <c r="M57" s="17"/>
      <c r="N57" s="17"/>
    </row>
    <row r="58" spans="1:14" s="18" customFormat="1" ht="34.5" customHeight="1">
      <c r="A58" s="109" t="s">
        <v>311</v>
      </c>
      <c r="B58" s="94"/>
      <c r="C58" s="95" t="s">
        <v>261</v>
      </c>
      <c r="D58" s="95" t="s">
        <v>300</v>
      </c>
      <c r="E58" s="94" t="s">
        <v>312</v>
      </c>
      <c r="F58" s="94"/>
      <c r="G58" s="49">
        <f>SUM(G59:G64)</f>
        <v>67806.900000000009</v>
      </c>
      <c r="H58" s="17"/>
      <c r="I58" s="17"/>
      <c r="J58" s="19"/>
      <c r="K58" s="17"/>
      <c r="L58" s="17"/>
      <c r="M58" s="17"/>
      <c r="N58" s="17"/>
    </row>
    <row r="59" spans="1:14" s="18" customFormat="1" ht="83.25" customHeight="1">
      <c r="A59" s="109" t="s">
        <v>272</v>
      </c>
      <c r="B59" s="94"/>
      <c r="C59" s="95" t="s">
        <v>261</v>
      </c>
      <c r="D59" s="95" t="s">
        <v>300</v>
      </c>
      <c r="E59" s="94" t="s">
        <v>313</v>
      </c>
      <c r="F59" s="94">
        <v>100</v>
      </c>
      <c r="G59" s="49">
        <v>1380</v>
      </c>
      <c r="H59" s="17"/>
      <c r="I59" s="17"/>
      <c r="J59" s="19"/>
      <c r="K59" s="17"/>
      <c r="L59" s="17"/>
      <c r="M59" s="17"/>
      <c r="N59" s="17"/>
    </row>
    <row r="60" spans="1:14" s="18" customFormat="1" ht="78.75" hidden="1">
      <c r="A60" s="109" t="s">
        <v>314</v>
      </c>
      <c r="B60" s="94"/>
      <c r="C60" s="95" t="s">
        <v>261</v>
      </c>
      <c r="D60" s="95" t="s">
        <v>300</v>
      </c>
      <c r="E60" s="94" t="s">
        <v>315</v>
      </c>
      <c r="F60" s="94">
        <v>100</v>
      </c>
      <c r="G60" s="49"/>
      <c r="H60" s="17"/>
      <c r="I60" s="17"/>
      <c r="J60" s="19"/>
      <c r="K60" s="17"/>
      <c r="L60" s="17"/>
      <c r="M60" s="17"/>
      <c r="N60" s="17"/>
    </row>
    <row r="61" spans="1:14" s="18" customFormat="1" ht="110.25">
      <c r="A61" s="98" t="s">
        <v>316</v>
      </c>
      <c r="B61" s="94"/>
      <c r="C61" s="95" t="s">
        <v>261</v>
      </c>
      <c r="D61" s="95" t="s">
        <v>300</v>
      </c>
      <c r="E61" s="94" t="s">
        <v>317</v>
      </c>
      <c r="F61" s="94">
        <v>100</v>
      </c>
      <c r="G61" s="49">
        <v>27027.9</v>
      </c>
      <c r="H61" s="19"/>
      <c r="I61" s="19"/>
      <c r="J61" s="19"/>
      <c r="K61" s="17"/>
      <c r="L61" s="17"/>
      <c r="M61" s="17"/>
      <c r="N61" s="17"/>
    </row>
    <row r="62" spans="1:14" s="18" customFormat="1" ht="63">
      <c r="A62" s="98" t="s">
        <v>318</v>
      </c>
      <c r="B62" s="94"/>
      <c r="C62" s="95" t="s">
        <v>261</v>
      </c>
      <c r="D62" s="95" t="s">
        <v>300</v>
      </c>
      <c r="E62" s="94" t="s">
        <v>317</v>
      </c>
      <c r="F62" s="94">
        <v>200</v>
      </c>
      <c r="G62" s="49">
        <v>36110</v>
      </c>
      <c r="H62" s="17"/>
      <c r="I62" s="17"/>
      <c r="J62" s="19"/>
      <c r="K62" s="17"/>
      <c r="L62" s="17"/>
      <c r="M62" s="17"/>
      <c r="N62" s="17"/>
    </row>
    <row r="63" spans="1:14" s="18" customFormat="1" ht="47.25">
      <c r="A63" s="98" t="s">
        <v>319</v>
      </c>
      <c r="B63" s="94"/>
      <c r="C63" s="95" t="s">
        <v>261</v>
      </c>
      <c r="D63" s="95" t="s">
        <v>300</v>
      </c>
      <c r="E63" s="94" t="s">
        <v>317</v>
      </c>
      <c r="F63" s="94">
        <v>800</v>
      </c>
      <c r="G63" s="49">
        <v>303.89999999999998</v>
      </c>
      <c r="H63" s="17"/>
      <c r="I63" s="17"/>
      <c r="J63" s="19"/>
      <c r="K63" s="17"/>
      <c r="L63" s="17"/>
      <c r="M63" s="17"/>
      <c r="N63" s="17"/>
    </row>
    <row r="64" spans="1:14" s="18" customFormat="1" ht="94.5">
      <c r="A64" s="93" t="s">
        <v>320</v>
      </c>
      <c r="B64" s="94"/>
      <c r="C64" s="95" t="s">
        <v>261</v>
      </c>
      <c r="D64" s="95" t="s">
        <v>300</v>
      </c>
      <c r="E64" s="94" t="s">
        <v>321</v>
      </c>
      <c r="F64" s="94">
        <v>100</v>
      </c>
      <c r="G64" s="49">
        <v>2985.1</v>
      </c>
      <c r="H64" s="19"/>
      <c r="I64" s="17"/>
      <c r="J64" s="19"/>
      <c r="K64" s="17"/>
      <c r="L64" s="17"/>
      <c r="M64" s="17"/>
      <c r="N64" s="17"/>
    </row>
    <row r="65" spans="1:14" s="9" customFormat="1" ht="15.75">
      <c r="A65" s="109" t="s">
        <v>293</v>
      </c>
      <c r="B65" s="94"/>
      <c r="C65" s="95" t="s">
        <v>261</v>
      </c>
      <c r="D65" s="95" t="s">
        <v>300</v>
      </c>
      <c r="E65" s="94" t="s">
        <v>294</v>
      </c>
      <c r="F65" s="94"/>
      <c r="G65" s="49">
        <f>SUM(G66)</f>
        <v>600</v>
      </c>
      <c r="H65" s="21"/>
      <c r="I65" s="21"/>
      <c r="J65" s="19"/>
      <c r="K65" s="21"/>
      <c r="L65" s="21"/>
      <c r="M65" s="21"/>
      <c r="N65" s="21"/>
    </row>
    <row r="66" spans="1:14" s="9" customFormat="1" ht="15.75">
      <c r="A66" s="109" t="s">
        <v>295</v>
      </c>
      <c r="B66" s="94"/>
      <c r="C66" s="95" t="s">
        <v>261</v>
      </c>
      <c r="D66" s="95" t="s">
        <v>300</v>
      </c>
      <c r="E66" s="94" t="s">
        <v>296</v>
      </c>
      <c r="F66" s="94"/>
      <c r="G66" s="49">
        <f>SUM(G67:G69)</f>
        <v>600</v>
      </c>
      <c r="H66" s="21"/>
      <c r="I66" s="21"/>
      <c r="J66" s="19"/>
      <c r="K66" s="21"/>
      <c r="L66" s="21"/>
      <c r="M66" s="21"/>
      <c r="N66" s="21"/>
    </row>
    <row r="67" spans="1:14" s="18" customFormat="1" ht="47.25" hidden="1">
      <c r="A67" s="98" t="s">
        <v>322</v>
      </c>
      <c r="B67" s="94"/>
      <c r="C67" s="95" t="s">
        <v>261</v>
      </c>
      <c r="D67" s="95" t="s">
        <v>300</v>
      </c>
      <c r="E67" s="94" t="s">
        <v>323</v>
      </c>
      <c r="F67" s="94">
        <v>200</v>
      </c>
      <c r="G67" s="49"/>
      <c r="H67" s="17"/>
      <c r="I67" s="17"/>
      <c r="J67" s="19"/>
      <c r="K67" s="17"/>
      <c r="L67" s="17"/>
      <c r="M67" s="17"/>
      <c r="N67" s="17"/>
    </row>
    <row r="68" spans="1:14" s="18" customFormat="1" ht="47.25" hidden="1">
      <c r="A68" s="97" t="s">
        <v>957</v>
      </c>
      <c r="B68" s="94"/>
      <c r="C68" s="95" t="s">
        <v>261</v>
      </c>
      <c r="D68" s="95" t="s">
        <v>300</v>
      </c>
      <c r="E68" s="94" t="s">
        <v>323</v>
      </c>
      <c r="F68" s="94">
        <v>200</v>
      </c>
      <c r="G68" s="49"/>
      <c r="H68" s="17"/>
      <c r="I68" s="17"/>
      <c r="J68" s="19"/>
      <c r="K68" s="17"/>
      <c r="L68" s="17"/>
      <c r="M68" s="17"/>
      <c r="N68" s="17"/>
    </row>
    <row r="69" spans="1:14" s="18" customFormat="1" ht="31.5">
      <c r="A69" s="97" t="s">
        <v>324</v>
      </c>
      <c r="B69" s="94"/>
      <c r="C69" s="95" t="s">
        <v>261</v>
      </c>
      <c r="D69" s="95" t="s">
        <v>300</v>
      </c>
      <c r="E69" s="94" t="s">
        <v>323</v>
      </c>
      <c r="F69" s="94">
        <v>300</v>
      </c>
      <c r="G69" s="49">
        <v>600</v>
      </c>
      <c r="H69" s="17"/>
      <c r="I69" s="17"/>
      <c r="J69" s="19"/>
      <c r="K69" s="17"/>
      <c r="L69" s="17"/>
      <c r="M69" s="17"/>
      <c r="N69" s="17"/>
    </row>
    <row r="70" spans="1:14" s="18" customFormat="1" ht="18" customHeight="1">
      <c r="A70" s="88" t="s">
        <v>326</v>
      </c>
      <c r="B70" s="89"/>
      <c r="C70" s="90" t="s">
        <v>327</v>
      </c>
      <c r="D70" s="90" t="s">
        <v>262</v>
      </c>
      <c r="E70" s="94"/>
      <c r="F70" s="94"/>
      <c r="G70" s="92">
        <f>SUM(G71,G76,G97)</f>
        <v>13639.400000000001</v>
      </c>
      <c r="H70" s="17"/>
      <c r="I70" s="17"/>
      <c r="J70" s="19"/>
      <c r="K70" s="17"/>
      <c r="L70" s="17"/>
      <c r="M70" s="17"/>
      <c r="N70" s="17"/>
    </row>
    <row r="71" spans="1:14" s="18" customFormat="1" ht="15.75">
      <c r="A71" s="88" t="s">
        <v>328</v>
      </c>
      <c r="B71" s="89"/>
      <c r="C71" s="90" t="s">
        <v>327</v>
      </c>
      <c r="D71" s="90" t="s">
        <v>275</v>
      </c>
      <c r="E71" s="89"/>
      <c r="F71" s="89"/>
      <c r="G71" s="92">
        <f>SUM(G72)</f>
        <v>1997</v>
      </c>
      <c r="H71" s="17"/>
      <c r="I71" s="17"/>
      <c r="J71" s="19"/>
      <c r="K71" s="17"/>
      <c r="L71" s="17"/>
      <c r="M71" s="17"/>
      <c r="N71" s="17"/>
    </row>
    <row r="72" spans="1:14" s="20" customFormat="1" ht="31.5">
      <c r="A72" s="93" t="s">
        <v>265</v>
      </c>
      <c r="B72" s="94"/>
      <c r="C72" s="95" t="s">
        <v>327</v>
      </c>
      <c r="D72" s="95" t="s">
        <v>275</v>
      </c>
      <c r="E72" s="94" t="s">
        <v>266</v>
      </c>
      <c r="F72" s="96"/>
      <c r="G72" s="49">
        <f>SUM(G73)</f>
        <v>1997</v>
      </c>
      <c r="H72" s="17"/>
      <c r="I72" s="17"/>
      <c r="J72" s="19"/>
      <c r="K72" s="17"/>
      <c r="L72" s="17"/>
      <c r="M72" s="17"/>
      <c r="N72" s="17"/>
    </row>
    <row r="73" spans="1:14" s="18" customFormat="1" ht="18.75">
      <c r="A73" s="93" t="s">
        <v>276</v>
      </c>
      <c r="B73" s="94"/>
      <c r="C73" s="95" t="s">
        <v>327</v>
      </c>
      <c r="D73" s="95" t="s">
        <v>275</v>
      </c>
      <c r="E73" s="94" t="s">
        <v>277</v>
      </c>
      <c r="F73" s="96"/>
      <c r="G73" s="49">
        <f>SUM(G74:G75)</f>
        <v>1997</v>
      </c>
      <c r="H73" s="17"/>
      <c r="I73" s="17"/>
      <c r="J73" s="19"/>
      <c r="K73" s="17"/>
      <c r="L73" s="17"/>
      <c r="M73" s="17"/>
      <c r="N73" s="17"/>
    </row>
    <row r="74" spans="1:14" s="18" customFormat="1" ht="157.5">
      <c r="A74" s="97" t="s">
        <v>329</v>
      </c>
      <c r="B74" s="94"/>
      <c r="C74" s="95" t="s">
        <v>327</v>
      </c>
      <c r="D74" s="95" t="s">
        <v>275</v>
      </c>
      <c r="E74" s="94" t="s">
        <v>330</v>
      </c>
      <c r="F74" s="94">
        <v>100</v>
      </c>
      <c r="G74" s="49">
        <v>1997</v>
      </c>
      <c r="H74" s="17"/>
      <c r="I74" s="17"/>
      <c r="J74" s="19"/>
      <c r="K74" s="17"/>
      <c r="L74" s="17"/>
      <c r="M74" s="17"/>
      <c r="N74" s="17"/>
    </row>
    <row r="75" spans="1:14" s="18" customFormat="1" ht="110.25" hidden="1">
      <c r="A75" s="98" t="s">
        <v>331</v>
      </c>
      <c r="B75" s="94"/>
      <c r="C75" s="95" t="s">
        <v>327</v>
      </c>
      <c r="D75" s="95" t="s">
        <v>275</v>
      </c>
      <c r="E75" s="94" t="s">
        <v>330</v>
      </c>
      <c r="F75" s="94">
        <v>200</v>
      </c>
      <c r="G75" s="49"/>
      <c r="H75" s="17"/>
      <c r="I75" s="17"/>
      <c r="J75" s="19"/>
      <c r="K75" s="17"/>
      <c r="L75" s="17"/>
      <c r="M75" s="17"/>
      <c r="N75" s="17"/>
    </row>
    <row r="76" spans="1:14" s="18" customFormat="1" ht="47.25">
      <c r="A76" s="88" t="s">
        <v>935</v>
      </c>
      <c r="B76" s="89"/>
      <c r="C76" s="90" t="s">
        <v>327</v>
      </c>
      <c r="D76" s="90" t="s">
        <v>347</v>
      </c>
      <c r="E76" s="89"/>
      <c r="F76" s="89"/>
      <c r="G76" s="92">
        <f>SUM(G77,G94)</f>
        <v>11532.400000000001</v>
      </c>
      <c r="H76" s="17"/>
      <c r="I76" s="17"/>
      <c r="J76" s="19"/>
      <c r="K76" s="17"/>
      <c r="L76" s="17"/>
      <c r="M76" s="17"/>
      <c r="N76" s="17"/>
    </row>
    <row r="77" spans="1:14" s="18" customFormat="1" ht="31.5">
      <c r="A77" s="11" t="s">
        <v>1088</v>
      </c>
      <c r="B77" s="94"/>
      <c r="C77" s="95" t="s">
        <v>327</v>
      </c>
      <c r="D77" s="95" t="s">
        <v>347</v>
      </c>
      <c r="E77" s="94" t="s">
        <v>333</v>
      </c>
      <c r="F77" s="94"/>
      <c r="G77" s="49">
        <f>SUM(G78,G89)</f>
        <v>5050</v>
      </c>
      <c r="H77" s="17"/>
      <c r="I77" s="17"/>
      <c r="J77" s="19"/>
      <c r="K77" s="17"/>
      <c r="L77" s="17"/>
      <c r="M77" s="17"/>
      <c r="N77" s="17"/>
    </row>
    <row r="78" spans="1:14" s="18" customFormat="1" ht="31.5">
      <c r="A78" s="11" t="s">
        <v>348</v>
      </c>
      <c r="B78" s="94"/>
      <c r="C78" s="95" t="s">
        <v>327</v>
      </c>
      <c r="D78" s="95" t="s">
        <v>347</v>
      </c>
      <c r="E78" s="94" t="s">
        <v>349</v>
      </c>
      <c r="F78" s="94"/>
      <c r="G78" s="49">
        <f>SUM(G79,G81,G83,G85,G87)</f>
        <v>3525</v>
      </c>
      <c r="H78" s="17"/>
      <c r="I78" s="17"/>
      <c r="J78" s="19"/>
      <c r="K78" s="17"/>
      <c r="L78" s="17"/>
      <c r="M78" s="17"/>
      <c r="N78" s="17"/>
    </row>
    <row r="79" spans="1:14" s="18" customFormat="1" ht="47.25">
      <c r="A79" s="11" t="s">
        <v>350</v>
      </c>
      <c r="B79" s="94"/>
      <c r="C79" s="95" t="s">
        <v>327</v>
      </c>
      <c r="D79" s="95" t="s">
        <v>347</v>
      </c>
      <c r="E79" s="94" t="s">
        <v>351</v>
      </c>
      <c r="F79" s="94"/>
      <c r="G79" s="49">
        <f>SUM(G80)</f>
        <v>1500</v>
      </c>
      <c r="H79" s="17"/>
      <c r="I79" s="17"/>
      <c r="J79" s="19"/>
      <c r="K79" s="17"/>
      <c r="L79" s="17"/>
      <c r="M79" s="17"/>
      <c r="N79" s="17"/>
    </row>
    <row r="80" spans="1:14" s="18" customFormat="1" ht="47.25">
      <c r="A80" s="97" t="s">
        <v>352</v>
      </c>
      <c r="B80" s="94"/>
      <c r="C80" s="95" t="s">
        <v>327</v>
      </c>
      <c r="D80" s="95" t="s">
        <v>347</v>
      </c>
      <c r="E80" s="94" t="s">
        <v>353</v>
      </c>
      <c r="F80" s="94">
        <v>800</v>
      </c>
      <c r="G80" s="49">
        <v>1500</v>
      </c>
      <c r="H80" s="17"/>
      <c r="I80" s="17"/>
      <c r="J80" s="19"/>
      <c r="K80" s="17"/>
      <c r="L80" s="17"/>
      <c r="M80" s="17"/>
      <c r="N80" s="17"/>
    </row>
    <row r="81" spans="1:14" s="18" customFormat="1" ht="31.5">
      <c r="A81" s="11" t="s">
        <v>354</v>
      </c>
      <c r="B81" s="94"/>
      <c r="C81" s="95" t="s">
        <v>327</v>
      </c>
      <c r="D81" s="95" t="s">
        <v>347</v>
      </c>
      <c r="E81" s="94" t="s">
        <v>355</v>
      </c>
      <c r="F81" s="113"/>
      <c r="G81" s="49">
        <f>SUM(G82)</f>
        <v>200</v>
      </c>
      <c r="H81" s="17"/>
      <c r="I81" s="17"/>
      <c r="J81" s="19"/>
      <c r="K81" s="17"/>
      <c r="L81" s="17"/>
      <c r="M81" s="17"/>
      <c r="N81" s="17"/>
    </row>
    <row r="82" spans="1:14" s="18" customFormat="1" ht="63">
      <c r="A82" s="97" t="s">
        <v>356</v>
      </c>
      <c r="B82" s="94"/>
      <c r="C82" s="95" t="s">
        <v>327</v>
      </c>
      <c r="D82" s="95" t="s">
        <v>347</v>
      </c>
      <c r="E82" s="114" t="s">
        <v>357</v>
      </c>
      <c r="F82" s="113">
        <v>200</v>
      </c>
      <c r="G82" s="49">
        <v>200</v>
      </c>
      <c r="H82" s="17"/>
      <c r="I82" s="17"/>
      <c r="J82" s="19"/>
      <c r="K82" s="17"/>
      <c r="L82" s="17"/>
      <c r="M82" s="17"/>
      <c r="N82" s="17"/>
    </row>
    <row r="83" spans="1:14" s="18" customFormat="1" ht="47.25">
      <c r="A83" s="11" t="s">
        <v>358</v>
      </c>
      <c r="B83" s="94"/>
      <c r="C83" s="95" t="s">
        <v>327</v>
      </c>
      <c r="D83" s="95" t="s">
        <v>347</v>
      </c>
      <c r="E83" s="94" t="s">
        <v>359</v>
      </c>
      <c r="F83" s="113"/>
      <c r="G83" s="49">
        <f>SUM(G84)</f>
        <v>25</v>
      </c>
      <c r="H83" s="17"/>
      <c r="I83" s="17"/>
      <c r="J83" s="19"/>
      <c r="K83" s="17"/>
      <c r="L83" s="17"/>
      <c r="M83" s="17"/>
      <c r="N83" s="17"/>
    </row>
    <row r="84" spans="1:14" s="18" customFormat="1" ht="63">
      <c r="A84" s="97" t="s">
        <v>360</v>
      </c>
      <c r="B84" s="94"/>
      <c r="C84" s="95" t="s">
        <v>327</v>
      </c>
      <c r="D84" s="95" t="s">
        <v>347</v>
      </c>
      <c r="E84" s="114" t="s">
        <v>361</v>
      </c>
      <c r="F84" s="113">
        <v>200</v>
      </c>
      <c r="G84" s="49">
        <v>25</v>
      </c>
      <c r="H84" s="17"/>
      <c r="I84" s="17"/>
      <c r="J84" s="19"/>
      <c r="K84" s="17"/>
      <c r="L84" s="17"/>
      <c r="M84" s="17"/>
      <c r="N84" s="17"/>
    </row>
    <row r="85" spans="1:14" s="18" customFormat="1" ht="47.25">
      <c r="A85" s="97" t="s">
        <v>960</v>
      </c>
      <c r="B85" s="94"/>
      <c r="C85" s="95" t="s">
        <v>327</v>
      </c>
      <c r="D85" s="95" t="s">
        <v>347</v>
      </c>
      <c r="E85" s="114" t="s">
        <v>959</v>
      </c>
      <c r="F85" s="113"/>
      <c r="G85" s="49">
        <f>SUM(G86)</f>
        <v>800</v>
      </c>
      <c r="H85" s="17"/>
      <c r="I85" s="17"/>
      <c r="J85" s="19"/>
      <c r="K85" s="17"/>
      <c r="L85" s="17"/>
      <c r="M85" s="17"/>
      <c r="N85" s="17"/>
    </row>
    <row r="86" spans="1:14" s="18" customFormat="1" ht="63">
      <c r="A86" s="97" t="s">
        <v>961</v>
      </c>
      <c r="B86" s="94"/>
      <c r="C86" s="95" t="s">
        <v>327</v>
      </c>
      <c r="D86" s="95" t="s">
        <v>347</v>
      </c>
      <c r="E86" s="114" t="s">
        <v>958</v>
      </c>
      <c r="F86" s="113">
        <v>200</v>
      </c>
      <c r="G86" s="49">
        <v>800</v>
      </c>
      <c r="H86" s="17"/>
      <c r="I86" s="17"/>
      <c r="J86" s="19"/>
      <c r="K86" s="17"/>
      <c r="L86" s="17"/>
      <c r="M86" s="17"/>
      <c r="N86" s="17"/>
    </row>
    <row r="87" spans="1:14" s="18" customFormat="1" ht="31.5">
      <c r="A87" s="97" t="s">
        <v>1007</v>
      </c>
      <c r="B87" s="94"/>
      <c r="C87" s="95" t="s">
        <v>327</v>
      </c>
      <c r="D87" s="95" t="s">
        <v>347</v>
      </c>
      <c r="E87" s="114" t="s">
        <v>1005</v>
      </c>
      <c r="F87" s="113"/>
      <c r="G87" s="49">
        <f>SUM(G88)</f>
        <v>1000</v>
      </c>
      <c r="H87" s="17"/>
      <c r="I87" s="17"/>
      <c r="J87" s="19"/>
      <c r="K87" s="17"/>
      <c r="L87" s="17"/>
      <c r="M87" s="17"/>
      <c r="N87" s="17"/>
    </row>
    <row r="88" spans="1:14" s="18" customFormat="1" ht="94.5">
      <c r="A88" s="97" t="s">
        <v>1008</v>
      </c>
      <c r="B88" s="94"/>
      <c r="C88" s="95" t="s">
        <v>327</v>
      </c>
      <c r="D88" s="95" t="s">
        <v>347</v>
      </c>
      <c r="E88" s="114" t="s">
        <v>1006</v>
      </c>
      <c r="F88" s="113">
        <v>100</v>
      </c>
      <c r="G88" s="49">
        <v>1000</v>
      </c>
      <c r="H88" s="17"/>
      <c r="I88" s="17"/>
      <c r="J88" s="19"/>
      <c r="K88" s="17"/>
      <c r="L88" s="17"/>
      <c r="M88" s="17"/>
      <c r="N88" s="17"/>
    </row>
    <row r="89" spans="1:14" s="18" customFormat="1" ht="78.75">
      <c r="A89" s="97" t="s">
        <v>334</v>
      </c>
      <c r="B89" s="94"/>
      <c r="C89" s="95" t="s">
        <v>327</v>
      </c>
      <c r="D89" s="95" t="s">
        <v>347</v>
      </c>
      <c r="E89" s="110" t="s">
        <v>335</v>
      </c>
      <c r="F89" s="94"/>
      <c r="G89" s="49">
        <f>SUM(G90,G92)</f>
        <v>1525</v>
      </c>
      <c r="H89" s="17"/>
      <c r="I89" s="17"/>
      <c r="J89" s="19"/>
      <c r="K89" s="17"/>
      <c r="L89" s="17"/>
      <c r="M89" s="17"/>
      <c r="N89" s="17"/>
    </row>
    <row r="90" spans="1:14" s="18" customFormat="1" ht="78.75">
      <c r="A90" s="97" t="s">
        <v>336</v>
      </c>
      <c r="B90" s="94"/>
      <c r="C90" s="95" t="s">
        <v>327</v>
      </c>
      <c r="D90" s="95" t="s">
        <v>347</v>
      </c>
      <c r="E90" s="111" t="s">
        <v>337</v>
      </c>
      <c r="F90" s="94"/>
      <c r="G90" s="49">
        <f>SUM(G91)</f>
        <v>1500</v>
      </c>
      <c r="H90" s="17"/>
      <c r="I90" s="17"/>
      <c r="J90" s="19"/>
      <c r="K90" s="17"/>
      <c r="L90" s="17"/>
      <c r="M90" s="17"/>
      <c r="N90" s="17"/>
    </row>
    <row r="91" spans="1:14" s="18" customFormat="1" ht="94.5">
      <c r="A91" s="97" t="s">
        <v>338</v>
      </c>
      <c r="B91" s="94"/>
      <c r="C91" s="95" t="s">
        <v>327</v>
      </c>
      <c r="D91" s="95" t="s">
        <v>347</v>
      </c>
      <c r="E91" s="112" t="s">
        <v>339</v>
      </c>
      <c r="F91" s="113">
        <v>200</v>
      </c>
      <c r="G91" s="49">
        <v>1500</v>
      </c>
      <c r="H91" s="17"/>
      <c r="I91" s="17"/>
      <c r="J91" s="19"/>
      <c r="K91" s="17"/>
      <c r="L91" s="17"/>
      <c r="M91" s="17"/>
      <c r="N91" s="17"/>
    </row>
    <row r="92" spans="1:14" s="18" customFormat="1" ht="47.25">
      <c r="A92" s="11" t="s">
        <v>340</v>
      </c>
      <c r="B92" s="94"/>
      <c r="C92" s="95" t="s">
        <v>327</v>
      </c>
      <c r="D92" s="95" t="s">
        <v>347</v>
      </c>
      <c r="E92" s="94" t="s">
        <v>341</v>
      </c>
      <c r="F92" s="113"/>
      <c r="G92" s="49">
        <f>SUM(G93)</f>
        <v>25</v>
      </c>
      <c r="H92" s="17"/>
      <c r="I92" s="17"/>
      <c r="J92" s="19"/>
      <c r="K92" s="17"/>
      <c r="L92" s="17"/>
      <c r="M92" s="17"/>
      <c r="N92" s="17"/>
    </row>
    <row r="93" spans="1:14" s="18" customFormat="1" ht="63">
      <c r="A93" s="97" t="s">
        <v>342</v>
      </c>
      <c r="B93" s="94"/>
      <c r="C93" s="95" t="s">
        <v>327</v>
      </c>
      <c r="D93" s="95" t="s">
        <v>347</v>
      </c>
      <c r="E93" s="112" t="s">
        <v>343</v>
      </c>
      <c r="F93" s="113">
        <v>200</v>
      </c>
      <c r="G93" s="49">
        <v>25</v>
      </c>
      <c r="H93" s="17"/>
      <c r="I93" s="17"/>
      <c r="J93" s="19"/>
      <c r="K93" s="17"/>
      <c r="L93" s="17"/>
      <c r="M93" s="17"/>
      <c r="N93" s="17"/>
    </row>
    <row r="94" spans="1:14" s="18" customFormat="1" ht="31.5">
      <c r="A94" s="109" t="s">
        <v>311</v>
      </c>
      <c r="B94" s="94"/>
      <c r="C94" s="95" t="s">
        <v>327</v>
      </c>
      <c r="D94" s="95" t="s">
        <v>347</v>
      </c>
      <c r="E94" s="94" t="s">
        <v>312</v>
      </c>
      <c r="F94" s="94"/>
      <c r="G94" s="49">
        <f>SUM(G95:G96)</f>
        <v>6482.4000000000005</v>
      </c>
      <c r="H94" s="17"/>
      <c r="I94" s="17"/>
      <c r="J94" s="19"/>
      <c r="K94" s="17"/>
      <c r="L94" s="17"/>
      <c r="M94" s="17"/>
      <c r="N94" s="17"/>
    </row>
    <row r="95" spans="1:14" s="18" customFormat="1" ht="78.75">
      <c r="A95" s="109" t="s">
        <v>272</v>
      </c>
      <c r="B95" s="94"/>
      <c r="C95" s="95" t="s">
        <v>327</v>
      </c>
      <c r="D95" s="95" t="s">
        <v>347</v>
      </c>
      <c r="E95" s="94" t="s">
        <v>313</v>
      </c>
      <c r="F95" s="94">
        <v>100</v>
      </c>
      <c r="G95" s="49">
        <v>292.8</v>
      </c>
      <c r="H95" s="17"/>
      <c r="I95" s="17"/>
      <c r="J95" s="19"/>
      <c r="K95" s="17"/>
      <c r="L95" s="17"/>
      <c r="M95" s="17"/>
      <c r="N95" s="17"/>
    </row>
    <row r="96" spans="1:14" s="18" customFormat="1" ht="94.5">
      <c r="A96" s="97" t="s">
        <v>344</v>
      </c>
      <c r="B96" s="94"/>
      <c r="C96" s="95" t="s">
        <v>327</v>
      </c>
      <c r="D96" s="95" t="s">
        <v>347</v>
      </c>
      <c r="E96" s="94" t="s">
        <v>345</v>
      </c>
      <c r="F96" s="94">
        <v>100</v>
      </c>
      <c r="G96" s="49">
        <v>6189.6</v>
      </c>
      <c r="H96" s="17"/>
      <c r="I96" s="17"/>
      <c r="J96" s="19"/>
      <c r="K96" s="17"/>
      <c r="L96" s="17"/>
      <c r="M96" s="17"/>
      <c r="N96" s="17"/>
    </row>
    <row r="97" spans="1:14" s="18" customFormat="1" ht="31.5">
      <c r="A97" s="88" t="s">
        <v>362</v>
      </c>
      <c r="B97" s="89"/>
      <c r="C97" s="90" t="s">
        <v>327</v>
      </c>
      <c r="D97" s="90">
        <v>14</v>
      </c>
      <c r="E97" s="89"/>
      <c r="F97" s="89"/>
      <c r="G97" s="92">
        <f>SUM(G98,G101)</f>
        <v>110</v>
      </c>
      <c r="H97" s="17"/>
      <c r="I97" s="17"/>
      <c r="J97" s="19"/>
      <c r="K97" s="17"/>
      <c r="L97" s="17"/>
      <c r="M97" s="17"/>
      <c r="N97" s="17"/>
    </row>
    <row r="98" spans="1:14" s="18" customFormat="1" ht="47.25">
      <c r="A98" s="93" t="s">
        <v>1089</v>
      </c>
      <c r="B98" s="94"/>
      <c r="C98" s="95" t="s">
        <v>327</v>
      </c>
      <c r="D98" s="95">
        <v>14</v>
      </c>
      <c r="E98" s="94" t="s">
        <v>363</v>
      </c>
      <c r="F98" s="94"/>
      <c r="G98" s="49">
        <f>G99</f>
        <v>10</v>
      </c>
      <c r="H98" s="17"/>
      <c r="I98" s="17"/>
      <c r="J98" s="19"/>
      <c r="K98" s="17"/>
      <c r="L98" s="17"/>
      <c r="M98" s="17"/>
      <c r="N98" s="17"/>
    </row>
    <row r="99" spans="1:14" s="18" customFormat="1" ht="63">
      <c r="A99" s="115" t="s">
        <v>694</v>
      </c>
      <c r="B99" s="99"/>
      <c r="C99" s="95" t="s">
        <v>327</v>
      </c>
      <c r="D99" s="95">
        <v>14</v>
      </c>
      <c r="E99" s="94" t="s">
        <v>692</v>
      </c>
      <c r="F99" s="94"/>
      <c r="G99" s="49">
        <f>G100</f>
        <v>10</v>
      </c>
      <c r="H99" s="17"/>
      <c r="I99" s="17"/>
      <c r="J99" s="19"/>
      <c r="K99" s="17"/>
      <c r="L99" s="17"/>
      <c r="M99" s="17"/>
      <c r="N99" s="17"/>
    </row>
    <row r="100" spans="1:14" s="18" customFormat="1" ht="78.75">
      <c r="A100" s="98" t="s">
        <v>364</v>
      </c>
      <c r="B100" s="99"/>
      <c r="C100" s="116" t="s">
        <v>327</v>
      </c>
      <c r="D100" s="116">
        <v>14</v>
      </c>
      <c r="E100" s="99" t="s">
        <v>693</v>
      </c>
      <c r="F100" s="94">
        <v>200</v>
      </c>
      <c r="G100" s="49">
        <v>10</v>
      </c>
      <c r="H100" s="17"/>
      <c r="I100" s="17"/>
      <c r="J100" s="19"/>
      <c r="K100" s="17"/>
      <c r="L100" s="17"/>
      <c r="M100" s="17"/>
      <c r="N100" s="17"/>
    </row>
    <row r="101" spans="1:14" s="18" customFormat="1" ht="47.25">
      <c r="A101" s="11" t="s">
        <v>1090</v>
      </c>
      <c r="B101" s="94"/>
      <c r="C101" s="95" t="s">
        <v>327</v>
      </c>
      <c r="D101" s="95" t="s">
        <v>365</v>
      </c>
      <c r="E101" s="94" t="s">
        <v>366</v>
      </c>
      <c r="F101" s="113"/>
      <c r="G101" s="49">
        <f>SUM(G102)</f>
        <v>100</v>
      </c>
      <c r="H101" s="17"/>
      <c r="I101" s="17"/>
      <c r="J101" s="19"/>
      <c r="K101" s="17"/>
      <c r="L101" s="17"/>
      <c r="M101" s="17"/>
      <c r="N101" s="17"/>
    </row>
    <row r="102" spans="1:14" s="18" customFormat="1" ht="31.5">
      <c r="A102" s="11" t="s">
        <v>367</v>
      </c>
      <c r="B102" s="94"/>
      <c r="C102" s="95" t="s">
        <v>327</v>
      </c>
      <c r="D102" s="95" t="s">
        <v>365</v>
      </c>
      <c r="E102" s="94" t="s">
        <v>368</v>
      </c>
      <c r="F102" s="113"/>
      <c r="G102" s="49">
        <f>SUM(G103)</f>
        <v>100</v>
      </c>
      <c r="H102" s="17"/>
      <c r="I102" s="17"/>
      <c r="J102" s="19"/>
      <c r="K102" s="17"/>
      <c r="L102" s="17"/>
      <c r="M102" s="17"/>
      <c r="N102" s="17"/>
    </row>
    <row r="103" spans="1:14" s="18" customFormat="1" ht="47.25">
      <c r="A103" s="11" t="s">
        <v>369</v>
      </c>
      <c r="B103" s="94"/>
      <c r="C103" s="95" t="s">
        <v>327</v>
      </c>
      <c r="D103" s="95" t="s">
        <v>365</v>
      </c>
      <c r="E103" s="94" t="s">
        <v>370</v>
      </c>
      <c r="F103" s="113"/>
      <c r="G103" s="49">
        <f>SUM(G104)</f>
        <v>100</v>
      </c>
      <c r="H103" s="17"/>
      <c r="I103" s="17"/>
      <c r="J103" s="19"/>
      <c r="K103" s="17"/>
      <c r="L103" s="17"/>
      <c r="M103" s="17"/>
      <c r="N103" s="17"/>
    </row>
    <row r="104" spans="1:14" s="18" customFormat="1" ht="94.5">
      <c r="A104" s="97" t="s">
        <v>1009</v>
      </c>
      <c r="B104" s="117"/>
      <c r="C104" s="118" t="s">
        <v>327</v>
      </c>
      <c r="D104" s="118" t="s">
        <v>365</v>
      </c>
      <c r="E104" s="119" t="s">
        <v>372</v>
      </c>
      <c r="F104" s="94">
        <v>300</v>
      </c>
      <c r="G104" s="49">
        <v>100</v>
      </c>
      <c r="H104" s="17"/>
      <c r="I104" s="17"/>
      <c r="J104" s="19"/>
      <c r="K104" s="17"/>
      <c r="L104" s="17"/>
      <c r="M104" s="17"/>
      <c r="N104" s="17"/>
    </row>
    <row r="105" spans="1:14" s="18" customFormat="1" ht="15.75">
      <c r="A105" s="88" t="s">
        <v>373</v>
      </c>
      <c r="B105" s="89"/>
      <c r="C105" s="90" t="s">
        <v>275</v>
      </c>
      <c r="D105" s="90" t="s">
        <v>262</v>
      </c>
      <c r="E105" s="89"/>
      <c r="F105" s="89"/>
      <c r="G105" s="92">
        <f>SUM(G106,G117,G133)</f>
        <v>60683.7</v>
      </c>
      <c r="H105" s="17"/>
      <c r="I105" s="17"/>
      <c r="J105" s="19"/>
      <c r="K105" s="17"/>
      <c r="L105" s="17"/>
      <c r="M105" s="17"/>
      <c r="N105" s="17"/>
    </row>
    <row r="106" spans="1:14" s="18" customFormat="1" ht="15.75">
      <c r="A106" s="88" t="s">
        <v>374</v>
      </c>
      <c r="B106" s="89"/>
      <c r="C106" s="90" t="s">
        <v>275</v>
      </c>
      <c r="D106" s="90" t="s">
        <v>375</v>
      </c>
      <c r="E106" s="89"/>
      <c r="F106" s="89"/>
      <c r="G106" s="92">
        <f>SUM(G107)</f>
        <v>20816.099999999999</v>
      </c>
      <c r="H106" s="17"/>
      <c r="I106" s="17"/>
      <c r="J106" s="19"/>
      <c r="K106" s="17"/>
      <c r="L106" s="17"/>
      <c r="M106" s="17"/>
      <c r="N106" s="17"/>
    </row>
    <row r="107" spans="1:14" s="18" customFormat="1" ht="31.5">
      <c r="A107" s="93" t="s">
        <v>1091</v>
      </c>
      <c r="B107" s="94"/>
      <c r="C107" s="95" t="s">
        <v>275</v>
      </c>
      <c r="D107" s="95" t="s">
        <v>375</v>
      </c>
      <c r="E107" s="94" t="s">
        <v>376</v>
      </c>
      <c r="F107" s="94"/>
      <c r="G107" s="49">
        <f>SUM(G108,G111)</f>
        <v>20816.099999999999</v>
      </c>
      <c r="H107" s="17"/>
      <c r="I107" s="17"/>
      <c r="J107" s="19"/>
      <c r="K107" s="17"/>
      <c r="L107" s="17"/>
      <c r="M107" s="17"/>
      <c r="N107" s="17"/>
    </row>
    <row r="108" spans="1:14" s="18" customFormat="1" ht="15.75">
      <c r="A108" s="93" t="s">
        <v>1116</v>
      </c>
      <c r="B108" s="94"/>
      <c r="C108" s="95" t="s">
        <v>275</v>
      </c>
      <c r="D108" s="95" t="s">
        <v>375</v>
      </c>
      <c r="E108" s="94" t="s">
        <v>377</v>
      </c>
      <c r="F108" s="94"/>
      <c r="G108" s="49">
        <f>SUM(G109)</f>
        <v>19187</v>
      </c>
      <c r="H108" s="17"/>
      <c r="I108" s="17"/>
      <c r="J108" s="19"/>
      <c r="K108" s="17"/>
      <c r="L108" s="17"/>
      <c r="M108" s="17"/>
      <c r="N108" s="17"/>
    </row>
    <row r="109" spans="1:14" s="18" customFormat="1" ht="15.75">
      <c r="A109" s="93" t="s">
        <v>1117</v>
      </c>
      <c r="B109" s="94"/>
      <c r="C109" s="95" t="s">
        <v>275</v>
      </c>
      <c r="D109" s="95" t="s">
        <v>375</v>
      </c>
      <c r="E109" s="94" t="s">
        <v>378</v>
      </c>
      <c r="F109" s="94"/>
      <c r="G109" s="49">
        <f>SUM(G110)</f>
        <v>19187</v>
      </c>
      <c r="H109" s="17"/>
      <c r="I109" s="17"/>
      <c r="J109" s="19"/>
      <c r="K109" s="17"/>
      <c r="L109" s="17"/>
      <c r="M109" s="17"/>
      <c r="N109" s="17"/>
    </row>
    <row r="110" spans="1:14" s="18" customFormat="1" ht="47.25">
      <c r="A110" s="98" t="s">
        <v>379</v>
      </c>
      <c r="B110" s="94"/>
      <c r="C110" s="95" t="s">
        <v>275</v>
      </c>
      <c r="D110" s="95" t="s">
        <v>375</v>
      </c>
      <c r="E110" s="94" t="s">
        <v>380</v>
      </c>
      <c r="F110" s="94">
        <v>200</v>
      </c>
      <c r="G110" s="49">
        <v>19187</v>
      </c>
      <c r="H110" s="17"/>
      <c r="I110" s="17"/>
      <c r="J110" s="19"/>
      <c r="K110" s="17"/>
      <c r="L110" s="17"/>
      <c r="M110" s="17"/>
      <c r="N110" s="17"/>
    </row>
    <row r="111" spans="1:14" s="18" customFormat="1" ht="31.5">
      <c r="A111" s="98" t="s">
        <v>1119</v>
      </c>
      <c r="B111" s="94"/>
      <c r="C111" s="95" t="s">
        <v>275</v>
      </c>
      <c r="D111" s="95" t="s">
        <v>375</v>
      </c>
      <c r="E111" s="94" t="s">
        <v>381</v>
      </c>
      <c r="F111" s="94"/>
      <c r="G111" s="49">
        <f>SUM(G112,G114)</f>
        <v>1629.1</v>
      </c>
      <c r="H111" s="17"/>
      <c r="I111" s="17"/>
      <c r="J111" s="19"/>
      <c r="K111" s="17"/>
      <c r="L111" s="17"/>
      <c r="M111" s="17"/>
      <c r="N111" s="17"/>
    </row>
    <row r="112" spans="1:14" s="18" customFormat="1" ht="15.75">
      <c r="A112" s="98" t="s">
        <v>382</v>
      </c>
      <c r="B112" s="94"/>
      <c r="C112" s="95" t="s">
        <v>275</v>
      </c>
      <c r="D112" s="95" t="s">
        <v>375</v>
      </c>
      <c r="E112" s="94" t="s">
        <v>383</v>
      </c>
      <c r="F112" s="94"/>
      <c r="G112" s="49">
        <f>SUM(G113)</f>
        <v>1629.1</v>
      </c>
      <c r="H112" s="17"/>
      <c r="I112" s="17"/>
      <c r="J112" s="19"/>
      <c r="K112" s="17"/>
      <c r="L112" s="17"/>
      <c r="M112" s="17"/>
      <c r="N112" s="17"/>
    </row>
    <row r="113" spans="1:14" s="18" customFormat="1" ht="47.25">
      <c r="A113" s="98" t="s">
        <v>384</v>
      </c>
      <c r="B113" s="94"/>
      <c r="C113" s="95" t="s">
        <v>275</v>
      </c>
      <c r="D113" s="95" t="s">
        <v>375</v>
      </c>
      <c r="E113" s="114" t="s">
        <v>385</v>
      </c>
      <c r="F113" s="94">
        <v>200</v>
      </c>
      <c r="G113" s="49">
        <v>1629.1</v>
      </c>
      <c r="H113" s="17"/>
      <c r="I113" s="17"/>
      <c r="J113" s="19"/>
      <c r="K113" s="17"/>
      <c r="L113" s="17"/>
      <c r="M113" s="17"/>
      <c r="N113" s="17"/>
    </row>
    <row r="114" spans="1:14" s="18" customFormat="1" ht="31.5" hidden="1">
      <c r="A114" s="98" t="s">
        <v>386</v>
      </c>
      <c r="B114" s="94"/>
      <c r="C114" s="95" t="s">
        <v>275</v>
      </c>
      <c r="D114" s="95" t="s">
        <v>375</v>
      </c>
      <c r="E114" s="114" t="s">
        <v>387</v>
      </c>
      <c r="F114" s="94"/>
      <c r="G114" s="49">
        <f>SUM(G115:G116)</f>
        <v>0</v>
      </c>
      <c r="H114" s="17"/>
      <c r="I114" s="17"/>
      <c r="J114" s="19"/>
      <c r="K114" s="17"/>
      <c r="L114" s="17"/>
      <c r="M114" s="17"/>
      <c r="N114" s="17"/>
    </row>
    <row r="115" spans="1:14" s="18" customFormat="1" ht="47.25" hidden="1">
      <c r="A115" s="98" t="s">
        <v>388</v>
      </c>
      <c r="B115" s="94"/>
      <c r="C115" s="95" t="s">
        <v>275</v>
      </c>
      <c r="D115" s="95" t="s">
        <v>375</v>
      </c>
      <c r="E115" s="114" t="s">
        <v>389</v>
      </c>
      <c r="F115" s="94">
        <v>200</v>
      </c>
      <c r="G115" s="49"/>
      <c r="H115" s="17"/>
      <c r="I115" s="17"/>
      <c r="J115" s="19"/>
      <c r="K115" s="17"/>
      <c r="L115" s="17"/>
      <c r="M115" s="17"/>
      <c r="N115" s="17"/>
    </row>
    <row r="116" spans="1:14" s="18" customFormat="1" ht="63" hidden="1">
      <c r="A116" s="98" t="s">
        <v>390</v>
      </c>
      <c r="B116" s="94"/>
      <c r="C116" s="95" t="s">
        <v>275</v>
      </c>
      <c r="D116" s="95" t="s">
        <v>375</v>
      </c>
      <c r="E116" s="114" t="s">
        <v>391</v>
      </c>
      <c r="F116" s="94">
        <v>200</v>
      </c>
      <c r="G116" s="49">
        <v>0</v>
      </c>
      <c r="H116" s="17"/>
      <c r="I116" s="17"/>
      <c r="J116" s="19"/>
      <c r="K116" s="17"/>
      <c r="L116" s="17"/>
      <c r="M116" s="17"/>
      <c r="N116" s="17"/>
    </row>
    <row r="117" spans="1:14" s="18" customFormat="1" ht="15.75">
      <c r="A117" s="88" t="s">
        <v>392</v>
      </c>
      <c r="B117" s="89"/>
      <c r="C117" s="90" t="s">
        <v>275</v>
      </c>
      <c r="D117" s="90" t="s">
        <v>332</v>
      </c>
      <c r="E117" s="89"/>
      <c r="F117" s="89"/>
      <c r="G117" s="92">
        <f>SUM(G118,G128)</f>
        <v>39867.599999999999</v>
      </c>
      <c r="H117" s="17"/>
      <c r="I117" s="17"/>
      <c r="J117" s="19"/>
      <c r="K117" s="17"/>
      <c r="L117" s="17"/>
      <c r="M117" s="17"/>
      <c r="N117" s="17"/>
    </row>
    <row r="118" spans="1:14" s="18" customFormat="1" ht="31.5">
      <c r="A118" s="93" t="s">
        <v>1091</v>
      </c>
      <c r="B118" s="94"/>
      <c r="C118" s="95" t="s">
        <v>275</v>
      </c>
      <c r="D118" s="95" t="s">
        <v>332</v>
      </c>
      <c r="E118" s="94" t="s">
        <v>376</v>
      </c>
      <c r="F118" s="94"/>
      <c r="G118" s="49">
        <f>SUM(G119)</f>
        <v>16730.8</v>
      </c>
      <c r="H118" s="17"/>
      <c r="I118" s="17"/>
      <c r="J118" s="19"/>
      <c r="K118" s="17"/>
      <c r="L118" s="17"/>
      <c r="M118" s="17"/>
      <c r="N118" s="17"/>
    </row>
    <row r="119" spans="1:14" s="18" customFormat="1" ht="31.5">
      <c r="A119" s="93" t="s">
        <v>1118</v>
      </c>
      <c r="B119" s="94"/>
      <c r="C119" s="95" t="s">
        <v>275</v>
      </c>
      <c r="D119" s="95" t="s">
        <v>332</v>
      </c>
      <c r="E119" s="94" t="s">
        <v>393</v>
      </c>
      <c r="F119" s="94"/>
      <c r="G119" s="49">
        <f>SUM(G120,G122,G126,G124)</f>
        <v>16730.8</v>
      </c>
      <c r="H119" s="17"/>
      <c r="I119" s="17"/>
      <c r="J119" s="19"/>
      <c r="K119" s="17"/>
      <c r="L119" s="17"/>
      <c r="M119" s="17"/>
      <c r="N119" s="17"/>
    </row>
    <row r="120" spans="1:14" s="18" customFormat="1" ht="31.5">
      <c r="A120" s="93" t="s">
        <v>394</v>
      </c>
      <c r="B120" s="94"/>
      <c r="C120" s="95" t="s">
        <v>275</v>
      </c>
      <c r="D120" s="95" t="s">
        <v>332</v>
      </c>
      <c r="E120" s="94" t="s">
        <v>395</v>
      </c>
      <c r="F120" s="94"/>
      <c r="G120" s="49">
        <f>SUM(G121)</f>
        <v>6115.5</v>
      </c>
      <c r="H120" s="17"/>
      <c r="I120" s="17"/>
      <c r="J120" s="19"/>
      <c r="K120" s="17"/>
      <c r="L120" s="17"/>
      <c r="M120" s="17"/>
      <c r="N120" s="17"/>
    </row>
    <row r="121" spans="1:14" s="18" customFormat="1" ht="47.25">
      <c r="A121" s="98" t="s">
        <v>396</v>
      </c>
      <c r="B121" s="94"/>
      <c r="C121" s="95" t="s">
        <v>275</v>
      </c>
      <c r="D121" s="95" t="s">
        <v>332</v>
      </c>
      <c r="E121" s="94" t="s">
        <v>397</v>
      </c>
      <c r="F121" s="94">
        <v>200</v>
      </c>
      <c r="G121" s="49">
        <v>6115.5</v>
      </c>
      <c r="H121" s="17"/>
      <c r="I121" s="17"/>
      <c r="J121" s="19"/>
      <c r="K121" s="17"/>
      <c r="L121" s="17"/>
      <c r="M121" s="17"/>
      <c r="N121" s="17"/>
    </row>
    <row r="122" spans="1:14" s="18" customFormat="1" ht="63">
      <c r="A122" s="98" t="s">
        <v>988</v>
      </c>
      <c r="B122" s="94"/>
      <c r="C122" s="95" t="s">
        <v>275</v>
      </c>
      <c r="D122" s="95" t="s">
        <v>332</v>
      </c>
      <c r="E122" s="94" t="s">
        <v>989</v>
      </c>
      <c r="F122" s="94"/>
      <c r="G122" s="49">
        <f>G123</f>
        <v>1000</v>
      </c>
      <c r="H122" s="17"/>
      <c r="I122" s="17"/>
      <c r="J122" s="19"/>
      <c r="K122" s="17"/>
      <c r="L122" s="17"/>
      <c r="M122" s="17"/>
      <c r="N122" s="17"/>
    </row>
    <row r="123" spans="1:14" s="18" customFormat="1" ht="63">
      <c r="A123" s="98" t="s">
        <v>991</v>
      </c>
      <c r="B123" s="94"/>
      <c r="C123" s="95" t="s">
        <v>275</v>
      </c>
      <c r="D123" s="95" t="s">
        <v>451</v>
      </c>
      <c r="E123" s="94" t="s">
        <v>990</v>
      </c>
      <c r="F123" s="94">
        <v>800</v>
      </c>
      <c r="G123" s="49">
        <v>1000</v>
      </c>
      <c r="H123" s="17"/>
      <c r="I123" s="17"/>
      <c r="J123" s="19"/>
      <c r="K123" s="17"/>
      <c r="L123" s="17"/>
      <c r="M123" s="17"/>
      <c r="N123" s="17"/>
    </row>
    <row r="124" spans="1:14" s="18" customFormat="1" ht="31.5" hidden="1">
      <c r="A124" s="98" t="s">
        <v>964</v>
      </c>
      <c r="B124" s="94"/>
      <c r="C124" s="95" t="s">
        <v>275</v>
      </c>
      <c r="D124" s="95" t="s">
        <v>332</v>
      </c>
      <c r="E124" s="94" t="s">
        <v>963</v>
      </c>
      <c r="F124" s="94"/>
      <c r="G124" s="49">
        <f>SUM(G125)</f>
        <v>0</v>
      </c>
      <c r="H124" s="17"/>
      <c r="I124" s="17"/>
      <c r="J124" s="19"/>
      <c r="K124" s="17"/>
      <c r="L124" s="17"/>
      <c r="M124" s="17"/>
      <c r="N124" s="17"/>
    </row>
    <row r="125" spans="1:14" s="18" customFormat="1" ht="47.25" hidden="1">
      <c r="A125" s="98" t="s">
        <v>965</v>
      </c>
      <c r="B125" s="94"/>
      <c r="C125" s="95" t="s">
        <v>275</v>
      </c>
      <c r="D125" s="95" t="s">
        <v>332</v>
      </c>
      <c r="E125" s="94" t="s">
        <v>962</v>
      </c>
      <c r="F125" s="94">
        <v>200</v>
      </c>
      <c r="G125" s="49"/>
      <c r="H125" s="17"/>
      <c r="I125" s="17"/>
      <c r="J125" s="19"/>
      <c r="K125" s="17"/>
      <c r="L125" s="17"/>
      <c r="M125" s="17"/>
      <c r="N125" s="17"/>
    </row>
    <row r="126" spans="1:14" s="18" customFormat="1" ht="47.25">
      <c r="A126" s="98" t="s">
        <v>993</v>
      </c>
      <c r="B126" s="94"/>
      <c r="C126" s="95" t="s">
        <v>275</v>
      </c>
      <c r="D126" s="95" t="s">
        <v>332</v>
      </c>
      <c r="E126" s="94" t="s">
        <v>994</v>
      </c>
      <c r="F126" s="94"/>
      <c r="G126" s="49">
        <f>SUM(G127)</f>
        <v>9615.2999999999993</v>
      </c>
      <c r="H126" s="17"/>
      <c r="I126" s="17"/>
      <c r="J126" s="19"/>
      <c r="K126" s="17"/>
      <c r="L126" s="17"/>
      <c r="M126" s="17"/>
      <c r="N126" s="17"/>
    </row>
    <row r="127" spans="1:14" s="18" customFormat="1" ht="47.25">
      <c r="A127" s="98" t="s">
        <v>996</v>
      </c>
      <c r="B127" s="94"/>
      <c r="C127" s="95" t="s">
        <v>275</v>
      </c>
      <c r="D127" s="95" t="s">
        <v>332</v>
      </c>
      <c r="E127" s="94" t="s">
        <v>995</v>
      </c>
      <c r="F127" s="94">
        <v>800</v>
      </c>
      <c r="G127" s="49">
        <v>9615.2999999999993</v>
      </c>
      <c r="H127" s="17"/>
      <c r="I127" s="17"/>
      <c r="J127" s="19"/>
      <c r="K127" s="17"/>
      <c r="L127" s="17"/>
      <c r="M127" s="17"/>
      <c r="N127" s="17"/>
    </row>
    <row r="128" spans="1:14" s="18" customFormat="1" ht="31.5">
      <c r="A128" s="93" t="s">
        <v>1087</v>
      </c>
      <c r="B128" s="94"/>
      <c r="C128" s="95" t="s">
        <v>275</v>
      </c>
      <c r="D128" s="95" t="s">
        <v>332</v>
      </c>
      <c r="E128" s="94" t="s">
        <v>399</v>
      </c>
      <c r="F128" s="94"/>
      <c r="G128" s="49">
        <f>G129+G131</f>
        <v>23136.799999999999</v>
      </c>
      <c r="H128" s="17"/>
      <c r="I128" s="17"/>
      <c r="J128" s="19"/>
      <c r="K128" s="17"/>
      <c r="L128" s="17"/>
      <c r="M128" s="17"/>
      <c r="N128" s="17"/>
    </row>
    <row r="129" spans="1:14" s="18" customFormat="1" ht="15.75">
      <c r="A129" s="93" t="s">
        <v>400</v>
      </c>
      <c r="B129" s="94"/>
      <c r="C129" s="95" t="s">
        <v>275</v>
      </c>
      <c r="D129" s="95" t="s">
        <v>332</v>
      </c>
      <c r="E129" s="94" t="s">
        <v>401</v>
      </c>
      <c r="F129" s="94"/>
      <c r="G129" s="49">
        <f>SUM(G130)</f>
        <v>23136.799999999999</v>
      </c>
      <c r="H129" s="17"/>
      <c r="I129" s="17"/>
      <c r="J129" s="19"/>
      <c r="K129" s="17"/>
      <c r="L129" s="17"/>
      <c r="M129" s="17"/>
      <c r="N129" s="17"/>
    </row>
    <row r="130" spans="1:14" s="18" customFormat="1" ht="63">
      <c r="A130" s="98" t="s">
        <v>402</v>
      </c>
      <c r="B130" s="94"/>
      <c r="C130" s="95" t="s">
        <v>275</v>
      </c>
      <c r="D130" s="95" t="s">
        <v>332</v>
      </c>
      <c r="E130" s="94" t="s">
        <v>403</v>
      </c>
      <c r="F130" s="94">
        <v>200</v>
      </c>
      <c r="G130" s="49">
        <v>23136.799999999999</v>
      </c>
      <c r="H130" s="17"/>
      <c r="I130" s="17"/>
      <c r="J130" s="19"/>
      <c r="K130" s="17"/>
      <c r="L130" s="17"/>
      <c r="M130" s="17"/>
      <c r="N130" s="17"/>
    </row>
    <row r="131" spans="1:14" s="18" customFormat="1" ht="47.25" hidden="1">
      <c r="A131" s="93" t="s">
        <v>697</v>
      </c>
      <c r="B131" s="94"/>
      <c r="C131" s="95" t="s">
        <v>275</v>
      </c>
      <c r="D131" s="95" t="s">
        <v>332</v>
      </c>
      <c r="E131" s="94" t="s">
        <v>695</v>
      </c>
      <c r="F131" s="94"/>
      <c r="G131" s="49">
        <f>SUM(G132)</f>
        <v>0</v>
      </c>
      <c r="H131" s="17"/>
      <c r="I131" s="17"/>
      <c r="J131" s="19"/>
      <c r="K131" s="17"/>
      <c r="L131" s="17"/>
      <c r="M131" s="17"/>
      <c r="N131" s="17"/>
    </row>
    <row r="132" spans="1:14" s="18" customFormat="1" ht="47.25" hidden="1">
      <c r="A132" s="98" t="s">
        <v>698</v>
      </c>
      <c r="B132" s="94"/>
      <c r="C132" s="95" t="s">
        <v>275</v>
      </c>
      <c r="D132" s="95" t="s">
        <v>332</v>
      </c>
      <c r="E132" s="94" t="s">
        <v>696</v>
      </c>
      <c r="F132" s="94">
        <v>200</v>
      </c>
      <c r="G132" s="49"/>
      <c r="H132" s="17"/>
      <c r="I132" s="17"/>
      <c r="J132" s="19"/>
      <c r="K132" s="17"/>
      <c r="L132" s="17"/>
      <c r="M132" s="17"/>
      <c r="N132" s="17"/>
    </row>
    <row r="133" spans="1:14" s="18" customFormat="1" ht="15.75" hidden="1">
      <c r="A133" s="138" t="s">
        <v>404</v>
      </c>
      <c r="B133" s="89"/>
      <c r="C133" s="90" t="s">
        <v>275</v>
      </c>
      <c r="D133" s="90">
        <v>12</v>
      </c>
      <c r="E133" s="89"/>
      <c r="F133" s="89"/>
      <c r="G133" s="92">
        <f>SUM(G134)</f>
        <v>0</v>
      </c>
      <c r="H133" s="17"/>
      <c r="I133" s="17"/>
      <c r="J133" s="19"/>
      <c r="K133" s="17"/>
      <c r="L133" s="17"/>
      <c r="M133" s="17"/>
      <c r="N133" s="17"/>
    </row>
    <row r="134" spans="1:14" s="18" customFormat="1" ht="15.75" hidden="1">
      <c r="A134" s="128" t="s">
        <v>293</v>
      </c>
      <c r="B134" s="94"/>
      <c r="C134" s="95" t="s">
        <v>275</v>
      </c>
      <c r="D134" s="95" t="s">
        <v>405</v>
      </c>
      <c r="E134" s="134" t="s">
        <v>294</v>
      </c>
      <c r="F134" s="94"/>
      <c r="G134" s="49">
        <f>G135</f>
        <v>0</v>
      </c>
      <c r="H134" s="17"/>
      <c r="I134" s="17"/>
      <c r="J134" s="19"/>
      <c r="K134" s="17"/>
      <c r="L134" s="17"/>
      <c r="M134" s="17"/>
      <c r="N134" s="17"/>
    </row>
    <row r="135" spans="1:14" s="18" customFormat="1" ht="15.75" hidden="1">
      <c r="A135" s="128" t="s">
        <v>295</v>
      </c>
      <c r="B135" s="94"/>
      <c r="C135" s="95" t="s">
        <v>275</v>
      </c>
      <c r="D135" s="95" t="s">
        <v>405</v>
      </c>
      <c r="E135" s="134" t="s">
        <v>296</v>
      </c>
      <c r="F135" s="94"/>
      <c r="G135" s="49">
        <f>SUM(G136)</f>
        <v>0</v>
      </c>
      <c r="H135" s="17"/>
      <c r="I135" s="17"/>
      <c r="J135" s="19"/>
      <c r="K135" s="17"/>
      <c r="L135" s="17"/>
      <c r="M135" s="17"/>
      <c r="N135" s="17"/>
    </row>
    <row r="136" spans="1:14" s="18" customFormat="1" ht="31.5" hidden="1">
      <c r="A136" s="109" t="s">
        <v>325</v>
      </c>
      <c r="B136" s="94"/>
      <c r="C136" s="95" t="s">
        <v>275</v>
      </c>
      <c r="D136" s="95" t="s">
        <v>405</v>
      </c>
      <c r="E136" s="94" t="s">
        <v>406</v>
      </c>
      <c r="F136" s="94">
        <v>800</v>
      </c>
      <c r="G136" s="49">
        <v>0</v>
      </c>
      <c r="H136" s="17"/>
      <c r="I136" s="17"/>
      <c r="J136" s="19"/>
      <c r="K136" s="17"/>
      <c r="L136" s="17"/>
      <c r="M136" s="17"/>
      <c r="N136" s="17"/>
    </row>
    <row r="137" spans="1:14" s="18" customFormat="1" ht="15.75">
      <c r="A137" s="88" t="s">
        <v>407</v>
      </c>
      <c r="B137" s="89"/>
      <c r="C137" s="90" t="s">
        <v>292</v>
      </c>
      <c r="D137" s="90" t="s">
        <v>262</v>
      </c>
      <c r="E137" s="89"/>
      <c r="F137" s="89"/>
      <c r="G137" s="92">
        <f>SUM(G138,G149,G164,G176)</f>
        <v>374945.10000000003</v>
      </c>
      <c r="H137" s="19"/>
      <c r="I137" s="17"/>
      <c r="J137" s="19"/>
      <c r="K137" s="17"/>
      <c r="L137" s="17"/>
      <c r="M137" s="17"/>
      <c r="N137" s="17"/>
    </row>
    <row r="138" spans="1:14" s="18" customFormat="1" ht="15.75">
      <c r="A138" s="88" t="s">
        <v>408</v>
      </c>
      <c r="B138" s="89"/>
      <c r="C138" s="90" t="s">
        <v>292</v>
      </c>
      <c r="D138" s="90" t="s">
        <v>261</v>
      </c>
      <c r="E138" s="89"/>
      <c r="F138" s="89"/>
      <c r="G138" s="92">
        <f>SUM(G139)</f>
        <v>155667.70000000001</v>
      </c>
      <c r="H138" s="17"/>
      <c r="I138" s="17"/>
      <c r="J138" s="19"/>
      <c r="K138" s="17"/>
      <c r="L138" s="17"/>
      <c r="M138" s="17"/>
      <c r="N138" s="17"/>
    </row>
    <row r="139" spans="1:14" s="18" customFormat="1" ht="31.5">
      <c r="A139" s="93" t="s">
        <v>1087</v>
      </c>
      <c r="B139" s="94"/>
      <c r="C139" s="95" t="s">
        <v>292</v>
      </c>
      <c r="D139" s="95" t="s">
        <v>261</v>
      </c>
      <c r="E139" s="94" t="s">
        <v>399</v>
      </c>
      <c r="F139" s="89"/>
      <c r="G139" s="49">
        <f>SUM(G140,G142,G144,G147)</f>
        <v>155667.70000000001</v>
      </c>
      <c r="H139" s="17"/>
      <c r="I139" s="17"/>
      <c r="J139" s="19"/>
      <c r="K139" s="17"/>
      <c r="L139" s="17"/>
      <c r="M139" s="17"/>
      <c r="N139" s="17"/>
    </row>
    <row r="140" spans="1:14" s="18" customFormat="1" ht="31.5">
      <c r="A140" s="93" t="s">
        <v>409</v>
      </c>
      <c r="B140" s="94"/>
      <c r="C140" s="95" t="s">
        <v>292</v>
      </c>
      <c r="D140" s="95" t="s">
        <v>261</v>
      </c>
      <c r="E140" s="94" t="s">
        <v>410</v>
      </c>
      <c r="F140" s="89"/>
      <c r="G140" s="49">
        <f>SUM(G141)</f>
        <v>51580.9</v>
      </c>
      <c r="H140" s="17"/>
      <c r="I140" s="17"/>
      <c r="J140" s="19"/>
      <c r="K140" s="17"/>
      <c r="L140" s="17"/>
      <c r="M140" s="17"/>
      <c r="N140" s="17"/>
    </row>
    <row r="141" spans="1:14" s="18" customFormat="1" ht="47.25">
      <c r="A141" s="93" t="s">
        <v>411</v>
      </c>
      <c r="B141" s="94"/>
      <c r="C141" s="95" t="s">
        <v>292</v>
      </c>
      <c r="D141" s="95" t="s">
        <v>261</v>
      </c>
      <c r="E141" s="94" t="s">
        <v>412</v>
      </c>
      <c r="F141" s="94">
        <v>200</v>
      </c>
      <c r="G141" s="49">
        <v>51580.9</v>
      </c>
      <c r="H141" s="17"/>
      <c r="I141" s="17"/>
      <c r="J141" s="19"/>
      <c r="K141" s="17"/>
      <c r="L141" s="17"/>
      <c r="M141" s="17"/>
      <c r="N141" s="17"/>
    </row>
    <row r="142" spans="1:14" s="18" customFormat="1" ht="31.5">
      <c r="A142" s="97" t="s">
        <v>413</v>
      </c>
      <c r="B142" s="94"/>
      <c r="C142" s="95" t="s">
        <v>292</v>
      </c>
      <c r="D142" s="95" t="s">
        <v>261</v>
      </c>
      <c r="E142" s="94" t="s">
        <v>454</v>
      </c>
      <c r="F142" s="94"/>
      <c r="G142" s="49">
        <f>SUM(G143)</f>
        <v>8946.5</v>
      </c>
      <c r="H142" s="17"/>
      <c r="I142" s="17"/>
      <c r="J142" s="19"/>
      <c r="K142" s="17"/>
      <c r="L142" s="17"/>
      <c r="M142" s="17"/>
      <c r="N142" s="17"/>
    </row>
    <row r="143" spans="1:14" s="18" customFormat="1" ht="47.25">
      <c r="A143" s="93" t="s">
        <v>415</v>
      </c>
      <c r="B143" s="94"/>
      <c r="C143" s="95" t="s">
        <v>292</v>
      </c>
      <c r="D143" s="95" t="s">
        <v>261</v>
      </c>
      <c r="E143" s="94" t="s">
        <v>1122</v>
      </c>
      <c r="F143" s="94">
        <v>200</v>
      </c>
      <c r="G143" s="49">
        <f>2097.6+6848.9</f>
        <v>8946.5</v>
      </c>
      <c r="H143" s="17"/>
      <c r="I143" s="17"/>
      <c r="J143" s="19"/>
      <c r="K143" s="17"/>
      <c r="L143" s="17"/>
      <c r="M143" s="17"/>
      <c r="N143" s="17"/>
    </row>
    <row r="144" spans="1:14" s="18" customFormat="1" ht="31.5" hidden="1">
      <c r="A144" s="97" t="s">
        <v>924</v>
      </c>
      <c r="B144" s="94"/>
      <c r="C144" s="95" t="s">
        <v>292</v>
      </c>
      <c r="D144" s="95" t="s">
        <v>261</v>
      </c>
      <c r="E144" s="94" t="s">
        <v>923</v>
      </c>
      <c r="F144" s="94"/>
      <c r="G144" s="49">
        <f>SUM(G145:G146)</f>
        <v>0</v>
      </c>
      <c r="H144" s="17"/>
      <c r="I144" s="17"/>
      <c r="J144" s="19"/>
      <c r="K144" s="17"/>
      <c r="L144" s="17"/>
      <c r="M144" s="17"/>
      <c r="N144" s="17"/>
    </row>
    <row r="145" spans="1:15" s="18" customFormat="1" ht="47.25" hidden="1">
      <c r="A145" s="93" t="s">
        <v>930</v>
      </c>
      <c r="B145" s="94"/>
      <c r="C145" s="95" t="s">
        <v>292</v>
      </c>
      <c r="D145" s="95" t="s">
        <v>261</v>
      </c>
      <c r="E145" s="94" t="s">
        <v>928</v>
      </c>
      <c r="F145" s="94">
        <v>400</v>
      </c>
      <c r="G145" s="49"/>
      <c r="H145" s="17"/>
      <c r="I145" s="17"/>
      <c r="J145" s="19"/>
      <c r="K145" s="17"/>
      <c r="L145" s="17"/>
      <c r="M145" s="17"/>
      <c r="N145" s="17"/>
    </row>
    <row r="146" spans="1:15" s="18" customFormat="1" ht="47.25" hidden="1">
      <c r="A146" s="93" t="s">
        <v>930</v>
      </c>
      <c r="B146" s="94"/>
      <c r="C146" s="95" t="s">
        <v>292</v>
      </c>
      <c r="D146" s="95" t="s">
        <v>261</v>
      </c>
      <c r="E146" s="94" t="s">
        <v>929</v>
      </c>
      <c r="F146" s="94">
        <v>400</v>
      </c>
      <c r="G146" s="49"/>
      <c r="H146" s="17"/>
      <c r="I146" s="17"/>
      <c r="J146" s="19"/>
      <c r="K146" s="17"/>
      <c r="L146" s="17"/>
      <c r="M146" s="17"/>
      <c r="N146" s="17"/>
    </row>
    <row r="147" spans="1:15" s="18" customFormat="1" ht="15.75">
      <c r="A147" s="93" t="s">
        <v>966</v>
      </c>
      <c r="B147" s="94"/>
      <c r="C147" s="94" t="s">
        <v>292</v>
      </c>
      <c r="D147" s="94" t="s">
        <v>261</v>
      </c>
      <c r="E147" s="94" t="s">
        <v>968</v>
      </c>
      <c r="F147" s="94"/>
      <c r="G147" s="49">
        <f>SUM(G148)</f>
        <v>95140.3</v>
      </c>
      <c r="H147" s="17"/>
      <c r="I147" s="17"/>
      <c r="J147" s="19"/>
      <c r="K147" s="17"/>
      <c r="L147" s="17"/>
      <c r="M147" s="17"/>
      <c r="N147" s="17"/>
    </row>
    <row r="148" spans="1:15" s="18" customFormat="1" ht="47.25">
      <c r="A148" s="93" t="s">
        <v>967</v>
      </c>
      <c r="B148" s="94"/>
      <c r="C148" s="94" t="s">
        <v>292</v>
      </c>
      <c r="D148" s="94" t="s">
        <v>261</v>
      </c>
      <c r="E148" s="94" t="s">
        <v>969</v>
      </c>
      <c r="F148" s="94">
        <v>400</v>
      </c>
      <c r="G148" s="49">
        <v>95140.3</v>
      </c>
      <c r="H148" s="17"/>
      <c r="I148" s="17"/>
      <c r="J148" s="19"/>
      <c r="K148" s="17"/>
      <c r="L148" s="17"/>
      <c r="M148" s="17"/>
      <c r="N148" s="17"/>
    </row>
    <row r="149" spans="1:15" s="18" customFormat="1" ht="15.75">
      <c r="A149" s="88" t="s">
        <v>416</v>
      </c>
      <c r="B149" s="89"/>
      <c r="C149" s="90" t="s">
        <v>292</v>
      </c>
      <c r="D149" s="90" t="s">
        <v>264</v>
      </c>
      <c r="E149" s="89"/>
      <c r="F149" s="89"/>
      <c r="G149" s="92">
        <f>SUM(G150,G161)</f>
        <v>163405.1</v>
      </c>
      <c r="H149" s="17"/>
      <c r="I149" s="17"/>
      <c r="J149" s="19"/>
      <c r="K149" s="17"/>
      <c r="L149" s="17"/>
      <c r="M149" s="17"/>
      <c r="N149" s="17"/>
    </row>
    <row r="150" spans="1:15" s="18" customFormat="1" ht="47.25">
      <c r="A150" s="93" t="s">
        <v>1094</v>
      </c>
      <c r="B150" s="94"/>
      <c r="C150" s="95" t="s">
        <v>292</v>
      </c>
      <c r="D150" s="95" t="s">
        <v>264</v>
      </c>
      <c r="E150" s="94" t="s">
        <v>417</v>
      </c>
      <c r="F150" s="94"/>
      <c r="G150" s="49">
        <f>SUM(G151,G154)</f>
        <v>111974.20000000001</v>
      </c>
      <c r="H150" s="17"/>
      <c r="I150" s="17"/>
      <c r="J150" s="17"/>
      <c r="K150" s="19"/>
      <c r="L150" s="17"/>
      <c r="M150" s="17"/>
      <c r="N150" s="17"/>
      <c r="O150" s="17"/>
    </row>
    <row r="151" spans="1:15" s="18" customFormat="1" ht="31.5">
      <c r="A151" s="93" t="s">
        <v>418</v>
      </c>
      <c r="B151" s="94"/>
      <c r="C151" s="95" t="s">
        <v>292</v>
      </c>
      <c r="D151" s="95" t="s">
        <v>264</v>
      </c>
      <c r="E151" s="94" t="s">
        <v>419</v>
      </c>
      <c r="F151" s="94"/>
      <c r="G151" s="49">
        <f>SUM(G152)</f>
        <v>14352.6</v>
      </c>
      <c r="H151" s="17"/>
      <c r="I151" s="17"/>
      <c r="J151" s="17"/>
      <c r="K151" s="19"/>
      <c r="L151" s="17"/>
      <c r="M151" s="17"/>
      <c r="N151" s="17"/>
      <c r="O151" s="17"/>
    </row>
    <row r="152" spans="1:15" s="18" customFormat="1" ht="47.25">
      <c r="A152" s="93" t="s">
        <v>1131</v>
      </c>
      <c r="B152" s="94"/>
      <c r="C152" s="95" t="s">
        <v>292</v>
      </c>
      <c r="D152" s="95" t="s">
        <v>264</v>
      </c>
      <c r="E152" s="94" t="s">
        <v>420</v>
      </c>
      <c r="F152" s="94"/>
      <c r="G152" s="49">
        <f>SUM(G153)</f>
        <v>14352.6</v>
      </c>
      <c r="H152" s="17"/>
      <c r="I152" s="17"/>
      <c r="J152" s="17"/>
      <c r="K152" s="19"/>
      <c r="L152" s="17"/>
      <c r="M152" s="17"/>
      <c r="N152" s="17"/>
      <c r="O152" s="17"/>
    </row>
    <row r="153" spans="1:15" s="18" customFormat="1" ht="47.25">
      <c r="A153" s="93" t="s">
        <v>1106</v>
      </c>
      <c r="B153" s="94"/>
      <c r="C153" s="95" t="s">
        <v>292</v>
      </c>
      <c r="D153" s="95" t="s">
        <v>264</v>
      </c>
      <c r="E153" s="94" t="s">
        <v>421</v>
      </c>
      <c r="F153" s="94">
        <v>800</v>
      </c>
      <c r="G153" s="49">
        <v>14352.6</v>
      </c>
      <c r="H153" s="17"/>
      <c r="I153" s="17"/>
      <c r="J153" s="17"/>
      <c r="K153" s="19"/>
      <c r="L153" s="17"/>
      <c r="M153" s="17"/>
      <c r="N153" s="17"/>
      <c r="O153" s="17"/>
    </row>
    <row r="154" spans="1:15" s="18" customFormat="1" ht="31.5">
      <c r="A154" s="109" t="s">
        <v>423</v>
      </c>
      <c r="B154" s="94"/>
      <c r="C154" s="95" t="s">
        <v>292</v>
      </c>
      <c r="D154" s="95" t="s">
        <v>264</v>
      </c>
      <c r="E154" s="94" t="s">
        <v>424</v>
      </c>
      <c r="F154" s="94"/>
      <c r="G154" s="49">
        <f>SUM(G155)</f>
        <v>97621.6</v>
      </c>
      <c r="H154" s="17"/>
      <c r="I154" s="17"/>
      <c r="J154" s="17"/>
      <c r="K154" s="19"/>
      <c r="L154" s="17"/>
      <c r="M154" s="17"/>
      <c r="N154" s="17"/>
      <c r="O154" s="17"/>
    </row>
    <row r="155" spans="1:15" s="18" customFormat="1" ht="15.75">
      <c r="A155" s="109" t="s">
        <v>425</v>
      </c>
      <c r="B155" s="94"/>
      <c r="C155" s="95" t="s">
        <v>292</v>
      </c>
      <c r="D155" s="95" t="s">
        <v>264</v>
      </c>
      <c r="E155" s="94" t="s">
        <v>426</v>
      </c>
      <c r="F155" s="94"/>
      <c r="G155" s="49">
        <f>SUM(G156:G160)</f>
        <v>97621.6</v>
      </c>
      <c r="H155" s="17"/>
      <c r="I155" s="17"/>
      <c r="J155" s="17"/>
      <c r="K155" s="19"/>
      <c r="L155" s="17"/>
      <c r="M155" s="17"/>
      <c r="N155" s="17"/>
      <c r="O155" s="17"/>
    </row>
    <row r="156" spans="1:15" s="18" customFormat="1" ht="63">
      <c r="A156" s="127" t="s">
        <v>1108</v>
      </c>
      <c r="B156" s="94"/>
      <c r="C156" s="95" t="s">
        <v>292</v>
      </c>
      <c r="D156" s="95" t="s">
        <v>264</v>
      </c>
      <c r="E156" s="94" t="s">
        <v>1107</v>
      </c>
      <c r="F156" s="94">
        <v>800</v>
      </c>
      <c r="G156" s="49">
        <v>30963.3</v>
      </c>
      <c r="H156" s="17"/>
      <c r="I156" s="17"/>
      <c r="J156" s="17"/>
      <c r="K156" s="19"/>
      <c r="L156" s="17"/>
      <c r="M156" s="17"/>
      <c r="N156" s="17"/>
      <c r="O156" s="17"/>
    </row>
    <row r="157" spans="1:15" s="18" customFormat="1" ht="78.75">
      <c r="A157" s="109" t="s">
        <v>1115</v>
      </c>
      <c r="B157" s="94"/>
      <c r="C157" s="95" t="s">
        <v>292</v>
      </c>
      <c r="D157" s="95" t="s">
        <v>264</v>
      </c>
      <c r="E157" s="94" t="s">
        <v>699</v>
      </c>
      <c r="F157" s="94">
        <v>800</v>
      </c>
      <c r="G157" s="49">
        <v>9418.4</v>
      </c>
      <c r="H157" s="17"/>
      <c r="I157" s="17"/>
      <c r="J157" s="17"/>
      <c r="K157" s="19"/>
      <c r="L157" s="17"/>
      <c r="M157" s="17"/>
      <c r="N157" s="17"/>
      <c r="O157" s="17"/>
    </row>
    <row r="158" spans="1:15" s="18" customFormat="1" ht="47.25">
      <c r="A158" s="109" t="s">
        <v>1114</v>
      </c>
      <c r="B158" s="94"/>
      <c r="C158" s="95" t="s">
        <v>292</v>
      </c>
      <c r="D158" s="95" t="s">
        <v>264</v>
      </c>
      <c r="E158" s="94" t="s">
        <v>1111</v>
      </c>
      <c r="F158" s="94">
        <v>800</v>
      </c>
      <c r="G158" s="49">
        <v>30000</v>
      </c>
      <c r="H158" s="17"/>
      <c r="I158" s="17"/>
      <c r="J158" s="17"/>
      <c r="K158" s="19"/>
      <c r="L158" s="17"/>
      <c r="M158" s="17"/>
      <c r="N158" s="17"/>
      <c r="O158" s="17"/>
    </row>
    <row r="159" spans="1:15" s="18" customFormat="1" ht="63">
      <c r="A159" s="109" t="s">
        <v>1177</v>
      </c>
      <c r="B159" s="94"/>
      <c r="C159" s="95" t="s">
        <v>292</v>
      </c>
      <c r="D159" s="95" t="s">
        <v>264</v>
      </c>
      <c r="E159" s="94" t="s">
        <v>1176</v>
      </c>
      <c r="F159" s="94">
        <v>800</v>
      </c>
      <c r="G159" s="49">
        <v>14721.6</v>
      </c>
      <c r="H159" s="17"/>
      <c r="I159" s="17"/>
      <c r="J159" s="17"/>
      <c r="K159" s="19"/>
      <c r="L159" s="17"/>
      <c r="M159" s="17"/>
      <c r="N159" s="17"/>
      <c r="O159" s="17"/>
    </row>
    <row r="160" spans="1:15" s="18" customFormat="1" ht="47.25">
      <c r="A160" s="127" t="s">
        <v>422</v>
      </c>
      <c r="B160" s="94"/>
      <c r="C160" s="95" t="s">
        <v>292</v>
      </c>
      <c r="D160" s="95" t="s">
        <v>264</v>
      </c>
      <c r="E160" s="94" t="s">
        <v>1109</v>
      </c>
      <c r="F160" s="94">
        <v>800</v>
      </c>
      <c r="G160" s="49">
        <v>12518.3</v>
      </c>
      <c r="H160" s="17"/>
      <c r="I160" s="17"/>
      <c r="J160" s="17"/>
      <c r="K160" s="19"/>
      <c r="L160" s="17"/>
      <c r="M160" s="17"/>
      <c r="N160" s="17"/>
      <c r="O160" s="17"/>
    </row>
    <row r="161" spans="1:14" s="18" customFormat="1" ht="47.25">
      <c r="A161" s="128" t="s">
        <v>398</v>
      </c>
      <c r="B161" s="94"/>
      <c r="C161" s="95" t="s">
        <v>292</v>
      </c>
      <c r="D161" s="95" t="s">
        <v>264</v>
      </c>
      <c r="E161" s="94" t="s">
        <v>399</v>
      </c>
      <c r="F161" s="94"/>
      <c r="G161" s="49">
        <f>G162</f>
        <v>51430.9</v>
      </c>
      <c r="H161" s="23"/>
    </row>
    <row r="162" spans="1:14" s="18" customFormat="1" ht="31.5">
      <c r="A162" s="93" t="s">
        <v>427</v>
      </c>
      <c r="B162" s="94"/>
      <c r="C162" s="95" t="s">
        <v>292</v>
      </c>
      <c r="D162" s="95" t="s">
        <v>264</v>
      </c>
      <c r="E162" s="94" t="s">
        <v>1120</v>
      </c>
      <c r="F162" s="94"/>
      <c r="G162" s="49">
        <f>G163</f>
        <v>51430.9</v>
      </c>
      <c r="H162" s="23"/>
    </row>
    <row r="163" spans="1:14" s="18" customFormat="1" ht="47.25">
      <c r="A163" s="93" t="s">
        <v>727</v>
      </c>
      <c r="B163" s="94"/>
      <c r="C163" s="95" t="s">
        <v>292</v>
      </c>
      <c r="D163" s="95" t="s">
        <v>264</v>
      </c>
      <c r="E163" s="94" t="s">
        <v>1121</v>
      </c>
      <c r="F163" s="94">
        <v>200</v>
      </c>
      <c r="G163" s="49">
        <v>51430.9</v>
      </c>
      <c r="H163" s="23"/>
    </row>
    <row r="164" spans="1:14" s="18" customFormat="1" ht="15.75">
      <c r="A164" s="88" t="s">
        <v>429</v>
      </c>
      <c r="B164" s="89"/>
      <c r="C164" s="90" t="s">
        <v>292</v>
      </c>
      <c r="D164" s="90" t="s">
        <v>327</v>
      </c>
      <c r="E164" s="89"/>
      <c r="F164" s="89"/>
      <c r="G164" s="92">
        <f>SUM(G165)</f>
        <v>38726.699999999997</v>
      </c>
      <c r="H164" s="17"/>
      <c r="I164" s="17"/>
      <c r="J164" s="19"/>
      <c r="K164" s="17"/>
      <c r="L164" s="17"/>
      <c r="M164" s="17"/>
      <c r="N164" s="17"/>
    </row>
    <row r="165" spans="1:14" s="18" customFormat="1" ht="31.5">
      <c r="A165" s="93" t="s">
        <v>1087</v>
      </c>
      <c r="B165" s="94"/>
      <c r="C165" s="95" t="s">
        <v>292</v>
      </c>
      <c r="D165" s="95" t="s">
        <v>327</v>
      </c>
      <c r="E165" s="94" t="s">
        <v>399</v>
      </c>
      <c r="F165" s="94"/>
      <c r="G165" s="49">
        <f>SUM(G166,G168,G170,G172,G174)</f>
        <v>38726.699999999997</v>
      </c>
      <c r="H165" s="17"/>
      <c r="I165" s="17"/>
      <c r="J165" s="19"/>
      <c r="K165" s="17"/>
      <c r="L165" s="17"/>
      <c r="M165" s="17"/>
      <c r="N165" s="17"/>
    </row>
    <row r="166" spans="1:14" s="18" customFormat="1" ht="15.75">
      <c r="A166" s="93" t="s">
        <v>430</v>
      </c>
      <c r="B166" s="94"/>
      <c r="C166" s="95" t="s">
        <v>292</v>
      </c>
      <c r="D166" s="95" t="s">
        <v>327</v>
      </c>
      <c r="E166" s="94" t="s">
        <v>431</v>
      </c>
      <c r="F166" s="89"/>
      <c r="G166" s="49">
        <f>SUM(G167)</f>
        <v>5143.8999999999996</v>
      </c>
      <c r="H166" s="17"/>
      <c r="I166" s="17"/>
      <c r="J166" s="19"/>
      <c r="K166" s="17"/>
      <c r="L166" s="17"/>
      <c r="M166" s="17"/>
      <c r="N166" s="17"/>
    </row>
    <row r="167" spans="1:14" s="18" customFormat="1" ht="31.5">
      <c r="A167" s="93" t="s">
        <v>432</v>
      </c>
      <c r="B167" s="94"/>
      <c r="C167" s="95" t="s">
        <v>292</v>
      </c>
      <c r="D167" s="95" t="s">
        <v>327</v>
      </c>
      <c r="E167" s="94" t="s">
        <v>433</v>
      </c>
      <c r="F167" s="94">
        <v>200</v>
      </c>
      <c r="G167" s="49">
        <v>5143.8999999999996</v>
      </c>
      <c r="H167" s="17"/>
      <c r="I167" s="17"/>
      <c r="J167" s="19"/>
      <c r="K167" s="17"/>
      <c r="L167" s="17"/>
      <c r="M167" s="17"/>
      <c r="N167" s="17"/>
    </row>
    <row r="168" spans="1:14" s="18" customFormat="1" ht="15.75">
      <c r="A168" s="93" t="s">
        <v>434</v>
      </c>
      <c r="B168" s="94"/>
      <c r="C168" s="95" t="s">
        <v>292</v>
      </c>
      <c r="D168" s="95" t="s">
        <v>327</v>
      </c>
      <c r="E168" s="94" t="s">
        <v>435</v>
      </c>
      <c r="F168" s="89"/>
      <c r="G168" s="49">
        <f>SUM(G169)</f>
        <v>371.3</v>
      </c>
      <c r="H168" s="17"/>
      <c r="I168" s="17"/>
      <c r="J168" s="19"/>
      <c r="K168" s="17"/>
      <c r="L168" s="17"/>
      <c r="M168" s="17"/>
      <c r="N168" s="17"/>
    </row>
    <row r="169" spans="1:14" s="18" customFormat="1" ht="31.5">
      <c r="A169" s="93" t="s">
        <v>436</v>
      </c>
      <c r="B169" s="94"/>
      <c r="C169" s="95" t="s">
        <v>292</v>
      </c>
      <c r="D169" s="95" t="s">
        <v>327</v>
      </c>
      <c r="E169" s="94" t="s">
        <v>437</v>
      </c>
      <c r="F169" s="94">
        <v>200</v>
      </c>
      <c r="G169" s="49">
        <v>371.3</v>
      </c>
      <c r="H169" s="17"/>
      <c r="I169" s="17"/>
      <c r="J169" s="19"/>
      <c r="K169" s="17"/>
      <c r="L169" s="17"/>
      <c r="M169" s="17"/>
      <c r="N169" s="17"/>
    </row>
    <row r="170" spans="1:14" s="18" customFormat="1" ht="16.5" customHeight="1">
      <c r="A170" s="93" t="s">
        <v>438</v>
      </c>
      <c r="B170" s="94"/>
      <c r="C170" s="95" t="s">
        <v>292</v>
      </c>
      <c r="D170" s="95" t="s">
        <v>327</v>
      </c>
      <c r="E170" s="94" t="s">
        <v>439</v>
      </c>
      <c r="F170" s="89"/>
      <c r="G170" s="49">
        <f>SUM(G171)</f>
        <v>3815.6</v>
      </c>
      <c r="H170" s="17"/>
      <c r="I170" s="17"/>
      <c r="J170" s="19"/>
      <c r="K170" s="17"/>
      <c r="L170" s="17"/>
      <c r="M170" s="17"/>
      <c r="N170" s="17"/>
    </row>
    <row r="171" spans="1:14" s="18" customFormat="1" ht="47.25">
      <c r="A171" s="93" t="s">
        <v>440</v>
      </c>
      <c r="B171" s="94"/>
      <c r="C171" s="95" t="s">
        <v>292</v>
      </c>
      <c r="D171" s="95" t="s">
        <v>327</v>
      </c>
      <c r="E171" s="94" t="s">
        <v>441</v>
      </c>
      <c r="F171" s="94">
        <v>200</v>
      </c>
      <c r="G171" s="49">
        <v>3815.6</v>
      </c>
      <c r="H171" s="17"/>
      <c r="I171" s="17"/>
      <c r="J171" s="19"/>
      <c r="K171" s="17"/>
      <c r="L171" s="17"/>
      <c r="M171" s="17"/>
      <c r="N171" s="17"/>
    </row>
    <row r="172" spans="1:14" s="18" customFormat="1" ht="31.5">
      <c r="A172" s="93" t="s">
        <v>442</v>
      </c>
      <c r="B172" s="94"/>
      <c r="C172" s="95" t="s">
        <v>292</v>
      </c>
      <c r="D172" s="95" t="s">
        <v>327</v>
      </c>
      <c r="E172" s="94" t="s">
        <v>443</v>
      </c>
      <c r="F172" s="89"/>
      <c r="G172" s="49">
        <f>SUM(G173)</f>
        <v>21895.9</v>
      </c>
      <c r="H172" s="17"/>
      <c r="I172" s="17"/>
      <c r="J172" s="19"/>
      <c r="K172" s="17"/>
      <c r="L172" s="17"/>
      <c r="M172" s="17"/>
      <c r="N172" s="17"/>
    </row>
    <row r="173" spans="1:14" s="18" customFormat="1" ht="47.25">
      <c r="A173" s="93" t="s">
        <v>444</v>
      </c>
      <c r="B173" s="94"/>
      <c r="C173" s="95" t="s">
        <v>292</v>
      </c>
      <c r="D173" s="95" t="s">
        <v>327</v>
      </c>
      <c r="E173" s="94" t="s">
        <v>445</v>
      </c>
      <c r="F173" s="94">
        <v>200</v>
      </c>
      <c r="G173" s="49">
        <v>21895.9</v>
      </c>
      <c r="H173" s="17"/>
      <c r="I173" s="17"/>
      <c r="J173" s="19"/>
      <c r="K173" s="17"/>
      <c r="L173" s="17"/>
      <c r="M173" s="17"/>
      <c r="N173" s="17"/>
    </row>
    <row r="174" spans="1:14" s="18" customFormat="1" ht="31.5">
      <c r="A174" s="97" t="s">
        <v>1147</v>
      </c>
      <c r="B174" s="94"/>
      <c r="C174" s="95" t="s">
        <v>292</v>
      </c>
      <c r="D174" s="95" t="s">
        <v>327</v>
      </c>
      <c r="E174" s="94" t="s">
        <v>1146</v>
      </c>
      <c r="F174" s="94"/>
      <c r="G174" s="49">
        <f>SUM(G175:G175)</f>
        <v>7500</v>
      </c>
      <c r="H174" s="17"/>
      <c r="I174" s="17"/>
      <c r="J174" s="19"/>
      <c r="K174" s="17"/>
      <c r="L174" s="17"/>
      <c r="M174" s="17"/>
      <c r="N174" s="17"/>
    </row>
    <row r="175" spans="1:14" s="18" customFormat="1" ht="47.25">
      <c r="A175" s="93" t="s">
        <v>1103</v>
      </c>
      <c r="B175" s="94"/>
      <c r="C175" s="95" t="s">
        <v>292</v>
      </c>
      <c r="D175" s="95" t="s">
        <v>327</v>
      </c>
      <c r="E175" s="94" t="s">
        <v>1145</v>
      </c>
      <c r="F175" s="94">
        <v>200</v>
      </c>
      <c r="G175" s="49">
        <v>7500</v>
      </c>
      <c r="H175" s="17"/>
      <c r="I175" s="17"/>
      <c r="J175" s="19"/>
      <c r="K175" s="17"/>
      <c r="L175" s="17"/>
      <c r="M175" s="17"/>
      <c r="N175" s="17"/>
    </row>
    <row r="176" spans="1:14" s="18" customFormat="1" ht="36.75" customHeight="1">
      <c r="A176" s="88" t="s">
        <v>446</v>
      </c>
      <c r="B176" s="89"/>
      <c r="C176" s="90" t="s">
        <v>292</v>
      </c>
      <c r="D176" s="90" t="s">
        <v>292</v>
      </c>
      <c r="E176" s="89"/>
      <c r="F176" s="89"/>
      <c r="G176" s="92">
        <f>SUM(G177,G182)</f>
        <v>17145.599999999999</v>
      </c>
      <c r="H176" s="17"/>
      <c r="I176" s="17"/>
      <c r="J176" s="19"/>
      <c r="K176" s="17"/>
      <c r="L176" s="17"/>
      <c r="M176" s="17"/>
      <c r="N176" s="17"/>
    </row>
    <row r="177" spans="1:15" s="18" customFormat="1" ht="47.25">
      <c r="A177" s="93" t="s">
        <v>1094</v>
      </c>
      <c r="B177" s="94"/>
      <c r="C177" s="95" t="s">
        <v>292</v>
      </c>
      <c r="D177" s="95" t="s">
        <v>292</v>
      </c>
      <c r="E177" s="94" t="s">
        <v>417</v>
      </c>
      <c r="F177" s="89"/>
      <c r="G177" s="49">
        <f>G178</f>
        <v>14958.5</v>
      </c>
      <c r="H177" s="17"/>
      <c r="I177" s="17"/>
      <c r="J177" s="17"/>
      <c r="K177" s="19"/>
      <c r="L177" s="17"/>
      <c r="M177" s="17"/>
      <c r="N177" s="17"/>
      <c r="O177" s="17"/>
    </row>
    <row r="178" spans="1:15" s="18" customFormat="1" ht="31.5">
      <c r="A178" s="109" t="s">
        <v>423</v>
      </c>
      <c r="B178" s="94"/>
      <c r="C178" s="95" t="s">
        <v>292</v>
      </c>
      <c r="D178" s="95" t="s">
        <v>292</v>
      </c>
      <c r="E178" s="94" t="s">
        <v>424</v>
      </c>
      <c r="F178" s="94"/>
      <c r="G178" s="49">
        <f>SUM(G179)</f>
        <v>14958.5</v>
      </c>
      <c r="H178" s="17"/>
      <c r="I178" s="17"/>
      <c r="J178" s="17"/>
      <c r="K178" s="19"/>
      <c r="L178" s="17"/>
      <c r="M178" s="17"/>
      <c r="N178" s="17"/>
      <c r="O178" s="17"/>
    </row>
    <row r="179" spans="1:15" s="18" customFormat="1" ht="15.75">
      <c r="A179" s="109" t="s">
        <v>425</v>
      </c>
      <c r="B179" s="94"/>
      <c r="C179" s="95" t="s">
        <v>292</v>
      </c>
      <c r="D179" s="95" t="s">
        <v>292</v>
      </c>
      <c r="E179" s="94" t="s">
        <v>426</v>
      </c>
      <c r="F179" s="94"/>
      <c r="G179" s="49">
        <f>SUM(G180:G181)</f>
        <v>14958.5</v>
      </c>
      <c r="H179" s="17"/>
      <c r="I179" s="17"/>
      <c r="J179" s="17"/>
      <c r="K179" s="19"/>
      <c r="L179" s="17"/>
      <c r="M179" s="17"/>
      <c r="N179" s="17"/>
      <c r="O179" s="17"/>
    </row>
    <row r="180" spans="1:15" s="18" customFormat="1" ht="63">
      <c r="A180" s="109" t="s">
        <v>1132</v>
      </c>
      <c r="B180" s="94"/>
      <c r="C180" s="95" t="s">
        <v>292</v>
      </c>
      <c r="D180" s="95" t="s">
        <v>292</v>
      </c>
      <c r="E180" s="94" t="s">
        <v>1112</v>
      </c>
      <c r="F180" s="94">
        <v>800</v>
      </c>
      <c r="G180" s="49">
        <v>4108.8</v>
      </c>
      <c r="H180" s="17"/>
      <c r="I180" s="17"/>
      <c r="J180" s="17"/>
      <c r="K180" s="19"/>
      <c r="L180" s="17"/>
      <c r="M180" s="17"/>
      <c r="N180" s="17"/>
      <c r="O180" s="17"/>
    </row>
    <row r="181" spans="1:15" s="18" customFormat="1" ht="63">
      <c r="A181" s="127" t="s">
        <v>701</v>
      </c>
      <c r="B181" s="94"/>
      <c r="C181" s="95" t="s">
        <v>292</v>
      </c>
      <c r="D181" s="95" t="s">
        <v>292</v>
      </c>
      <c r="E181" s="94" t="s">
        <v>1110</v>
      </c>
      <c r="F181" s="94">
        <v>800</v>
      </c>
      <c r="G181" s="49">
        <v>10849.7</v>
      </c>
      <c r="H181" s="17"/>
      <c r="I181" s="17"/>
      <c r="J181" s="17"/>
      <c r="K181" s="19"/>
      <c r="L181" s="17"/>
      <c r="M181" s="17"/>
      <c r="N181" s="17"/>
      <c r="O181" s="17"/>
    </row>
    <row r="182" spans="1:15" s="18" customFormat="1" ht="31.5">
      <c r="A182" s="93" t="s">
        <v>1087</v>
      </c>
      <c r="B182" s="94"/>
      <c r="C182" s="95" t="s">
        <v>292</v>
      </c>
      <c r="D182" s="95" t="s">
        <v>292</v>
      </c>
      <c r="E182" s="94" t="s">
        <v>399</v>
      </c>
      <c r="F182" s="94"/>
      <c r="G182" s="49">
        <f>G183</f>
        <v>2187.1</v>
      </c>
      <c r="H182" s="17"/>
      <c r="I182" s="17"/>
      <c r="J182" s="17"/>
      <c r="K182" s="19"/>
      <c r="L182" s="17"/>
      <c r="M182" s="17"/>
      <c r="N182" s="17"/>
      <c r="O182" s="17"/>
    </row>
    <row r="183" spans="1:15" s="18" customFormat="1" ht="31.5">
      <c r="A183" s="93" t="s">
        <v>447</v>
      </c>
      <c r="B183" s="94"/>
      <c r="C183" s="95" t="s">
        <v>292</v>
      </c>
      <c r="D183" s="95" t="s">
        <v>292</v>
      </c>
      <c r="E183" s="94" t="s">
        <v>428</v>
      </c>
      <c r="F183" s="94"/>
      <c r="G183" s="49">
        <f>SUM(G184:G186)</f>
        <v>2187.1</v>
      </c>
      <c r="H183" s="17"/>
      <c r="I183" s="17"/>
      <c r="J183" s="17"/>
      <c r="K183" s="19"/>
      <c r="L183" s="17"/>
      <c r="M183" s="17"/>
      <c r="N183" s="17"/>
      <c r="O183" s="17"/>
    </row>
    <row r="184" spans="1:15" s="18" customFormat="1" ht="63">
      <c r="A184" s="93" t="s">
        <v>1162</v>
      </c>
      <c r="B184" s="94"/>
      <c r="C184" s="95" t="s">
        <v>292</v>
      </c>
      <c r="D184" s="95" t="s">
        <v>292</v>
      </c>
      <c r="E184" s="94" t="s">
        <v>1127</v>
      </c>
      <c r="F184" s="94">
        <v>200</v>
      </c>
      <c r="G184" s="49">
        <v>37.1</v>
      </c>
      <c r="H184" s="17"/>
      <c r="I184" s="17"/>
      <c r="J184" s="17"/>
      <c r="K184" s="19"/>
      <c r="L184" s="17"/>
      <c r="M184" s="17"/>
      <c r="N184" s="17"/>
      <c r="O184" s="17"/>
    </row>
    <row r="185" spans="1:15" s="18" customFormat="1" ht="63">
      <c r="A185" s="93" t="s">
        <v>1003</v>
      </c>
      <c r="B185" s="94"/>
      <c r="C185" s="95" t="s">
        <v>292</v>
      </c>
      <c r="D185" s="95" t="s">
        <v>292</v>
      </c>
      <c r="E185" s="94" t="s">
        <v>1123</v>
      </c>
      <c r="F185" s="94">
        <v>200</v>
      </c>
      <c r="G185" s="49">
        <v>2150</v>
      </c>
      <c r="H185" s="17"/>
      <c r="I185" s="17"/>
      <c r="J185" s="17"/>
      <c r="K185" s="19"/>
      <c r="L185" s="17"/>
      <c r="M185" s="17"/>
      <c r="N185" s="17"/>
      <c r="O185" s="17"/>
    </row>
    <row r="186" spans="1:15" s="18" customFormat="1" ht="63" hidden="1">
      <c r="A186" s="93" t="s">
        <v>1004</v>
      </c>
      <c r="B186" s="94"/>
      <c r="C186" s="95" t="s">
        <v>292</v>
      </c>
      <c r="D186" s="95" t="s">
        <v>292</v>
      </c>
      <c r="E186" s="94" t="s">
        <v>1124</v>
      </c>
      <c r="F186" s="94">
        <v>200</v>
      </c>
      <c r="G186" s="49"/>
      <c r="H186" s="17"/>
      <c r="I186" s="17"/>
      <c r="J186" s="17"/>
      <c r="K186" s="19"/>
      <c r="L186" s="17"/>
      <c r="M186" s="17"/>
      <c r="N186" s="17"/>
      <c r="O186" s="17"/>
    </row>
    <row r="187" spans="1:15" s="18" customFormat="1" ht="15.75" hidden="1">
      <c r="A187" s="138" t="s">
        <v>449</v>
      </c>
      <c r="B187" s="89"/>
      <c r="C187" s="90" t="s">
        <v>332</v>
      </c>
      <c r="D187" s="90" t="s">
        <v>262</v>
      </c>
      <c r="E187" s="89"/>
      <c r="F187" s="89"/>
      <c r="G187" s="92">
        <f>SUM(G188)</f>
        <v>0</v>
      </c>
      <c r="H187" s="17"/>
      <c r="I187" s="17"/>
      <c r="J187" s="19"/>
      <c r="K187" s="17"/>
      <c r="L187" s="17"/>
      <c r="M187" s="17"/>
      <c r="N187" s="17"/>
    </row>
    <row r="188" spans="1:15" s="18" customFormat="1" ht="15.75" hidden="1">
      <c r="A188" s="138" t="s">
        <v>450</v>
      </c>
      <c r="B188" s="89"/>
      <c r="C188" s="90" t="s">
        <v>451</v>
      </c>
      <c r="D188" s="90" t="s">
        <v>452</v>
      </c>
      <c r="E188" s="89"/>
      <c r="F188" s="89"/>
      <c r="G188" s="92">
        <f>SUM(G189)</f>
        <v>0</v>
      </c>
      <c r="H188" s="17"/>
      <c r="I188" s="17"/>
      <c r="J188" s="19"/>
      <c r="K188" s="17"/>
      <c r="L188" s="17"/>
      <c r="M188" s="17"/>
      <c r="N188" s="17"/>
    </row>
    <row r="189" spans="1:15" s="20" customFormat="1" ht="47.25" hidden="1">
      <c r="A189" s="93" t="s">
        <v>398</v>
      </c>
      <c r="B189" s="94"/>
      <c r="C189" s="95" t="s">
        <v>332</v>
      </c>
      <c r="D189" s="95" t="s">
        <v>452</v>
      </c>
      <c r="E189" s="94" t="s">
        <v>399</v>
      </c>
      <c r="F189" s="94"/>
      <c r="G189" s="49">
        <f>SUM(G190)</f>
        <v>0</v>
      </c>
      <c r="H189" s="17"/>
      <c r="I189" s="17"/>
      <c r="J189" s="19"/>
      <c r="K189" s="17"/>
      <c r="L189" s="17"/>
      <c r="M189" s="17"/>
      <c r="N189" s="17"/>
    </row>
    <row r="190" spans="1:15" s="18" customFormat="1" ht="31.5" hidden="1">
      <c r="A190" s="93" t="s">
        <v>453</v>
      </c>
      <c r="B190" s="94"/>
      <c r="C190" s="95" t="s">
        <v>332</v>
      </c>
      <c r="D190" s="95" t="s">
        <v>452</v>
      </c>
      <c r="E190" s="94" t="s">
        <v>454</v>
      </c>
      <c r="F190" s="94"/>
      <c r="G190" s="49">
        <f>SUM(G191)</f>
        <v>0</v>
      </c>
      <c r="H190" s="17"/>
      <c r="I190" s="17"/>
      <c r="J190" s="19"/>
      <c r="K190" s="17"/>
      <c r="L190" s="17"/>
      <c r="M190" s="17"/>
      <c r="N190" s="17"/>
    </row>
    <row r="191" spans="1:15" s="18" customFormat="1" ht="63" hidden="1">
      <c r="A191" s="109" t="s">
        <v>455</v>
      </c>
      <c r="B191" s="94"/>
      <c r="C191" s="95" t="s">
        <v>332</v>
      </c>
      <c r="D191" s="95" t="s">
        <v>452</v>
      </c>
      <c r="E191" s="94" t="s">
        <v>456</v>
      </c>
      <c r="F191" s="94">
        <v>200</v>
      </c>
      <c r="G191" s="49"/>
      <c r="H191" s="17"/>
      <c r="I191" s="17"/>
      <c r="J191" s="19"/>
      <c r="K191" s="17"/>
      <c r="L191" s="17"/>
      <c r="M191" s="17"/>
      <c r="N191" s="17"/>
    </row>
    <row r="192" spans="1:15" s="18" customFormat="1" ht="15.75">
      <c r="A192" s="88" t="s">
        <v>457</v>
      </c>
      <c r="B192" s="94"/>
      <c r="C192" s="90" t="s">
        <v>347</v>
      </c>
      <c r="D192" s="90" t="s">
        <v>262</v>
      </c>
      <c r="E192" s="94"/>
      <c r="F192" s="94"/>
      <c r="G192" s="92">
        <f>SUM(G193,G201,G205)</f>
        <v>5629.9</v>
      </c>
      <c r="H192" s="17"/>
      <c r="I192" s="17"/>
      <c r="J192" s="19"/>
      <c r="K192" s="17"/>
      <c r="L192" s="17"/>
      <c r="M192" s="17"/>
      <c r="N192" s="17"/>
    </row>
    <row r="193" spans="1:14" s="18" customFormat="1" ht="15.75">
      <c r="A193" s="138" t="s">
        <v>458</v>
      </c>
      <c r="B193" s="129"/>
      <c r="C193" s="90" t="s">
        <v>347</v>
      </c>
      <c r="D193" s="90" t="s">
        <v>327</v>
      </c>
      <c r="E193" s="129"/>
      <c r="F193" s="94"/>
      <c r="G193" s="92">
        <f>SUM(G194,G198)</f>
        <v>2300</v>
      </c>
      <c r="H193" s="17"/>
      <c r="I193" s="17"/>
      <c r="J193" s="19"/>
      <c r="K193" s="17"/>
      <c r="L193" s="17"/>
      <c r="M193" s="17"/>
      <c r="N193" s="17"/>
    </row>
    <row r="194" spans="1:14" s="18" customFormat="1" ht="51" hidden="1" customHeight="1">
      <c r="A194" s="93" t="s">
        <v>398</v>
      </c>
      <c r="B194" s="94"/>
      <c r="C194" s="95" t="s">
        <v>347</v>
      </c>
      <c r="D194" s="95" t="s">
        <v>327</v>
      </c>
      <c r="E194" s="94" t="s">
        <v>399</v>
      </c>
      <c r="F194" s="89"/>
      <c r="G194" s="49">
        <f>G195</f>
        <v>0</v>
      </c>
      <c r="H194" s="17"/>
      <c r="I194" s="17"/>
      <c r="J194" s="19"/>
      <c r="K194" s="17"/>
      <c r="L194" s="17"/>
      <c r="M194" s="17"/>
      <c r="N194" s="17"/>
    </row>
    <row r="195" spans="1:14" s="18" customFormat="1" ht="31.5" hidden="1">
      <c r="A195" s="97" t="s">
        <v>924</v>
      </c>
      <c r="B195" s="94"/>
      <c r="C195" s="95" t="s">
        <v>347</v>
      </c>
      <c r="D195" s="95" t="s">
        <v>327</v>
      </c>
      <c r="E195" s="94" t="s">
        <v>923</v>
      </c>
      <c r="F195" s="94"/>
      <c r="G195" s="49">
        <f>SUM(G196:G197)</f>
        <v>0</v>
      </c>
      <c r="H195" s="17"/>
      <c r="I195" s="17"/>
      <c r="J195" s="19"/>
      <c r="K195" s="17"/>
      <c r="L195" s="17"/>
      <c r="M195" s="17"/>
      <c r="N195" s="17"/>
    </row>
    <row r="196" spans="1:14" s="18" customFormat="1" ht="47.25" hidden="1">
      <c r="A196" s="93" t="s">
        <v>927</v>
      </c>
      <c r="B196" s="94"/>
      <c r="C196" s="95" t="s">
        <v>347</v>
      </c>
      <c r="D196" s="95" t="s">
        <v>327</v>
      </c>
      <c r="E196" s="94" t="s">
        <v>925</v>
      </c>
      <c r="F196" s="94">
        <v>400</v>
      </c>
      <c r="G196" s="49"/>
      <c r="H196" s="17"/>
      <c r="I196" s="17"/>
      <c r="J196" s="19"/>
      <c r="K196" s="17"/>
      <c r="L196" s="17"/>
      <c r="M196" s="17"/>
      <c r="N196" s="17"/>
    </row>
    <row r="197" spans="1:14" s="18" customFormat="1" ht="47.25" hidden="1">
      <c r="A197" s="93" t="s">
        <v>927</v>
      </c>
      <c r="B197" s="94"/>
      <c r="C197" s="95" t="s">
        <v>347</v>
      </c>
      <c r="D197" s="95" t="s">
        <v>327</v>
      </c>
      <c r="E197" s="94" t="s">
        <v>926</v>
      </c>
      <c r="F197" s="94">
        <v>400</v>
      </c>
      <c r="G197" s="49"/>
      <c r="H197" s="17"/>
      <c r="I197" s="17"/>
      <c r="J197" s="19"/>
      <c r="K197" s="17"/>
      <c r="L197" s="17"/>
      <c r="M197" s="17"/>
      <c r="N197" s="17"/>
    </row>
    <row r="198" spans="1:14" s="20" customFormat="1" ht="15.75">
      <c r="A198" s="109" t="s">
        <v>293</v>
      </c>
      <c r="B198" s="129"/>
      <c r="C198" s="94" t="s">
        <v>347</v>
      </c>
      <c r="D198" s="94" t="s">
        <v>327</v>
      </c>
      <c r="E198" s="94" t="s">
        <v>294</v>
      </c>
      <c r="F198" s="94"/>
      <c r="G198" s="49">
        <f>SUM(G199)</f>
        <v>2300</v>
      </c>
      <c r="H198" s="17"/>
      <c r="I198" s="17"/>
      <c r="J198" s="19"/>
      <c r="K198" s="17"/>
      <c r="L198" s="17"/>
      <c r="M198" s="17"/>
      <c r="N198" s="17"/>
    </row>
    <row r="199" spans="1:14" s="18" customFormat="1" ht="15.75">
      <c r="A199" s="109" t="s">
        <v>295</v>
      </c>
      <c r="B199" s="129"/>
      <c r="C199" s="94" t="s">
        <v>347</v>
      </c>
      <c r="D199" s="94" t="s">
        <v>327</v>
      </c>
      <c r="E199" s="94" t="s">
        <v>296</v>
      </c>
      <c r="F199" s="94"/>
      <c r="G199" s="49">
        <f>SUM(G200)</f>
        <v>2300</v>
      </c>
      <c r="H199" s="17"/>
      <c r="I199" s="17"/>
      <c r="J199" s="19"/>
      <c r="K199" s="17"/>
      <c r="L199" s="17"/>
      <c r="M199" s="17"/>
      <c r="N199" s="17"/>
    </row>
    <row r="200" spans="1:14" s="18" customFormat="1" ht="15.75">
      <c r="A200" s="109" t="s">
        <v>459</v>
      </c>
      <c r="B200" s="129"/>
      <c r="C200" s="94" t="s">
        <v>347</v>
      </c>
      <c r="D200" s="94" t="s">
        <v>327</v>
      </c>
      <c r="E200" s="94" t="s">
        <v>323</v>
      </c>
      <c r="F200" s="94">
        <v>300</v>
      </c>
      <c r="G200" s="49">
        <v>2300</v>
      </c>
      <c r="H200" s="17"/>
      <c r="I200" s="17"/>
      <c r="J200" s="19"/>
      <c r="K200" s="17"/>
      <c r="L200" s="17"/>
      <c r="M200" s="17"/>
      <c r="N200" s="17"/>
    </row>
    <row r="201" spans="1:14" s="18" customFormat="1" ht="15.75">
      <c r="A201" s="150" t="s">
        <v>460</v>
      </c>
      <c r="B201" s="151"/>
      <c r="C201" s="152">
        <v>10</v>
      </c>
      <c r="D201" s="152" t="s">
        <v>275</v>
      </c>
      <c r="E201" s="152"/>
      <c r="F201" s="152"/>
      <c r="G201" s="92">
        <f>SUM(G202)</f>
        <v>3329.9</v>
      </c>
      <c r="H201" s="17"/>
      <c r="I201" s="17"/>
      <c r="J201" s="19"/>
      <c r="K201" s="17"/>
      <c r="L201" s="17"/>
      <c r="M201" s="17"/>
      <c r="N201" s="17"/>
    </row>
    <row r="202" spans="1:14" s="18" customFormat="1" ht="15.75">
      <c r="A202" s="137" t="s">
        <v>293</v>
      </c>
      <c r="B202" s="140"/>
      <c r="C202" s="141">
        <v>10</v>
      </c>
      <c r="D202" s="141" t="s">
        <v>275</v>
      </c>
      <c r="E202" s="141" t="s">
        <v>294</v>
      </c>
      <c r="F202" s="141"/>
      <c r="G202" s="49">
        <f>SUM(G203)</f>
        <v>3329.9</v>
      </c>
      <c r="H202" s="17"/>
      <c r="I202" s="17"/>
      <c r="J202" s="19"/>
      <c r="K202" s="17"/>
      <c r="L202" s="17"/>
      <c r="M202" s="17"/>
      <c r="N202" s="17"/>
    </row>
    <row r="203" spans="1:14" s="18" customFormat="1" ht="15.75">
      <c r="A203" s="137" t="s">
        <v>295</v>
      </c>
      <c r="B203" s="140"/>
      <c r="C203" s="141">
        <v>10</v>
      </c>
      <c r="D203" s="141" t="s">
        <v>275</v>
      </c>
      <c r="E203" s="141" t="s">
        <v>296</v>
      </c>
      <c r="F203" s="141"/>
      <c r="G203" s="49">
        <f>SUM(G204)</f>
        <v>3329.9</v>
      </c>
      <c r="H203" s="17"/>
      <c r="I203" s="17"/>
      <c r="J203" s="19"/>
      <c r="K203" s="17"/>
      <c r="L203" s="17"/>
      <c r="M203" s="17"/>
      <c r="N203" s="17"/>
    </row>
    <row r="204" spans="1:14" s="18" customFormat="1" ht="94.5">
      <c r="A204" s="11" t="s">
        <v>461</v>
      </c>
      <c r="B204" s="140"/>
      <c r="C204" s="141">
        <v>10</v>
      </c>
      <c r="D204" s="141" t="s">
        <v>275</v>
      </c>
      <c r="E204" s="141" t="s">
        <v>462</v>
      </c>
      <c r="F204" s="141">
        <v>400</v>
      </c>
      <c r="G204" s="142">
        <v>3329.9</v>
      </c>
      <c r="H204" s="17"/>
      <c r="I204" s="17"/>
      <c r="J204" s="19"/>
      <c r="K204" s="17"/>
      <c r="L204" s="17"/>
      <c r="M204" s="17"/>
      <c r="N204" s="17"/>
    </row>
    <row r="205" spans="1:14" s="18" customFormat="1" ht="15.75" hidden="1">
      <c r="A205" s="88" t="s">
        <v>463</v>
      </c>
      <c r="B205" s="89"/>
      <c r="C205" s="90">
        <v>10</v>
      </c>
      <c r="D205" s="90" t="s">
        <v>464</v>
      </c>
      <c r="E205" s="89"/>
      <c r="F205" s="89"/>
      <c r="G205" s="92">
        <f>G206</f>
        <v>0</v>
      </c>
      <c r="H205" s="17"/>
      <c r="I205" s="17"/>
      <c r="J205" s="19"/>
      <c r="K205" s="17"/>
      <c r="L205" s="17"/>
      <c r="M205" s="17"/>
      <c r="N205" s="17"/>
    </row>
    <row r="206" spans="1:14" s="18" customFormat="1" ht="47.25" hidden="1">
      <c r="A206" s="93" t="s">
        <v>465</v>
      </c>
      <c r="B206" s="94"/>
      <c r="C206" s="95">
        <v>10</v>
      </c>
      <c r="D206" s="95" t="s">
        <v>464</v>
      </c>
      <c r="E206" s="95" t="s">
        <v>466</v>
      </c>
      <c r="F206" s="94"/>
      <c r="G206" s="49">
        <f>G207</f>
        <v>0</v>
      </c>
      <c r="H206" s="17"/>
      <c r="I206" s="17"/>
      <c r="J206" s="19"/>
      <c r="K206" s="17"/>
      <c r="L206" s="17"/>
      <c r="M206" s="17"/>
      <c r="N206" s="17"/>
    </row>
    <row r="207" spans="1:14" s="18" customFormat="1" ht="47.25" hidden="1">
      <c r="A207" s="93" t="s">
        <v>467</v>
      </c>
      <c r="B207" s="94"/>
      <c r="C207" s="95">
        <v>10</v>
      </c>
      <c r="D207" s="95" t="s">
        <v>464</v>
      </c>
      <c r="E207" s="94" t="s">
        <v>468</v>
      </c>
      <c r="F207" s="94"/>
      <c r="G207" s="49">
        <f>G208</f>
        <v>0</v>
      </c>
      <c r="H207" s="17"/>
      <c r="I207" s="17"/>
      <c r="J207" s="19"/>
      <c r="K207" s="17"/>
      <c r="L207" s="17"/>
      <c r="M207" s="17"/>
      <c r="N207" s="17"/>
    </row>
    <row r="208" spans="1:14" s="20" customFormat="1" ht="63" hidden="1">
      <c r="A208" s="97" t="s">
        <v>469</v>
      </c>
      <c r="B208" s="94"/>
      <c r="C208" s="95">
        <v>10</v>
      </c>
      <c r="D208" s="95" t="s">
        <v>464</v>
      </c>
      <c r="E208" s="94" t="s">
        <v>470</v>
      </c>
      <c r="F208" s="94"/>
      <c r="G208" s="49">
        <f>SUM(G209:G209)</f>
        <v>0</v>
      </c>
      <c r="H208" s="17"/>
      <c r="I208" s="17"/>
      <c r="J208" s="19"/>
      <c r="K208" s="17"/>
      <c r="L208" s="17"/>
      <c r="M208" s="17"/>
      <c r="N208" s="17"/>
    </row>
    <row r="209" spans="1:14" s="18" customFormat="1" ht="47.25" hidden="1">
      <c r="A209" s="11" t="s">
        <v>471</v>
      </c>
      <c r="B209" s="94"/>
      <c r="C209" s="95">
        <v>10</v>
      </c>
      <c r="D209" s="95" t="s">
        <v>464</v>
      </c>
      <c r="E209" s="94" t="s">
        <v>472</v>
      </c>
      <c r="F209" s="141">
        <v>400</v>
      </c>
      <c r="G209" s="49"/>
      <c r="H209" s="17"/>
      <c r="I209" s="17"/>
      <c r="J209" s="19"/>
      <c r="K209" s="17"/>
      <c r="L209" s="17"/>
      <c r="M209" s="17"/>
      <c r="N209" s="17"/>
    </row>
    <row r="210" spans="1:14" s="18" customFormat="1" ht="31.5">
      <c r="A210" s="88" t="s">
        <v>473</v>
      </c>
      <c r="B210" s="89">
        <v>802</v>
      </c>
      <c r="C210" s="95"/>
      <c r="D210" s="95"/>
      <c r="E210" s="94"/>
      <c r="F210" s="94"/>
      <c r="G210" s="92">
        <f>SUM(G211,G233,G253,G258)</f>
        <v>161292.79999999999</v>
      </c>
      <c r="H210" s="17"/>
      <c r="I210" s="17"/>
      <c r="J210" s="19"/>
      <c r="K210" s="17"/>
      <c r="L210" s="17"/>
      <c r="M210" s="17"/>
      <c r="N210" s="17"/>
    </row>
    <row r="211" spans="1:14" s="18" customFormat="1" ht="15.75">
      <c r="A211" s="88" t="s">
        <v>260</v>
      </c>
      <c r="B211" s="89"/>
      <c r="C211" s="90" t="s">
        <v>261</v>
      </c>
      <c r="D211" s="90" t="s">
        <v>262</v>
      </c>
      <c r="E211" s="94"/>
      <c r="F211" s="94"/>
      <c r="G211" s="92">
        <f>SUM(G212,G222,G229)</f>
        <v>45956.399999999994</v>
      </c>
      <c r="H211" s="17"/>
      <c r="I211" s="17"/>
      <c r="J211" s="19"/>
      <c r="K211" s="17"/>
      <c r="L211" s="17"/>
      <c r="M211" s="17"/>
      <c r="N211" s="17"/>
    </row>
    <row r="212" spans="1:14" s="18" customFormat="1" ht="47.25">
      <c r="A212" s="88" t="s">
        <v>474</v>
      </c>
      <c r="B212" s="107"/>
      <c r="C212" s="90" t="s">
        <v>261</v>
      </c>
      <c r="D212" s="90" t="s">
        <v>464</v>
      </c>
      <c r="E212" s="89"/>
      <c r="F212" s="89"/>
      <c r="G212" s="92">
        <f>SUM(G213)</f>
        <v>38579.199999999997</v>
      </c>
      <c r="H212" s="17"/>
      <c r="I212" s="17"/>
      <c r="J212" s="19"/>
      <c r="K212" s="17"/>
      <c r="L212" s="17"/>
      <c r="M212" s="17"/>
      <c r="N212" s="17"/>
    </row>
    <row r="213" spans="1:14" s="18" customFormat="1" ht="31.5">
      <c r="A213" s="93" t="s">
        <v>304</v>
      </c>
      <c r="B213" s="94"/>
      <c r="C213" s="95" t="s">
        <v>261</v>
      </c>
      <c r="D213" s="95" t="s">
        <v>464</v>
      </c>
      <c r="E213" s="94" t="s">
        <v>305</v>
      </c>
      <c r="F213" s="96"/>
      <c r="G213" s="49">
        <f>SUM(G214)</f>
        <v>38579.199999999997</v>
      </c>
      <c r="H213" s="17"/>
      <c r="I213" s="17"/>
      <c r="J213" s="19"/>
      <c r="K213" s="17"/>
      <c r="L213" s="17"/>
      <c r="M213" s="17"/>
      <c r="N213" s="17"/>
    </row>
    <row r="214" spans="1:14" s="18" customFormat="1" ht="31.5">
      <c r="A214" s="93" t="s">
        <v>306</v>
      </c>
      <c r="B214" s="94"/>
      <c r="C214" s="95" t="s">
        <v>261</v>
      </c>
      <c r="D214" s="95" t="s">
        <v>464</v>
      </c>
      <c r="E214" s="94" t="s">
        <v>307</v>
      </c>
      <c r="F214" s="96"/>
      <c r="G214" s="49">
        <f>SUM(G215:G221)</f>
        <v>38579.199999999997</v>
      </c>
      <c r="H214" s="17"/>
      <c r="I214" s="17"/>
      <c r="J214" s="19"/>
      <c r="K214" s="17"/>
      <c r="L214" s="17"/>
      <c r="M214" s="17"/>
      <c r="N214" s="17"/>
    </row>
    <row r="215" spans="1:14" s="18" customFormat="1" ht="94.5">
      <c r="A215" s="97" t="s">
        <v>278</v>
      </c>
      <c r="B215" s="94"/>
      <c r="C215" s="95" t="s">
        <v>261</v>
      </c>
      <c r="D215" s="95" t="s">
        <v>464</v>
      </c>
      <c r="E215" s="94" t="s">
        <v>475</v>
      </c>
      <c r="F215" s="94">
        <v>100</v>
      </c>
      <c r="G215" s="49">
        <v>32465.599999999999</v>
      </c>
      <c r="H215" s="19"/>
      <c r="I215" s="17"/>
      <c r="J215" s="19"/>
      <c r="K215" s="17"/>
      <c r="L215" s="17"/>
      <c r="M215" s="17"/>
      <c r="N215" s="17"/>
    </row>
    <row r="216" spans="1:14" s="18" customFormat="1" ht="47.25">
      <c r="A216" s="98" t="s">
        <v>280</v>
      </c>
      <c r="B216" s="99"/>
      <c r="C216" s="95" t="s">
        <v>261</v>
      </c>
      <c r="D216" s="95" t="s">
        <v>464</v>
      </c>
      <c r="E216" s="94" t="s">
        <v>475</v>
      </c>
      <c r="F216" s="99">
        <v>200</v>
      </c>
      <c r="G216" s="49">
        <v>2000</v>
      </c>
      <c r="H216" s="17"/>
      <c r="I216" s="17"/>
      <c r="J216" s="19"/>
      <c r="K216" s="17"/>
      <c r="L216" s="17"/>
      <c r="M216" s="17"/>
      <c r="N216" s="17"/>
    </row>
    <row r="217" spans="1:14" s="18" customFormat="1" ht="31.5">
      <c r="A217" s="97" t="s">
        <v>281</v>
      </c>
      <c r="B217" s="94"/>
      <c r="C217" s="95" t="s">
        <v>261</v>
      </c>
      <c r="D217" s="95" t="s">
        <v>464</v>
      </c>
      <c r="E217" s="94" t="s">
        <v>475</v>
      </c>
      <c r="F217" s="94">
        <v>800</v>
      </c>
      <c r="G217" s="49">
        <v>19.7</v>
      </c>
      <c r="H217" s="17"/>
      <c r="I217" s="17"/>
      <c r="J217" s="19"/>
      <c r="K217" s="17"/>
      <c r="L217" s="17"/>
      <c r="M217" s="17"/>
      <c r="N217" s="17"/>
    </row>
    <row r="218" spans="1:14" s="18" customFormat="1" ht="126">
      <c r="A218" s="97" t="s">
        <v>282</v>
      </c>
      <c r="B218" s="94"/>
      <c r="C218" s="95" t="s">
        <v>261</v>
      </c>
      <c r="D218" s="95" t="s">
        <v>464</v>
      </c>
      <c r="E218" s="94" t="s">
        <v>476</v>
      </c>
      <c r="F218" s="94">
        <v>100</v>
      </c>
      <c r="G218" s="49">
        <v>2093.9</v>
      </c>
      <c r="H218" s="17"/>
      <c r="I218" s="17"/>
      <c r="J218" s="19"/>
      <c r="K218" s="17"/>
      <c r="L218" s="17"/>
      <c r="M218" s="17"/>
      <c r="N218" s="17"/>
    </row>
    <row r="219" spans="1:14" s="18" customFormat="1" ht="94.5" hidden="1">
      <c r="A219" s="98" t="s">
        <v>284</v>
      </c>
      <c r="B219" s="94"/>
      <c r="C219" s="95" t="s">
        <v>261</v>
      </c>
      <c r="D219" s="95" t="s">
        <v>464</v>
      </c>
      <c r="E219" s="94" t="s">
        <v>476</v>
      </c>
      <c r="F219" s="94">
        <v>200</v>
      </c>
      <c r="G219" s="49"/>
      <c r="H219" s="17"/>
      <c r="I219" s="17"/>
      <c r="J219" s="19"/>
      <c r="K219" s="17"/>
      <c r="L219" s="17"/>
      <c r="M219" s="17"/>
      <c r="N219" s="17"/>
    </row>
    <row r="220" spans="1:14" s="18" customFormat="1" ht="78.75">
      <c r="A220" s="97" t="s">
        <v>272</v>
      </c>
      <c r="B220" s="94"/>
      <c r="C220" s="95" t="s">
        <v>261</v>
      </c>
      <c r="D220" s="95" t="s">
        <v>464</v>
      </c>
      <c r="E220" s="94" t="s">
        <v>477</v>
      </c>
      <c r="F220" s="94">
        <v>100</v>
      </c>
      <c r="G220" s="49">
        <v>2000</v>
      </c>
      <c r="H220" s="17"/>
      <c r="I220" s="17"/>
      <c r="J220" s="19"/>
      <c r="K220" s="17"/>
      <c r="L220" s="17"/>
      <c r="M220" s="17"/>
      <c r="N220" s="17"/>
    </row>
    <row r="221" spans="1:14" s="18" customFormat="1" ht="63" hidden="1">
      <c r="A221" s="97" t="s">
        <v>936</v>
      </c>
      <c r="B221" s="94"/>
      <c r="C221" s="95" t="s">
        <v>261</v>
      </c>
      <c r="D221" s="95" t="s">
        <v>464</v>
      </c>
      <c r="E221" s="94" t="s">
        <v>481</v>
      </c>
      <c r="F221" s="94">
        <v>100</v>
      </c>
      <c r="G221" s="49"/>
      <c r="H221" s="17"/>
      <c r="I221" s="17"/>
      <c r="J221" s="19"/>
      <c r="K221" s="17"/>
      <c r="L221" s="17"/>
      <c r="M221" s="17"/>
      <c r="N221" s="17"/>
    </row>
    <row r="222" spans="1:14" s="18" customFormat="1" ht="15.75">
      <c r="A222" s="88" t="s">
        <v>478</v>
      </c>
      <c r="B222" s="107"/>
      <c r="C222" s="90" t="s">
        <v>261</v>
      </c>
      <c r="D222" s="90">
        <v>11</v>
      </c>
      <c r="E222" s="89"/>
      <c r="F222" s="89"/>
      <c r="G222" s="92">
        <f>SUM(G223,G226)</f>
        <v>7377.2</v>
      </c>
      <c r="H222" s="17"/>
      <c r="I222" s="17"/>
      <c r="J222" s="19"/>
      <c r="K222" s="17"/>
      <c r="L222" s="17"/>
      <c r="M222" s="17"/>
      <c r="N222" s="17"/>
    </row>
    <row r="223" spans="1:14" s="18" customFormat="1" ht="31.5">
      <c r="A223" s="93" t="s">
        <v>304</v>
      </c>
      <c r="B223" s="94"/>
      <c r="C223" s="95" t="s">
        <v>261</v>
      </c>
      <c r="D223" s="95" t="s">
        <v>479</v>
      </c>
      <c r="E223" s="94" t="s">
        <v>305</v>
      </c>
      <c r="F223" s="96"/>
      <c r="G223" s="49">
        <f>SUM(G224)</f>
        <v>2178</v>
      </c>
      <c r="H223" s="17"/>
      <c r="I223" s="17"/>
      <c r="J223" s="19"/>
      <c r="K223" s="17"/>
      <c r="L223" s="17"/>
      <c r="M223" s="17"/>
      <c r="N223" s="17"/>
    </row>
    <row r="224" spans="1:14" s="18" customFormat="1" ht="31.5">
      <c r="A224" s="93" t="s">
        <v>306</v>
      </c>
      <c r="B224" s="94"/>
      <c r="C224" s="95" t="s">
        <v>261</v>
      </c>
      <c r="D224" s="95" t="s">
        <v>479</v>
      </c>
      <c r="E224" s="94" t="s">
        <v>307</v>
      </c>
      <c r="F224" s="96"/>
      <c r="G224" s="49">
        <f>SUM(G225)</f>
        <v>2178</v>
      </c>
      <c r="H224" s="17"/>
      <c r="I224" s="17"/>
      <c r="J224" s="19"/>
      <c r="K224" s="17"/>
      <c r="L224" s="17"/>
      <c r="M224" s="17"/>
      <c r="N224" s="17"/>
    </row>
    <row r="225" spans="1:14" s="18" customFormat="1" ht="31.5">
      <c r="A225" s="93" t="s">
        <v>480</v>
      </c>
      <c r="B225" s="94"/>
      <c r="C225" s="95" t="s">
        <v>261</v>
      </c>
      <c r="D225" s="95" t="s">
        <v>479</v>
      </c>
      <c r="E225" s="94" t="s">
        <v>481</v>
      </c>
      <c r="F225" s="94">
        <v>800</v>
      </c>
      <c r="G225" s="49">
        <v>2178</v>
      </c>
      <c r="H225" s="17"/>
      <c r="I225" s="17"/>
      <c r="J225" s="19"/>
      <c r="K225" s="17"/>
      <c r="L225" s="17"/>
      <c r="M225" s="17"/>
      <c r="N225" s="17"/>
    </row>
    <row r="226" spans="1:14" s="18" customFormat="1" ht="15.75">
      <c r="A226" s="93" t="s">
        <v>293</v>
      </c>
      <c r="B226" s="94"/>
      <c r="C226" s="95" t="s">
        <v>261</v>
      </c>
      <c r="D226" s="95" t="s">
        <v>479</v>
      </c>
      <c r="E226" s="94" t="s">
        <v>294</v>
      </c>
      <c r="F226" s="94"/>
      <c r="G226" s="49">
        <f>SUM(G227)</f>
        <v>5199.2</v>
      </c>
      <c r="H226" s="17"/>
      <c r="I226" s="17"/>
      <c r="J226" s="19"/>
      <c r="K226" s="17"/>
      <c r="L226" s="17"/>
      <c r="M226" s="17"/>
      <c r="N226" s="17"/>
    </row>
    <row r="227" spans="1:14" s="18" customFormat="1" ht="15.75">
      <c r="A227" s="93" t="s">
        <v>295</v>
      </c>
      <c r="B227" s="94"/>
      <c r="C227" s="95" t="s">
        <v>261</v>
      </c>
      <c r="D227" s="95" t="s">
        <v>479</v>
      </c>
      <c r="E227" s="94" t="s">
        <v>296</v>
      </c>
      <c r="F227" s="94"/>
      <c r="G227" s="49">
        <f>SUM(G228)</f>
        <v>5199.2</v>
      </c>
      <c r="H227" s="17"/>
      <c r="I227" s="17"/>
      <c r="J227" s="19"/>
      <c r="K227" s="17"/>
      <c r="L227" s="17"/>
      <c r="M227" s="17"/>
      <c r="N227" s="17"/>
    </row>
    <row r="228" spans="1:14" s="18" customFormat="1" ht="31.5">
      <c r="A228" s="93" t="s">
        <v>325</v>
      </c>
      <c r="B228" s="94"/>
      <c r="C228" s="95" t="s">
        <v>261</v>
      </c>
      <c r="D228" s="95" t="s">
        <v>479</v>
      </c>
      <c r="E228" s="94" t="s">
        <v>323</v>
      </c>
      <c r="F228" s="94">
        <v>800</v>
      </c>
      <c r="G228" s="49">
        <v>5199.2</v>
      </c>
      <c r="H228" s="17"/>
      <c r="I228" s="17"/>
      <c r="J228" s="19"/>
      <c r="K228" s="17"/>
      <c r="L228" s="17"/>
      <c r="M228" s="17"/>
      <c r="N228" s="17"/>
    </row>
    <row r="229" spans="1:14" s="18" customFormat="1" ht="15.75" hidden="1">
      <c r="A229" s="88" t="s">
        <v>299</v>
      </c>
      <c r="B229" s="89"/>
      <c r="C229" s="90" t="s">
        <v>261</v>
      </c>
      <c r="D229" s="90">
        <v>13</v>
      </c>
      <c r="E229" s="89"/>
      <c r="F229" s="89"/>
      <c r="G229" s="92">
        <f>SUM(G230)</f>
        <v>0</v>
      </c>
      <c r="H229" s="17"/>
      <c r="I229" s="17"/>
      <c r="J229" s="19"/>
      <c r="K229" s="17"/>
      <c r="L229" s="17"/>
      <c r="M229" s="17"/>
      <c r="N229" s="17"/>
    </row>
    <row r="230" spans="1:14" s="20" customFormat="1" ht="15.75" hidden="1">
      <c r="A230" s="93" t="s">
        <v>293</v>
      </c>
      <c r="B230" s="94"/>
      <c r="C230" s="95" t="s">
        <v>261</v>
      </c>
      <c r="D230" s="95" t="s">
        <v>300</v>
      </c>
      <c r="E230" s="94" t="s">
        <v>294</v>
      </c>
      <c r="F230" s="94"/>
      <c r="G230" s="49">
        <f>SUM(G231)</f>
        <v>0</v>
      </c>
      <c r="H230" s="17"/>
      <c r="I230" s="17"/>
      <c r="J230" s="19"/>
      <c r="K230" s="17"/>
      <c r="L230" s="17"/>
      <c r="M230" s="17"/>
      <c r="N230" s="17"/>
    </row>
    <row r="231" spans="1:14" s="18" customFormat="1" ht="15.75" hidden="1">
      <c r="A231" s="93" t="s">
        <v>295</v>
      </c>
      <c r="B231" s="94"/>
      <c r="C231" s="95" t="s">
        <v>261</v>
      </c>
      <c r="D231" s="95" t="s">
        <v>300</v>
      </c>
      <c r="E231" s="94" t="s">
        <v>296</v>
      </c>
      <c r="F231" s="94"/>
      <c r="G231" s="49">
        <f>SUM(G232)</f>
        <v>0</v>
      </c>
      <c r="H231" s="17"/>
      <c r="I231" s="17"/>
      <c r="J231" s="19"/>
      <c r="K231" s="17"/>
      <c r="L231" s="17"/>
      <c r="M231" s="17"/>
      <c r="N231" s="17"/>
    </row>
    <row r="232" spans="1:14" s="18" customFormat="1" ht="15.75" hidden="1">
      <c r="A232" s="93" t="s">
        <v>482</v>
      </c>
      <c r="B232" s="94"/>
      <c r="C232" s="95" t="s">
        <v>261</v>
      </c>
      <c r="D232" s="95" t="s">
        <v>300</v>
      </c>
      <c r="E232" s="94" t="s">
        <v>483</v>
      </c>
      <c r="F232" s="94">
        <v>800</v>
      </c>
      <c r="G232" s="83"/>
      <c r="H232" s="17"/>
      <c r="I232" s="17"/>
      <c r="J232" s="19"/>
      <c r="K232" s="17"/>
      <c r="L232" s="17"/>
      <c r="M232" s="17"/>
      <c r="N232" s="17"/>
    </row>
    <row r="233" spans="1:14" s="18" customFormat="1" ht="15.75">
      <c r="A233" s="88" t="s">
        <v>373</v>
      </c>
      <c r="B233" s="107"/>
      <c r="C233" s="90" t="s">
        <v>275</v>
      </c>
      <c r="D233" s="90" t="s">
        <v>262</v>
      </c>
      <c r="E233" s="89"/>
      <c r="F233" s="89"/>
      <c r="G233" s="92">
        <f>SUM(G234)</f>
        <v>104934.5</v>
      </c>
      <c r="H233" s="17"/>
      <c r="I233" s="17"/>
      <c r="J233" s="19"/>
      <c r="K233" s="17"/>
      <c r="L233" s="17"/>
      <c r="M233" s="17"/>
      <c r="N233" s="17"/>
    </row>
    <row r="234" spans="1:14" s="18" customFormat="1" ht="15.75">
      <c r="A234" s="88" t="s">
        <v>404</v>
      </c>
      <c r="B234" s="107"/>
      <c r="C234" s="90" t="s">
        <v>275</v>
      </c>
      <c r="D234" s="90">
        <v>12</v>
      </c>
      <c r="E234" s="89"/>
      <c r="F234" s="89"/>
      <c r="G234" s="92">
        <f>SUM(G235,G242,G249)</f>
        <v>104934.5</v>
      </c>
      <c r="H234" s="17"/>
      <c r="I234" s="17"/>
      <c r="J234" s="19"/>
      <c r="K234" s="17"/>
      <c r="L234" s="17"/>
      <c r="M234" s="17"/>
      <c r="N234" s="17"/>
    </row>
    <row r="235" spans="1:14" s="18" customFormat="1" ht="31.5">
      <c r="A235" s="93" t="s">
        <v>1092</v>
      </c>
      <c r="B235" s="107"/>
      <c r="C235" s="95" t="s">
        <v>275</v>
      </c>
      <c r="D235" s="95">
        <v>12</v>
      </c>
      <c r="E235" s="94" t="s">
        <v>484</v>
      </c>
      <c r="F235" s="94"/>
      <c r="G235" s="49">
        <f>SUM(G236,G239)</f>
        <v>9402</v>
      </c>
      <c r="H235" s="17"/>
      <c r="I235" s="17"/>
      <c r="J235" s="19"/>
      <c r="K235" s="17"/>
      <c r="L235" s="17"/>
      <c r="M235" s="17"/>
      <c r="N235" s="17"/>
    </row>
    <row r="236" spans="1:14" s="18" customFormat="1" ht="31.5">
      <c r="A236" s="93" t="s">
        <v>485</v>
      </c>
      <c r="B236" s="107"/>
      <c r="C236" s="95" t="s">
        <v>275</v>
      </c>
      <c r="D236" s="95">
        <v>12</v>
      </c>
      <c r="E236" s="94" t="s">
        <v>486</v>
      </c>
      <c r="F236" s="94"/>
      <c r="G236" s="49">
        <f>SUM(G237)</f>
        <v>600</v>
      </c>
      <c r="H236" s="17"/>
      <c r="I236" s="17"/>
      <c r="J236" s="19"/>
      <c r="K236" s="17"/>
      <c r="L236" s="17"/>
      <c r="M236" s="17"/>
      <c r="N236" s="17"/>
    </row>
    <row r="237" spans="1:14" s="18" customFormat="1" ht="31.5">
      <c r="A237" s="93" t="s">
        <v>487</v>
      </c>
      <c r="B237" s="94"/>
      <c r="C237" s="95" t="s">
        <v>275</v>
      </c>
      <c r="D237" s="95">
        <v>12</v>
      </c>
      <c r="E237" s="94" t="s">
        <v>488</v>
      </c>
      <c r="F237" s="94"/>
      <c r="G237" s="49">
        <f>SUM(G238)</f>
        <v>600</v>
      </c>
      <c r="H237" s="17"/>
      <c r="I237" s="17"/>
      <c r="J237" s="19"/>
      <c r="K237" s="17"/>
      <c r="L237" s="17"/>
      <c r="M237" s="17"/>
      <c r="N237" s="17"/>
    </row>
    <row r="238" spans="1:14" s="18" customFormat="1" ht="31.5">
      <c r="A238" s="93" t="s">
        <v>489</v>
      </c>
      <c r="B238" s="107"/>
      <c r="C238" s="95" t="s">
        <v>275</v>
      </c>
      <c r="D238" s="95">
        <v>12</v>
      </c>
      <c r="E238" s="94" t="s">
        <v>490</v>
      </c>
      <c r="F238" s="94">
        <v>800</v>
      </c>
      <c r="G238" s="49">
        <v>600</v>
      </c>
      <c r="H238" s="17"/>
      <c r="I238" s="17"/>
      <c r="J238" s="19"/>
      <c r="K238" s="17"/>
      <c r="L238" s="17"/>
      <c r="M238" s="17"/>
      <c r="N238" s="17"/>
    </row>
    <row r="239" spans="1:14" s="18" customFormat="1" ht="47.25">
      <c r="A239" s="93" t="s">
        <v>1133</v>
      </c>
      <c r="B239" s="107"/>
      <c r="C239" s="95" t="s">
        <v>275</v>
      </c>
      <c r="D239" s="95" t="s">
        <v>405</v>
      </c>
      <c r="E239" s="94" t="s">
        <v>1135</v>
      </c>
      <c r="F239" s="94"/>
      <c r="G239" s="49">
        <f>G240</f>
        <v>8802</v>
      </c>
      <c r="H239" s="17"/>
      <c r="I239" s="17"/>
      <c r="J239" s="19"/>
      <c r="K239" s="17"/>
      <c r="L239" s="17"/>
      <c r="M239" s="17"/>
      <c r="N239" s="17"/>
    </row>
    <row r="240" spans="1:14" s="18" customFormat="1" ht="63">
      <c r="A240" s="93" t="s">
        <v>1134</v>
      </c>
      <c r="B240" s="107"/>
      <c r="C240" s="95" t="s">
        <v>275</v>
      </c>
      <c r="D240" s="95" t="s">
        <v>405</v>
      </c>
      <c r="E240" s="94" t="s">
        <v>1136</v>
      </c>
      <c r="F240" s="94"/>
      <c r="G240" s="49">
        <f>G241</f>
        <v>8802</v>
      </c>
      <c r="H240" s="17"/>
      <c r="I240" s="17"/>
      <c r="J240" s="19"/>
      <c r="K240" s="17"/>
      <c r="L240" s="17"/>
      <c r="M240" s="17"/>
      <c r="N240" s="17"/>
    </row>
    <row r="241" spans="1:14" s="18" customFormat="1" ht="47.25">
      <c r="A241" s="93" t="s">
        <v>508</v>
      </c>
      <c r="B241" s="107"/>
      <c r="C241" s="95" t="s">
        <v>275</v>
      </c>
      <c r="D241" s="95" t="s">
        <v>405</v>
      </c>
      <c r="E241" s="94" t="s">
        <v>1137</v>
      </c>
      <c r="F241" s="94">
        <v>800</v>
      </c>
      <c r="G241" s="49">
        <v>8802</v>
      </c>
      <c r="H241" s="17"/>
      <c r="I241" s="17"/>
      <c r="J241" s="19"/>
      <c r="K241" s="17"/>
      <c r="L241" s="17"/>
      <c r="M241" s="17"/>
      <c r="N241" s="17"/>
    </row>
    <row r="242" spans="1:14" s="18" customFormat="1" ht="31.5">
      <c r="A242" s="93" t="s">
        <v>1093</v>
      </c>
      <c r="B242" s="120"/>
      <c r="C242" s="95" t="s">
        <v>275</v>
      </c>
      <c r="D242" s="95">
        <v>12</v>
      </c>
      <c r="E242" s="94" t="s">
        <v>491</v>
      </c>
      <c r="F242" s="94"/>
      <c r="G242" s="49">
        <f>SUM(G243,G246)</f>
        <v>94935.8</v>
      </c>
      <c r="H242" s="17"/>
      <c r="I242" s="17"/>
      <c r="J242" s="19"/>
      <c r="K242" s="17"/>
      <c r="L242" s="17"/>
      <c r="M242" s="17"/>
      <c r="N242" s="17"/>
    </row>
    <row r="243" spans="1:14" s="18" customFormat="1" ht="31.5">
      <c r="A243" s="121" t="s">
        <v>492</v>
      </c>
      <c r="B243" s="122"/>
      <c r="C243" s="123" t="s">
        <v>275</v>
      </c>
      <c r="D243" s="123">
        <v>12</v>
      </c>
      <c r="E243" s="124" t="s">
        <v>493</v>
      </c>
      <c r="F243" s="124"/>
      <c r="G243" s="125">
        <f>G244</f>
        <v>11714.8</v>
      </c>
      <c r="H243" s="17"/>
      <c r="I243" s="17"/>
      <c r="J243" s="19"/>
      <c r="K243" s="17"/>
      <c r="L243" s="17"/>
      <c r="M243" s="17"/>
      <c r="N243" s="17"/>
    </row>
    <row r="244" spans="1:14" s="18" customFormat="1" ht="31.5">
      <c r="A244" s="126" t="s">
        <v>494</v>
      </c>
      <c r="B244" s="124"/>
      <c r="C244" s="123" t="s">
        <v>275</v>
      </c>
      <c r="D244" s="123">
        <v>12</v>
      </c>
      <c r="E244" s="124" t="s">
        <v>495</v>
      </c>
      <c r="F244" s="124"/>
      <c r="G244" s="125">
        <f>SUM(G245:G245)</f>
        <v>11714.8</v>
      </c>
      <c r="H244" s="17"/>
      <c r="I244" s="17"/>
      <c r="J244" s="19"/>
      <c r="K244" s="17"/>
      <c r="L244" s="17"/>
      <c r="M244" s="17"/>
      <c r="N244" s="17"/>
    </row>
    <row r="245" spans="1:14" s="18" customFormat="1" ht="31.5">
      <c r="A245" s="126" t="s">
        <v>496</v>
      </c>
      <c r="B245" s="122"/>
      <c r="C245" s="123" t="s">
        <v>275</v>
      </c>
      <c r="D245" s="123">
        <v>12</v>
      </c>
      <c r="E245" s="124" t="s">
        <v>497</v>
      </c>
      <c r="F245" s="124">
        <v>800</v>
      </c>
      <c r="G245" s="125">
        <v>11714.8</v>
      </c>
      <c r="H245" s="17"/>
      <c r="I245" s="17"/>
      <c r="J245" s="19"/>
      <c r="K245" s="17"/>
      <c r="L245" s="17"/>
      <c r="M245" s="17"/>
      <c r="N245" s="17"/>
    </row>
    <row r="246" spans="1:14" s="18" customFormat="1" ht="47.25">
      <c r="A246" s="93" t="s">
        <v>498</v>
      </c>
      <c r="B246" s="120"/>
      <c r="C246" s="95" t="s">
        <v>275</v>
      </c>
      <c r="D246" s="95">
        <v>12</v>
      </c>
      <c r="E246" s="94" t="s">
        <v>499</v>
      </c>
      <c r="F246" s="94"/>
      <c r="G246" s="49">
        <f>SUM(G247)</f>
        <v>83221</v>
      </c>
      <c r="H246" s="17"/>
      <c r="I246" s="17"/>
      <c r="J246" s="19"/>
      <c r="K246" s="17"/>
      <c r="L246" s="17"/>
      <c r="M246" s="17"/>
      <c r="N246" s="17"/>
    </row>
    <row r="247" spans="1:14" s="18" customFormat="1" ht="47.25">
      <c r="A247" s="93" t="s">
        <v>500</v>
      </c>
      <c r="B247" s="94"/>
      <c r="C247" s="95" t="s">
        <v>275</v>
      </c>
      <c r="D247" s="95">
        <v>12</v>
      </c>
      <c r="E247" s="94" t="s">
        <v>501</v>
      </c>
      <c r="F247" s="94"/>
      <c r="G247" s="49">
        <f>SUM(G248:G248)</f>
        <v>83221</v>
      </c>
      <c r="H247" s="17"/>
      <c r="I247" s="17"/>
      <c r="J247" s="19"/>
      <c r="K247" s="17"/>
      <c r="L247" s="17"/>
      <c r="M247" s="17"/>
      <c r="N247" s="17"/>
    </row>
    <row r="248" spans="1:14" s="20" customFormat="1" ht="47.25">
      <c r="A248" s="93" t="s">
        <v>502</v>
      </c>
      <c r="B248" s="107"/>
      <c r="C248" s="95" t="s">
        <v>275</v>
      </c>
      <c r="D248" s="95">
        <v>12</v>
      </c>
      <c r="E248" s="94" t="s">
        <v>503</v>
      </c>
      <c r="F248" s="94">
        <v>800</v>
      </c>
      <c r="G248" s="49">
        <v>83221</v>
      </c>
      <c r="H248" s="17"/>
      <c r="I248" s="17"/>
      <c r="J248" s="19"/>
      <c r="K248" s="17"/>
      <c r="L248" s="17"/>
      <c r="M248" s="17"/>
      <c r="N248" s="17"/>
    </row>
    <row r="249" spans="1:14" s="18" customFormat="1" ht="15.75">
      <c r="A249" s="93" t="s">
        <v>293</v>
      </c>
      <c r="B249" s="94"/>
      <c r="C249" s="95" t="s">
        <v>275</v>
      </c>
      <c r="D249" s="95">
        <v>12</v>
      </c>
      <c r="E249" s="94" t="s">
        <v>294</v>
      </c>
      <c r="F249" s="94"/>
      <c r="G249" s="49">
        <f>SUM(G250)</f>
        <v>596.70000000000005</v>
      </c>
      <c r="H249" s="17"/>
      <c r="I249" s="17"/>
      <c r="J249" s="19"/>
      <c r="K249" s="17"/>
      <c r="L249" s="17"/>
      <c r="M249" s="17"/>
      <c r="N249" s="17"/>
    </row>
    <row r="250" spans="1:14" s="18" customFormat="1" ht="15.75">
      <c r="A250" s="93" t="s">
        <v>295</v>
      </c>
      <c r="B250" s="94"/>
      <c r="C250" s="95" t="s">
        <v>275</v>
      </c>
      <c r="D250" s="95">
        <v>12</v>
      </c>
      <c r="E250" s="94" t="s">
        <v>296</v>
      </c>
      <c r="F250" s="94"/>
      <c r="G250" s="49">
        <f>SUM(G251:G252)</f>
        <v>596.70000000000005</v>
      </c>
      <c r="H250" s="17"/>
      <c r="I250" s="17"/>
      <c r="J250" s="19"/>
      <c r="K250" s="17"/>
      <c r="L250" s="17"/>
      <c r="M250" s="17"/>
      <c r="N250" s="17"/>
    </row>
    <row r="251" spans="1:14" s="18" customFormat="1" ht="15.75">
      <c r="A251" s="93" t="s">
        <v>482</v>
      </c>
      <c r="B251" s="94"/>
      <c r="C251" s="95" t="s">
        <v>275</v>
      </c>
      <c r="D251" s="95">
        <v>12</v>
      </c>
      <c r="E251" s="94" t="s">
        <v>483</v>
      </c>
      <c r="F251" s="94">
        <v>800</v>
      </c>
      <c r="G251" s="49">
        <v>122.5</v>
      </c>
      <c r="H251" s="19"/>
      <c r="I251" s="19"/>
      <c r="J251" s="19"/>
      <c r="K251" s="17"/>
      <c r="L251" s="17"/>
      <c r="M251" s="17"/>
      <c r="N251" s="17"/>
    </row>
    <row r="252" spans="1:14" s="18" customFormat="1" ht="63">
      <c r="A252" s="93" t="s">
        <v>971</v>
      </c>
      <c r="B252" s="191"/>
      <c r="C252" s="95" t="s">
        <v>275</v>
      </c>
      <c r="D252" s="95" t="s">
        <v>405</v>
      </c>
      <c r="E252" s="95" t="s">
        <v>970</v>
      </c>
      <c r="F252" s="94">
        <v>800</v>
      </c>
      <c r="G252" s="49">
        <v>474.2</v>
      </c>
      <c r="H252" s="17"/>
      <c r="I252" s="17"/>
      <c r="J252" s="19"/>
      <c r="K252" s="17"/>
      <c r="L252" s="17"/>
      <c r="M252" s="17"/>
      <c r="N252" s="17"/>
    </row>
    <row r="253" spans="1:14" s="18" customFormat="1" ht="15.75">
      <c r="A253" s="88" t="s">
        <v>457</v>
      </c>
      <c r="B253" s="107"/>
      <c r="C253" s="90">
        <v>10</v>
      </c>
      <c r="D253" s="90" t="s">
        <v>262</v>
      </c>
      <c r="E253" s="89"/>
      <c r="F253" s="89"/>
      <c r="G253" s="92">
        <f>SUM(G254)</f>
        <v>10373.9</v>
      </c>
      <c r="H253" s="17"/>
      <c r="I253" s="17"/>
      <c r="J253" s="19"/>
      <c r="K253" s="17"/>
      <c r="L253" s="17"/>
      <c r="M253" s="17"/>
      <c r="N253" s="17"/>
    </row>
    <row r="254" spans="1:14" s="18" customFormat="1" ht="15.75">
      <c r="A254" s="88" t="s">
        <v>509</v>
      </c>
      <c r="B254" s="139"/>
      <c r="C254" s="90">
        <v>10</v>
      </c>
      <c r="D254" s="90" t="s">
        <v>261</v>
      </c>
      <c r="E254" s="89"/>
      <c r="F254" s="89"/>
      <c r="G254" s="92">
        <f>SUM(G255)</f>
        <v>10373.9</v>
      </c>
      <c r="H254" s="17"/>
      <c r="I254" s="17"/>
      <c r="J254" s="19"/>
      <c r="K254" s="17"/>
      <c r="L254" s="17"/>
      <c r="M254" s="17"/>
      <c r="N254" s="17"/>
    </row>
    <row r="255" spans="1:14" s="18" customFormat="1" ht="15.75">
      <c r="A255" s="93" t="s">
        <v>293</v>
      </c>
      <c r="B255" s="94"/>
      <c r="C255" s="95">
        <v>10</v>
      </c>
      <c r="D255" s="95" t="s">
        <v>261</v>
      </c>
      <c r="E255" s="94" t="s">
        <v>294</v>
      </c>
      <c r="F255" s="94"/>
      <c r="G255" s="49">
        <f>SUM(G256)</f>
        <v>10373.9</v>
      </c>
      <c r="H255" s="17"/>
      <c r="I255" s="17"/>
      <c r="J255" s="19"/>
      <c r="K255" s="17"/>
      <c r="L255" s="17"/>
      <c r="M255" s="17"/>
      <c r="N255" s="17"/>
    </row>
    <row r="256" spans="1:14" s="18" customFormat="1" ht="15.75">
      <c r="A256" s="93" t="s">
        <v>510</v>
      </c>
      <c r="B256" s="94"/>
      <c r="C256" s="95" t="s">
        <v>347</v>
      </c>
      <c r="D256" s="95" t="s">
        <v>261</v>
      </c>
      <c r="E256" s="94" t="s">
        <v>511</v>
      </c>
      <c r="F256" s="94"/>
      <c r="G256" s="49">
        <f>SUM(G257)</f>
        <v>10373.9</v>
      </c>
      <c r="H256" s="17"/>
      <c r="I256" s="17"/>
      <c r="J256" s="19"/>
      <c r="K256" s="17"/>
      <c r="L256" s="17"/>
      <c r="M256" s="17"/>
      <c r="N256" s="17"/>
    </row>
    <row r="257" spans="1:14" s="18" customFormat="1" ht="47.25">
      <c r="A257" s="97" t="s">
        <v>512</v>
      </c>
      <c r="B257" s="107"/>
      <c r="C257" s="95">
        <v>10</v>
      </c>
      <c r="D257" s="95" t="s">
        <v>261</v>
      </c>
      <c r="E257" s="94" t="s">
        <v>513</v>
      </c>
      <c r="F257" s="94">
        <v>300</v>
      </c>
      <c r="G257" s="49">
        <v>10373.9</v>
      </c>
      <c r="H257" s="17"/>
      <c r="I257" s="17"/>
      <c r="J257" s="19"/>
      <c r="K257" s="17"/>
      <c r="L257" s="17"/>
      <c r="M257" s="17"/>
      <c r="N257" s="17"/>
    </row>
    <row r="258" spans="1:14" s="18" customFormat="1" ht="15.75">
      <c r="A258" s="87" t="s">
        <v>931</v>
      </c>
      <c r="B258" s="187"/>
      <c r="C258" s="90" t="s">
        <v>300</v>
      </c>
      <c r="D258" s="90" t="s">
        <v>262</v>
      </c>
      <c r="E258" s="89"/>
      <c r="F258" s="89"/>
      <c r="G258" s="92">
        <f>G259</f>
        <v>28</v>
      </c>
      <c r="H258" s="17"/>
      <c r="I258" s="17"/>
      <c r="J258" s="19"/>
      <c r="K258" s="17"/>
      <c r="L258" s="17"/>
      <c r="M258" s="17"/>
      <c r="N258" s="17"/>
    </row>
    <row r="259" spans="1:14" s="18" customFormat="1" ht="31.5">
      <c r="A259" s="87" t="s">
        <v>932</v>
      </c>
      <c r="B259" s="187"/>
      <c r="C259" s="90" t="s">
        <v>300</v>
      </c>
      <c r="D259" s="90" t="s">
        <v>261</v>
      </c>
      <c r="E259" s="89"/>
      <c r="F259" s="89"/>
      <c r="G259" s="92">
        <f>G260</f>
        <v>28</v>
      </c>
      <c r="H259" s="17"/>
      <c r="I259" s="17"/>
      <c r="J259" s="19"/>
      <c r="K259" s="17"/>
      <c r="L259" s="17"/>
      <c r="M259" s="17"/>
      <c r="N259" s="17"/>
    </row>
    <row r="260" spans="1:14" s="18" customFormat="1" ht="15.75">
      <c r="A260" s="93" t="s">
        <v>293</v>
      </c>
      <c r="B260" s="107"/>
      <c r="C260" s="95" t="s">
        <v>300</v>
      </c>
      <c r="D260" s="95" t="s">
        <v>261</v>
      </c>
      <c r="E260" s="94" t="s">
        <v>294</v>
      </c>
      <c r="F260" s="94"/>
      <c r="G260" s="49">
        <f>G261</f>
        <v>28</v>
      </c>
      <c r="H260" s="17"/>
      <c r="I260" s="17"/>
      <c r="J260" s="19"/>
      <c r="K260" s="17"/>
      <c r="L260" s="17"/>
      <c r="M260" s="17"/>
      <c r="N260" s="17"/>
    </row>
    <row r="261" spans="1:14" s="18" customFormat="1" ht="15.75">
      <c r="A261" s="97" t="s">
        <v>295</v>
      </c>
      <c r="B261" s="107"/>
      <c r="C261" s="95" t="s">
        <v>300</v>
      </c>
      <c r="D261" s="95" t="s">
        <v>261</v>
      </c>
      <c r="E261" s="94" t="s">
        <v>296</v>
      </c>
      <c r="F261" s="94"/>
      <c r="G261" s="49">
        <f>G262</f>
        <v>28</v>
      </c>
      <c r="H261" s="17"/>
      <c r="I261" s="17"/>
      <c r="J261" s="19"/>
      <c r="K261" s="17"/>
      <c r="L261" s="17"/>
      <c r="M261" s="17"/>
      <c r="N261" s="17"/>
    </row>
    <row r="262" spans="1:14" s="18" customFormat="1" ht="47.25">
      <c r="A262" s="97" t="s">
        <v>934</v>
      </c>
      <c r="B262" s="107"/>
      <c r="C262" s="95" t="s">
        <v>300</v>
      </c>
      <c r="D262" s="95" t="s">
        <v>261</v>
      </c>
      <c r="E262" s="94" t="s">
        <v>933</v>
      </c>
      <c r="F262" s="94">
        <v>700</v>
      </c>
      <c r="G262" s="49">
        <v>28</v>
      </c>
      <c r="H262" s="17"/>
      <c r="I262" s="17"/>
      <c r="J262" s="19"/>
      <c r="K262" s="17"/>
      <c r="L262" s="17"/>
      <c r="M262" s="17"/>
      <c r="N262" s="17"/>
    </row>
    <row r="263" spans="1:14" s="18" customFormat="1" ht="31.5">
      <c r="A263" s="88" t="s">
        <v>514</v>
      </c>
      <c r="B263" s="100">
        <v>803</v>
      </c>
      <c r="C263" s="95"/>
      <c r="D263" s="95"/>
      <c r="E263" s="94"/>
      <c r="F263" s="94"/>
      <c r="G263" s="92">
        <f>SUM(G264,G277,G384,G423,G438)</f>
        <v>1184943.7999999998</v>
      </c>
      <c r="H263" s="17"/>
      <c r="I263" s="17"/>
      <c r="J263" s="19"/>
      <c r="K263" s="17"/>
      <c r="L263" s="17"/>
      <c r="M263" s="17"/>
      <c r="N263" s="17"/>
    </row>
    <row r="264" spans="1:14" s="18" customFormat="1" ht="15.75">
      <c r="A264" s="153" t="s">
        <v>260</v>
      </c>
      <c r="B264" s="107"/>
      <c r="C264" s="90" t="s">
        <v>261</v>
      </c>
      <c r="D264" s="90" t="s">
        <v>262</v>
      </c>
      <c r="E264" s="89"/>
      <c r="F264" s="94"/>
      <c r="G264" s="154">
        <f>SUM(G265,G270)</f>
        <v>49646.8</v>
      </c>
      <c r="H264" s="17"/>
      <c r="I264" s="17"/>
      <c r="J264" s="19"/>
      <c r="K264" s="17"/>
      <c r="L264" s="17"/>
      <c r="M264" s="17"/>
      <c r="N264" s="17"/>
    </row>
    <row r="265" spans="1:14" s="18" customFormat="1" ht="61.5" customHeight="1">
      <c r="A265" s="153" t="s">
        <v>274</v>
      </c>
      <c r="B265" s="106"/>
      <c r="C265" s="90" t="s">
        <v>261</v>
      </c>
      <c r="D265" s="90" t="s">
        <v>275</v>
      </c>
      <c r="E265" s="89"/>
      <c r="F265" s="89"/>
      <c r="G265" s="92">
        <f>SUM(G266)</f>
        <v>1818.3</v>
      </c>
      <c r="H265" s="17"/>
      <c r="I265" s="17"/>
      <c r="J265" s="19"/>
      <c r="K265" s="17"/>
      <c r="L265" s="17"/>
      <c r="M265" s="17"/>
      <c r="N265" s="17"/>
    </row>
    <row r="266" spans="1:14" s="18" customFormat="1" ht="31.5">
      <c r="A266" s="93" t="s">
        <v>304</v>
      </c>
      <c r="B266" s="94"/>
      <c r="C266" s="95" t="s">
        <v>261</v>
      </c>
      <c r="D266" s="95" t="s">
        <v>275</v>
      </c>
      <c r="E266" s="94" t="s">
        <v>305</v>
      </c>
      <c r="F266" s="96"/>
      <c r="G266" s="49">
        <f>SUM(G267)</f>
        <v>1818.3</v>
      </c>
      <c r="H266" s="17"/>
      <c r="I266" s="17"/>
      <c r="J266" s="19"/>
      <c r="K266" s="17"/>
      <c r="L266" s="17"/>
      <c r="M266" s="17"/>
      <c r="N266" s="17"/>
    </row>
    <row r="267" spans="1:14" s="18" customFormat="1" ht="31.5">
      <c r="A267" s="93" t="s">
        <v>306</v>
      </c>
      <c r="B267" s="94"/>
      <c r="C267" s="95" t="s">
        <v>261</v>
      </c>
      <c r="D267" s="95" t="s">
        <v>275</v>
      </c>
      <c r="E267" s="94" t="s">
        <v>307</v>
      </c>
      <c r="F267" s="96"/>
      <c r="G267" s="49">
        <f>SUM(G268:G269)</f>
        <v>1818.3</v>
      </c>
      <c r="H267" s="17"/>
      <c r="I267" s="17"/>
      <c r="J267" s="19"/>
      <c r="K267" s="17"/>
      <c r="L267" s="17"/>
      <c r="M267" s="17"/>
      <c r="N267" s="17"/>
    </row>
    <row r="268" spans="1:14" s="18" customFormat="1" ht="94.5">
      <c r="A268" s="97" t="s">
        <v>515</v>
      </c>
      <c r="B268" s="94"/>
      <c r="C268" s="95" t="s">
        <v>261</v>
      </c>
      <c r="D268" s="95" t="s">
        <v>275</v>
      </c>
      <c r="E268" s="94" t="s">
        <v>516</v>
      </c>
      <c r="F268" s="94">
        <v>100</v>
      </c>
      <c r="G268" s="49">
        <v>1806.3</v>
      </c>
      <c r="H268" s="17"/>
      <c r="I268" s="17"/>
      <c r="J268" s="19"/>
      <c r="K268" s="17"/>
      <c r="L268" s="17"/>
      <c r="M268" s="17"/>
      <c r="N268" s="17"/>
    </row>
    <row r="269" spans="1:14" s="18" customFormat="1" ht="47.25">
      <c r="A269" s="93" t="s">
        <v>517</v>
      </c>
      <c r="B269" s="106"/>
      <c r="C269" s="95" t="s">
        <v>261</v>
      </c>
      <c r="D269" s="95" t="s">
        <v>275</v>
      </c>
      <c r="E269" s="94" t="s">
        <v>516</v>
      </c>
      <c r="F269" s="94">
        <v>200</v>
      </c>
      <c r="G269" s="49">
        <v>12</v>
      </c>
      <c r="H269" s="17"/>
      <c r="I269" s="17"/>
      <c r="J269" s="19"/>
      <c r="K269" s="17"/>
      <c r="L269" s="17"/>
      <c r="M269" s="17"/>
      <c r="N269" s="17"/>
    </row>
    <row r="270" spans="1:14" s="18" customFormat="1" ht="15.75">
      <c r="A270" s="138" t="s">
        <v>299</v>
      </c>
      <c r="B270" s="89"/>
      <c r="C270" s="90" t="s">
        <v>261</v>
      </c>
      <c r="D270" s="90">
        <v>13</v>
      </c>
      <c r="E270" s="89"/>
      <c r="F270" s="89"/>
      <c r="G270" s="92">
        <f>SUM(G272)</f>
        <v>47828.5</v>
      </c>
      <c r="H270" s="17"/>
      <c r="I270" s="17"/>
      <c r="J270" s="19"/>
      <c r="K270" s="17"/>
      <c r="L270" s="17"/>
      <c r="M270" s="17"/>
      <c r="N270" s="17"/>
    </row>
    <row r="271" spans="1:14" s="18" customFormat="1" ht="31.5">
      <c r="A271" s="93" t="s">
        <v>304</v>
      </c>
      <c r="B271" s="94"/>
      <c r="C271" s="95" t="s">
        <v>261</v>
      </c>
      <c r="D271" s="95" t="s">
        <v>300</v>
      </c>
      <c r="E271" s="94" t="s">
        <v>305</v>
      </c>
      <c r="F271" s="94"/>
      <c r="G271" s="49">
        <f>SUM(G272)</f>
        <v>47828.5</v>
      </c>
      <c r="H271" s="17"/>
      <c r="I271" s="17"/>
      <c r="J271" s="19"/>
      <c r="K271" s="17"/>
      <c r="L271" s="17"/>
      <c r="M271" s="17"/>
      <c r="N271" s="17"/>
    </row>
    <row r="272" spans="1:14" s="18" customFormat="1" ht="31.5">
      <c r="A272" s="109" t="s">
        <v>311</v>
      </c>
      <c r="B272" s="94"/>
      <c r="C272" s="95" t="s">
        <v>261</v>
      </c>
      <c r="D272" s="95" t="s">
        <v>300</v>
      </c>
      <c r="E272" s="94" t="s">
        <v>312</v>
      </c>
      <c r="F272" s="94"/>
      <c r="G272" s="49">
        <f>SUM(G273:G276)</f>
        <v>47828.5</v>
      </c>
      <c r="H272" s="17"/>
      <c r="I272" s="17"/>
      <c r="J272" s="19"/>
      <c r="K272" s="17"/>
      <c r="L272" s="17"/>
      <c r="M272" s="17"/>
      <c r="N272" s="17"/>
    </row>
    <row r="273" spans="1:14" s="18" customFormat="1" ht="47.25">
      <c r="A273" s="93" t="s">
        <v>518</v>
      </c>
      <c r="B273" s="94"/>
      <c r="C273" s="95" t="s">
        <v>261</v>
      </c>
      <c r="D273" s="95" t="s">
        <v>300</v>
      </c>
      <c r="E273" s="94" t="s">
        <v>313</v>
      </c>
      <c r="F273" s="94">
        <v>100</v>
      </c>
      <c r="G273" s="49">
        <v>2000</v>
      </c>
      <c r="H273" s="17"/>
      <c r="I273" s="17"/>
      <c r="J273" s="19"/>
      <c r="K273" s="17"/>
      <c r="L273" s="17"/>
      <c r="M273" s="17"/>
      <c r="N273" s="17"/>
    </row>
    <row r="274" spans="1:14" s="18" customFormat="1" ht="110.25">
      <c r="A274" s="97" t="s">
        <v>519</v>
      </c>
      <c r="B274" s="94"/>
      <c r="C274" s="95" t="s">
        <v>261</v>
      </c>
      <c r="D274" s="95" t="s">
        <v>300</v>
      </c>
      <c r="E274" s="94" t="s">
        <v>520</v>
      </c>
      <c r="F274" s="94">
        <v>100</v>
      </c>
      <c r="G274" s="60">
        <v>33651.599999999999</v>
      </c>
      <c r="H274" s="17"/>
      <c r="I274" s="17"/>
      <c r="J274" s="19"/>
      <c r="K274" s="17"/>
      <c r="L274" s="17"/>
      <c r="M274" s="17"/>
      <c r="N274" s="17"/>
    </row>
    <row r="275" spans="1:14" s="18" customFormat="1" ht="63">
      <c r="A275" s="97" t="s">
        <v>521</v>
      </c>
      <c r="B275" s="94"/>
      <c r="C275" s="95" t="s">
        <v>261</v>
      </c>
      <c r="D275" s="95" t="s">
        <v>300</v>
      </c>
      <c r="E275" s="94" t="s">
        <v>520</v>
      </c>
      <c r="F275" s="94">
        <v>200</v>
      </c>
      <c r="G275" s="60">
        <v>12087</v>
      </c>
      <c r="H275" s="17"/>
      <c r="I275" s="17"/>
      <c r="J275" s="19"/>
      <c r="K275" s="17"/>
      <c r="L275" s="17"/>
      <c r="M275" s="17"/>
      <c r="N275" s="17"/>
    </row>
    <row r="276" spans="1:14" s="18" customFormat="1" ht="47.25">
      <c r="A276" s="97" t="s">
        <v>522</v>
      </c>
      <c r="B276" s="94"/>
      <c r="C276" s="95" t="s">
        <v>261</v>
      </c>
      <c r="D276" s="95" t="s">
        <v>300</v>
      </c>
      <c r="E276" s="94" t="s">
        <v>520</v>
      </c>
      <c r="F276" s="94">
        <v>800</v>
      </c>
      <c r="G276" s="60">
        <v>89.9</v>
      </c>
      <c r="H276" s="17"/>
      <c r="I276" s="17"/>
      <c r="J276" s="19"/>
      <c r="K276" s="17"/>
      <c r="L276" s="17"/>
      <c r="M276" s="17"/>
      <c r="N276" s="17"/>
    </row>
    <row r="277" spans="1:14" s="18" customFormat="1" ht="15.75">
      <c r="A277" s="88" t="s">
        <v>523</v>
      </c>
      <c r="B277" s="89"/>
      <c r="C277" s="90" t="s">
        <v>452</v>
      </c>
      <c r="D277" s="90" t="s">
        <v>262</v>
      </c>
      <c r="E277" s="89"/>
      <c r="F277" s="89"/>
      <c r="G277" s="92">
        <f>SUM(G278,G294,G327,G351,G365)</f>
        <v>901347.39999999991</v>
      </c>
      <c r="H277" s="17"/>
      <c r="I277" s="17"/>
      <c r="J277" s="19"/>
      <c r="K277" s="17"/>
      <c r="L277" s="17"/>
      <c r="M277" s="17"/>
      <c r="N277" s="17"/>
    </row>
    <row r="278" spans="1:14" s="18" customFormat="1" ht="15.75">
      <c r="A278" s="88" t="s">
        <v>524</v>
      </c>
      <c r="B278" s="89"/>
      <c r="C278" s="90" t="s">
        <v>452</v>
      </c>
      <c r="D278" s="90" t="s">
        <v>261</v>
      </c>
      <c r="E278" s="89"/>
      <c r="F278" s="89"/>
      <c r="G278" s="92">
        <f>SUM(G279,G290)</f>
        <v>91918.099999999991</v>
      </c>
      <c r="H278" s="17"/>
      <c r="I278" s="17"/>
      <c r="J278" s="19"/>
      <c r="K278" s="17"/>
      <c r="L278" s="17"/>
      <c r="M278" s="17"/>
      <c r="N278" s="17"/>
    </row>
    <row r="279" spans="1:14" s="18" customFormat="1" ht="31.5">
      <c r="A279" s="93" t="s">
        <v>1095</v>
      </c>
      <c r="B279" s="94"/>
      <c r="C279" s="95" t="s">
        <v>452</v>
      </c>
      <c r="D279" s="95" t="s">
        <v>261</v>
      </c>
      <c r="E279" s="94" t="s">
        <v>466</v>
      </c>
      <c r="F279" s="94"/>
      <c r="G279" s="49">
        <f>SUM(G280,G288)</f>
        <v>91918.099999999991</v>
      </c>
      <c r="H279" s="17"/>
      <c r="I279" s="17"/>
      <c r="J279" s="19"/>
      <c r="K279" s="17"/>
      <c r="L279" s="17"/>
      <c r="M279" s="17"/>
      <c r="N279" s="17"/>
    </row>
    <row r="280" spans="1:14" s="18" customFormat="1" ht="47.25">
      <c r="A280" s="93" t="s">
        <v>467</v>
      </c>
      <c r="B280" s="94"/>
      <c r="C280" s="95" t="s">
        <v>452</v>
      </c>
      <c r="D280" s="95" t="s">
        <v>261</v>
      </c>
      <c r="E280" s="94" t="s">
        <v>525</v>
      </c>
      <c r="F280" s="94"/>
      <c r="G280" s="49">
        <f>SUM(G281,G283,G285)</f>
        <v>77955.899999999994</v>
      </c>
      <c r="H280" s="17"/>
      <c r="I280" s="17"/>
      <c r="J280" s="19"/>
      <c r="K280" s="17"/>
      <c r="L280" s="17"/>
      <c r="M280" s="17"/>
      <c r="N280" s="17"/>
    </row>
    <row r="281" spans="1:14" s="18" customFormat="1" ht="126.75" customHeight="1">
      <c r="A281" s="93" t="s">
        <v>526</v>
      </c>
      <c r="B281" s="94"/>
      <c r="C281" s="95" t="s">
        <v>452</v>
      </c>
      <c r="D281" s="95" t="s">
        <v>261</v>
      </c>
      <c r="E281" s="94" t="s">
        <v>527</v>
      </c>
      <c r="F281" s="94"/>
      <c r="G281" s="49">
        <f>SUM(G282)</f>
        <v>74955.899999999994</v>
      </c>
      <c r="H281" s="17"/>
      <c r="I281" s="17"/>
      <c r="J281" s="19"/>
      <c r="K281" s="17"/>
      <c r="L281" s="17"/>
      <c r="M281" s="17"/>
      <c r="N281" s="17"/>
    </row>
    <row r="282" spans="1:14" s="18" customFormat="1" ht="63">
      <c r="A282" s="97" t="s">
        <v>528</v>
      </c>
      <c r="B282" s="94"/>
      <c r="C282" s="95" t="s">
        <v>452</v>
      </c>
      <c r="D282" s="95" t="s">
        <v>261</v>
      </c>
      <c r="E282" s="94" t="s">
        <v>529</v>
      </c>
      <c r="F282" s="94">
        <v>600</v>
      </c>
      <c r="G282" s="60">
        <v>74955.899999999994</v>
      </c>
      <c r="H282" s="17"/>
      <c r="I282" s="17"/>
      <c r="J282" s="19"/>
      <c r="K282" s="17"/>
      <c r="L282" s="17"/>
      <c r="M282" s="17"/>
      <c r="N282" s="17"/>
    </row>
    <row r="283" spans="1:14" s="18" customFormat="1" ht="47.25">
      <c r="A283" s="93" t="s">
        <v>530</v>
      </c>
      <c r="B283" s="94"/>
      <c r="C283" s="95" t="s">
        <v>452</v>
      </c>
      <c r="D283" s="95" t="s">
        <v>261</v>
      </c>
      <c r="E283" s="94" t="s">
        <v>531</v>
      </c>
      <c r="F283" s="94"/>
      <c r="G283" s="49">
        <f>SUM(G284)</f>
        <v>3000</v>
      </c>
      <c r="H283" s="17"/>
      <c r="I283" s="17"/>
      <c r="J283" s="19"/>
      <c r="K283" s="17"/>
      <c r="L283" s="17"/>
      <c r="M283" s="17"/>
      <c r="N283" s="17"/>
    </row>
    <row r="284" spans="1:14" s="18" customFormat="1" ht="47.25">
      <c r="A284" s="97" t="s">
        <v>532</v>
      </c>
      <c r="B284" s="94"/>
      <c r="C284" s="95" t="s">
        <v>452</v>
      </c>
      <c r="D284" s="95" t="s">
        <v>261</v>
      </c>
      <c r="E284" s="94" t="s">
        <v>533</v>
      </c>
      <c r="F284" s="94">
        <v>600</v>
      </c>
      <c r="G284" s="49">
        <v>3000</v>
      </c>
      <c r="H284" s="17"/>
      <c r="I284" s="17"/>
      <c r="J284" s="19"/>
      <c r="K284" s="17"/>
      <c r="L284" s="17"/>
      <c r="M284" s="17"/>
      <c r="N284" s="17"/>
    </row>
    <row r="285" spans="1:14" s="18" customFormat="1" ht="31.5" hidden="1">
      <c r="A285" s="93" t="s">
        <v>534</v>
      </c>
      <c r="B285" s="129"/>
      <c r="C285" s="95" t="s">
        <v>452</v>
      </c>
      <c r="D285" s="95" t="s">
        <v>261</v>
      </c>
      <c r="E285" s="95" t="s">
        <v>535</v>
      </c>
      <c r="F285" s="130"/>
      <c r="G285" s="49">
        <f>G286</f>
        <v>0</v>
      </c>
      <c r="H285" s="17"/>
      <c r="I285" s="17"/>
      <c r="J285" s="19"/>
      <c r="K285" s="17"/>
      <c r="L285" s="17"/>
      <c r="M285" s="17"/>
      <c r="N285" s="17"/>
    </row>
    <row r="286" spans="1:14" s="18" customFormat="1" ht="15.75" hidden="1">
      <c r="A286" s="93" t="s">
        <v>536</v>
      </c>
      <c r="B286" s="129"/>
      <c r="C286" s="95" t="s">
        <v>452</v>
      </c>
      <c r="D286" s="95" t="s">
        <v>261</v>
      </c>
      <c r="E286" s="95" t="s">
        <v>537</v>
      </c>
      <c r="F286" s="130"/>
      <c r="G286" s="49">
        <f>G287</f>
        <v>0</v>
      </c>
      <c r="H286" s="17"/>
      <c r="I286" s="17"/>
      <c r="J286" s="19"/>
      <c r="K286" s="17"/>
      <c r="L286" s="17"/>
      <c r="M286" s="17"/>
      <c r="N286" s="17"/>
    </row>
    <row r="287" spans="1:14" s="18" customFormat="1" ht="31.5" hidden="1">
      <c r="A287" s="93" t="s">
        <v>538</v>
      </c>
      <c r="B287" s="129"/>
      <c r="C287" s="95" t="s">
        <v>452</v>
      </c>
      <c r="D287" s="95" t="s">
        <v>261</v>
      </c>
      <c r="E287" s="95" t="s">
        <v>537</v>
      </c>
      <c r="F287" s="94">
        <v>600</v>
      </c>
      <c r="G287" s="49"/>
      <c r="H287" s="17"/>
      <c r="I287" s="17"/>
      <c r="J287" s="19"/>
      <c r="K287" s="17"/>
      <c r="L287" s="17"/>
      <c r="M287" s="17"/>
      <c r="N287" s="17"/>
    </row>
    <row r="288" spans="1:14" s="18" customFormat="1" ht="34.5" customHeight="1">
      <c r="A288" s="93" t="s">
        <v>539</v>
      </c>
      <c r="B288" s="94"/>
      <c r="C288" s="95" t="s">
        <v>452</v>
      </c>
      <c r="D288" s="95" t="s">
        <v>261</v>
      </c>
      <c r="E288" s="94" t="s">
        <v>540</v>
      </c>
      <c r="F288" s="94"/>
      <c r="G288" s="49">
        <f>SUM(G289)</f>
        <v>13962.2</v>
      </c>
      <c r="H288" s="17"/>
      <c r="I288" s="17"/>
      <c r="J288" s="19"/>
      <c r="K288" s="17"/>
      <c r="L288" s="17"/>
      <c r="M288" s="17"/>
      <c r="N288" s="17"/>
    </row>
    <row r="289" spans="1:14" s="18" customFormat="1" ht="63">
      <c r="A289" s="97" t="s">
        <v>541</v>
      </c>
      <c r="B289" s="94"/>
      <c r="C289" s="95" t="s">
        <v>452</v>
      </c>
      <c r="D289" s="95" t="s">
        <v>261</v>
      </c>
      <c r="E289" s="94" t="s">
        <v>542</v>
      </c>
      <c r="F289" s="94">
        <v>600</v>
      </c>
      <c r="G289" s="49">
        <v>13962.2</v>
      </c>
      <c r="H289" s="17"/>
      <c r="I289" s="17"/>
      <c r="J289" s="19"/>
      <c r="K289" s="17"/>
      <c r="L289" s="17"/>
      <c r="M289" s="17"/>
      <c r="N289" s="17"/>
    </row>
    <row r="290" spans="1:14" s="18" customFormat="1" ht="15.75" hidden="1">
      <c r="A290" s="93" t="s">
        <v>293</v>
      </c>
      <c r="B290" s="94"/>
      <c r="C290" s="104" t="s">
        <v>452</v>
      </c>
      <c r="D290" s="104" t="s">
        <v>261</v>
      </c>
      <c r="E290" s="104" t="s">
        <v>294</v>
      </c>
      <c r="F290" s="105"/>
      <c r="G290" s="49">
        <f>G291</f>
        <v>0</v>
      </c>
      <c r="H290" s="17"/>
      <c r="I290" s="17"/>
      <c r="J290" s="19"/>
      <c r="K290" s="17"/>
      <c r="L290" s="17"/>
      <c r="M290" s="17"/>
      <c r="N290" s="17"/>
    </row>
    <row r="291" spans="1:14" s="18" customFormat="1" ht="15.75" hidden="1">
      <c r="A291" s="93" t="s">
        <v>295</v>
      </c>
      <c r="B291" s="94"/>
      <c r="C291" s="104" t="s">
        <v>452</v>
      </c>
      <c r="D291" s="104" t="s">
        <v>261</v>
      </c>
      <c r="E291" s="104" t="s">
        <v>296</v>
      </c>
      <c r="F291" s="105"/>
      <c r="G291" s="49">
        <f>G292</f>
        <v>0</v>
      </c>
      <c r="H291" s="17"/>
      <c r="I291" s="17"/>
      <c r="J291" s="19"/>
      <c r="K291" s="17"/>
      <c r="L291" s="17"/>
      <c r="M291" s="17"/>
      <c r="N291" s="17"/>
    </row>
    <row r="292" spans="1:14" s="18" customFormat="1" ht="15.75" hidden="1">
      <c r="A292" s="93" t="s">
        <v>459</v>
      </c>
      <c r="B292" s="94"/>
      <c r="C292" s="104" t="s">
        <v>452</v>
      </c>
      <c r="D292" s="104" t="s">
        <v>261</v>
      </c>
      <c r="E292" s="104" t="s">
        <v>323</v>
      </c>
      <c r="F292" s="105"/>
      <c r="G292" s="49">
        <f>SUM(G293)</f>
        <v>0</v>
      </c>
      <c r="H292" s="17"/>
      <c r="I292" s="17"/>
      <c r="J292" s="19"/>
      <c r="K292" s="17"/>
      <c r="L292" s="17"/>
      <c r="M292" s="17"/>
      <c r="N292" s="17"/>
    </row>
    <row r="293" spans="1:14" s="18" customFormat="1" ht="31.5" hidden="1">
      <c r="A293" s="97" t="s">
        <v>538</v>
      </c>
      <c r="B293" s="94"/>
      <c r="C293" s="104" t="s">
        <v>452</v>
      </c>
      <c r="D293" s="104" t="s">
        <v>261</v>
      </c>
      <c r="E293" s="104" t="s">
        <v>323</v>
      </c>
      <c r="F293" s="94">
        <v>600</v>
      </c>
      <c r="G293" s="49"/>
      <c r="H293" s="17"/>
      <c r="I293" s="17"/>
      <c r="J293" s="19"/>
      <c r="K293" s="17"/>
      <c r="L293" s="17"/>
      <c r="M293" s="17"/>
      <c r="N293" s="17"/>
    </row>
    <row r="294" spans="1:14" s="18" customFormat="1" ht="15.75">
      <c r="A294" s="88" t="s">
        <v>543</v>
      </c>
      <c r="B294" s="89"/>
      <c r="C294" s="90" t="s">
        <v>452</v>
      </c>
      <c r="D294" s="90" t="s">
        <v>264</v>
      </c>
      <c r="E294" s="89"/>
      <c r="F294" s="89"/>
      <c r="G294" s="92">
        <f>SUM(G295,G323,G319)</f>
        <v>610799.39999999991</v>
      </c>
      <c r="H294" s="17"/>
      <c r="I294" s="17"/>
      <c r="J294" s="19"/>
      <c r="K294" s="17"/>
      <c r="L294" s="17"/>
      <c r="M294" s="17"/>
      <c r="N294" s="17"/>
    </row>
    <row r="295" spans="1:14" s="18" customFormat="1" ht="31.5">
      <c r="A295" s="93" t="s">
        <v>1095</v>
      </c>
      <c r="B295" s="94"/>
      <c r="C295" s="95" t="s">
        <v>452</v>
      </c>
      <c r="D295" s="95" t="s">
        <v>264</v>
      </c>
      <c r="E295" s="94" t="s">
        <v>466</v>
      </c>
      <c r="F295" s="94"/>
      <c r="G295" s="49">
        <f>SUM(G296,G316)</f>
        <v>605709.39999999991</v>
      </c>
      <c r="H295" s="17"/>
      <c r="I295" s="17"/>
      <c r="J295" s="19"/>
      <c r="K295" s="17"/>
      <c r="L295" s="17"/>
      <c r="M295" s="17"/>
      <c r="N295" s="17"/>
    </row>
    <row r="296" spans="1:14" s="18" customFormat="1" ht="47.25">
      <c r="A296" s="93" t="s">
        <v>467</v>
      </c>
      <c r="B296" s="94"/>
      <c r="C296" s="95" t="s">
        <v>452</v>
      </c>
      <c r="D296" s="95" t="s">
        <v>264</v>
      </c>
      <c r="E296" s="94" t="s">
        <v>525</v>
      </c>
      <c r="F296" s="94"/>
      <c r="G296" s="49">
        <f>SUM(G297,G300,G302,G304,G312,G308,G310,G314,G306)</f>
        <v>493041.39999999991</v>
      </c>
      <c r="H296" s="17"/>
      <c r="I296" s="17"/>
      <c r="J296" s="19"/>
      <c r="K296" s="17"/>
      <c r="L296" s="17"/>
      <c r="M296" s="17"/>
      <c r="N296" s="17"/>
    </row>
    <row r="297" spans="1:14" s="18" customFormat="1" ht="127.5" customHeight="1">
      <c r="A297" s="93" t="s">
        <v>526</v>
      </c>
      <c r="B297" s="94"/>
      <c r="C297" s="95" t="s">
        <v>452</v>
      </c>
      <c r="D297" s="95" t="s">
        <v>264</v>
      </c>
      <c r="E297" s="94" t="s">
        <v>527</v>
      </c>
      <c r="F297" s="94"/>
      <c r="G297" s="49">
        <f>SUM(G298:G299)</f>
        <v>445645.7</v>
      </c>
      <c r="H297" s="17"/>
      <c r="I297" s="17"/>
      <c r="J297" s="19"/>
      <c r="K297" s="17"/>
      <c r="L297" s="17"/>
      <c r="M297" s="17"/>
      <c r="N297" s="17"/>
    </row>
    <row r="298" spans="1:14" s="18" customFormat="1" ht="78.75">
      <c r="A298" s="97" t="s">
        <v>544</v>
      </c>
      <c r="B298" s="94"/>
      <c r="C298" s="95" t="s">
        <v>452</v>
      </c>
      <c r="D298" s="95" t="s">
        <v>264</v>
      </c>
      <c r="E298" s="94" t="s">
        <v>545</v>
      </c>
      <c r="F298" s="94">
        <v>600</v>
      </c>
      <c r="G298" s="49">
        <v>387918.3</v>
      </c>
      <c r="H298" s="17"/>
      <c r="I298" s="17"/>
      <c r="J298" s="19"/>
      <c r="K298" s="17"/>
      <c r="L298" s="17"/>
      <c r="M298" s="17"/>
      <c r="N298" s="17"/>
    </row>
    <row r="299" spans="1:14" s="18" customFormat="1" ht="78.75">
      <c r="A299" s="97" t="s">
        <v>546</v>
      </c>
      <c r="B299" s="94"/>
      <c r="C299" s="95" t="s">
        <v>452</v>
      </c>
      <c r="D299" s="95" t="s">
        <v>264</v>
      </c>
      <c r="E299" s="94" t="s">
        <v>547</v>
      </c>
      <c r="F299" s="94">
        <v>600</v>
      </c>
      <c r="G299" s="60">
        <v>57727.4</v>
      </c>
      <c r="H299" s="17"/>
      <c r="I299" s="17"/>
      <c r="J299" s="19"/>
      <c r="K299" s="17"/>
      <c r="L299" s="17"/>
      <c r="M299" s="17"/>
      <c r="N299" s="17"/>
    </row>
    <row r="300" spans="1:14" s="18" customFormat="1" ht="47.25">
      <c r="A300" s="93" t="s">
        <v>530</v>
      </c>
      <c r="B300" s="94"/>
      <c r="C300" s="95" t="s">
        <v>452</v>
      </c>
      <c r="D300" s="95" t="s">
        <v>264</v>
      </c>
      <c r="E300" s="94" t="s">
        <v>531</v>
      </c>
      <c r="F300" s="94"/>
      <c r="G300" s="49">
        <f>SUM(G301)</f>
        <v>17611.5</v>
      </c>
      <c r="H300" s="17"/>
      <c r="I300" s="17"/>
      <c r="J300" s="19"/>
      <c r="K300" s="17"/>
      <c r="L300" s="17"/>
      <c r="M300" s="17"/>
      <c r="N300" s="17"/>
    </row>
    <row r="301" spans="1:14" s="18" customFormat="1" ht="47.25">
      <c r="A301" s="97" t="s">
        <v>532</v>
      </c>
      <c r="B301" s="94"/>
      <c r="C301" s="95" t="s">
        <v>452</v>
      </c>
      <c r="D301" s="95" t="s">
        <v>264</v>
      </c>
      <c r="E301" s="94" t="s">
        <v>533</v>
      </c>
      <c r="F301" s="94">
        <v>600</v>
      </c>
      <c r="G301" s="49">
        <v>17611.5</v>
      </c>
      <c r="H301" s="17"/>
      <c r="I301" s="17"/>
      <c r="J301" s="19"/>
      <c r="K301" s="17"/>
      <c r="L301" s="17"/>
      <c r="M301" s="17"/>
      <c r="N301" s="17"/>
    </row>
    <row r="302" spans="1:14" s="18" customFormat="1" ht="31.5">
      <c r="A302" s="97" t="s">
        <v>534</v>
      </c>
      <c r="B302" s="94"/>
      <c r="C302" s="95" t="s">
        <v>452</v>
      </c>
      <c r="D302" s="95" t="s">
        <v>264</v>
      </c>
      <c r="E302" s="94" t="s">
        <v>535</v>
      </c>
      <c r="F302" s="94"/>
      <c r="G302" s="49">
        <f>SUM(G303)</f>
        <v>148.1</v>
      </c>
      <c r="H302" s="17"/>
      <c r="I302" s="17"/>
      <c r="J302" s="19"/>
      <c r="K302" s="17"/>
      <c r="L302" s="17"/>
      <c r="M302" s="17"/>
      <c r="N302" s="17"/>
    </row>
    <row r="303" spans="1:14" s="18" customFormat="1" ht="47.25">
      <c r="A303" s="97" t="s">
        <v>548</v>
      </c>
      <c r="B303" s="94"/>
      <c r="C303" s="95" t="s">
        <v>452</v>
      </c>
      <c r="D303" s="95" t="s">
        <v>264</v>
      </c>
      <c r="E303" s="94" t="s">
        <v>537</v>
      </c>
      <c r="F303" s="94">
        <v>600</v>
      </c>
      <c r="G303" s="49">
        <v>148.1</v>
      </c>
      <c r="H303" s="17"/>
      <c r="I303" s="17"/>
      <c r="J303" s="19"/>
      <c r="K303" s="17"/>
      <c r="L303" s="17"/>
      <c r="M303" s="17"/>
      <c r="N303" s="17"/>
    </row>
    <row r="304" spans="1:14" s="18" customFormat="1" ht="47.25">
      <c r="A304" s="131" t="s">
        <v>549</v>
      </c>
      <c r="B304" s="94"/>
      <c r="C304" s="95" t="s">
        <v>452</v>
      </c>
      <c r="D304" s="95" t="s">
        <v>264</v>
      </c>
      <c r="E304" s="94" t="s">
        <v>550</v>
      </c>
      <c r="F304" s="94"/>
      <c r="G304" s="49">
        <f>SUM(G305:G305)</f>
        <v>1001.1</v>
      </c>
      <c r="H304" s="17"/>
      <c r="I304" s="17"/>
      <c r="J304" s="19"/>
      <c r="K304" s="17"/>
      <c r="L304" s="17"/>
      <c r="M304" s="17"/>
      <c r="N304" s="17"/>
    </row>
    <row r="305" spans="1:14" s="18" customFormat="1" ht="78.75">
      <c r="A305" s="93" t="s">
        <v>551</v>
      </c>
      <c r="B305" s="94"/>
      <c r="C305" s="95" t="s">
        <v>452</v>
      </c>
      <c r="D305" s="95" t="s">
        <v>264</v>
      </c>
      <c r="E305" s="94" t="s">
        <v>552</v>
      </c>
      <c r="F305" s="94">
        <v>600</v>
      </c>
      <c r="G305" s="49">
        <v>1001.1</v>
      </c>
      <c r="H305" s="17"/>
      <c r="I305" s="17"/>
      <c r="J305" s="19"/>
      <c r="K305" s="17"/>
      <c r="L305" s="17"/>
      <c r="M305" s="17"/>
      <c r="N305" s="17"/>
    </row>
    <row r="306" spans="1:14" s="18" customFormat="1" ht="47.25">
      <c r="A306" s="97" t="s">
        <v>560</v>
      </c>
      <c r="B306" s="94"/>
      <c r="C306" s="95" t="s">
        <v>452</v>
      </c>
      <c r="D306" s="95" t="s">
        <v>264</v>
      </c>
      <c r="E306" s="94" t="s">
        <v>561</v>
      </c>
      <c r="F306" s="94"/>
      <c r="G306" s="49">
        <f>SUM(G307:G307)</f>
        <v>200.3</v>
      </c>
      <c r="H306" s="17"/>
      <c r="I306" s="17"/>
      <c r="J306" s="19"/>
      <c r="K306" s="17"/>
      <c r="L306" s="17"/>
      <c r="M306" s="17"/>
      <c r="N306" s="17"/>
    </row>
    <row r="307" spans="1:14" s="18" customFormat="1" ht="78.75">
      <c r="A307" s="97" t="s">
        <v>562</v>
      </c>
      <c r="B307" s="94"/>
      <c r="C307" s="95" t="s">
        <v>452</v>
      </c>
      <c r="D307" s="95" t="s">
        <v>264</v>
      </c>
      <c r="E307" s="94" t="s">
        <v>563</v>
      </c>
      <c r="F307" s="94">
        <v>600</v>
      </c>
      <c r="G307" s="49">
        <v>200.3</v>
      </c>
      <c r="H307" s="17"/>
      <c r="I307" s="17"/>
      <c r="J307" s="19"/>
      <c r="K307" s="17"/>
      <c r="L307" s="17"/>
      <c r="M307" s="17"/>
      <c r="N307" s="17"/>
    </row>
    <row r="308" spans="1:14" s="18" customFormat="1" ht="47.25">
      <c r="A308" s="93" t="s">
        <v>553</v>
      </c>
      <c r="B308" s="132"/>
      <c r="C308" s="95" t="s">
        <v>452</v>
      </c>
      <c r="D308" s="95" t="s">
        <v>264</v>
      </c>
      <c r="E308" s="95" t="s">
        <v>554</v>
      </c>
      <c r="F308" s="95"/>
      <c r="G308" s="49">
        <f>G309</f>
        <v>11307</v>
      </c>
      <c r="H308" s="17"/>
      <c r="I308" s="17"/>
      <c r="J308" s="19"/>
      <c r="K308" s="17"/>
      <c r="L308" s="17"/>
      <c r="M308" s="17"/>
      <c r="N308" s="17"/>
    </row>
    <row r="309" spans="1:14" s="18" customFormat="1" ht="78.75">
      <c r="A309" s="93" t="s">
        <v>555</v>
      </c>
      <c r="B309" s="132"/>
      <c r="C309" s="95" t="s">
        <v>452</v>
      </c>
      <c r="D309" s="95" t="s">
        <v>264</v>
      </c>
      <c r="E309" s="95" t="s">
        <v>1163</v>
      </c>
      <c r="F309" s="94">
        <v>600</v>
      </c>
      <c r="G309" s="49">
        <v>11307</v>
      </c>
      <c r="H309" s="17"/>
      <c r="I309" s="17"/>
      <c r="J309" s="19"/>
      <c r="K309" s="17"/>
      <c r="L309" s="17"/>
      <c r="M309" s="17"/>
      <c r="N309" s="17"/>
    </row>
    <row r="310" spans="1:14" s="18" customFormat="1" ht="56.25" customHeight="1">
      <c r="A310" s="93" t="s">
        <v>556</v>
      </c>
      <c r="B310" s="132"/>
      <c r="C310" s="95" t="s">
        <v>452</v>
      </c>
      <c r="D310" s="95" t="s">
        <v>264</v>
      </c>
      <c r="E310" s="95" t="s">
        <v>557</v>
      </c>
      <c r="F310" s="132"/>
      <c r="G310" s="49">
        <f>G311</f>
        <v>13358.5</v>
      </c>
      <c r="H310" s="17"/>
      <c r="I310" s="17"/>
      <c r="J310" s="19"/>
      <c r="K310" s="17"/>
      <c r="L310" s="17"/>
      <c r="M310" s="17"/>
      <c r="N310" s="17"/>
    </row>
    <row r="311" spans="1:14" s="18" customFormat="1" ht="78.75">
      <c r="A311" s="93" t="s">
        <v>558</v>
      </c>
      <c r="B311" s="132"/>
      <c r="C311" s="95" t="s">
        <v>452</v>
      </c>
      <c r="D311" s="95" t="s">
        <v>264</v>
      </c>
      <c r="E311" s="95" t="s">
        <v>559</v>
      </c>
      <c r="F311" s="94">
        <v>600</v>
      </c>
      <c r="G311" s="49">
        <v>13358.5</v>
      </c>
      <c r="H311" s="17"/>
      <c r="I311" s="17"/>
      <c r="J311" s="19"/>
      <c r="K311" s="17"/>
      <c r="L311" s="17"/>
      <c r="M311" s="17"/>
      <c r="N311" s="17"/>
    </row>
    <row r="312" spans="1:14" s="18" customFormat="1" ht="31.5">
      <c r="A312" s="97" t="s">
        <v>703</v>
      </c>
      <c r="B312" s="94"/>
      <c r="C312" s="95" t="s">
        <v>452</v>
      </c>
      <c r="D312" s="95" t="s">
        <v>264</v>
      </c>
      <c r="E312" s="94" t="s">
        <v>707</v>
      </c>
      <c r="F312" s="94"/>
      <c r="G312" s="49">
        <f>SUM(G313:G313)</f>
        <v>500.6</v>
      </c>
      <c r="H312" s="17"/>
      <c r="I312" s="17"/>
      <c r="J312" s="19"/>
      <c r="K312" s="17"/>
      <c r="L312" s="17"/>
      <c r="M312" s="17"/>
      <c r="N312" s="17"/>
    </row>
    <row r="313" spans="1:14" s="18" customFormat="1" ht="47.25">
      <c r="A313" s="97" t="s">
        <v>1011</v>
      </c>
      <c r="B313" s="94"/>
      <c r="C313" s="95" t="s">
        <v>452</v>
      </c>
      <c r="D313" s="95" t="s">
        <v>264</v>
      </c>
      <c r="E313" s="94" t="s">
        <v>1010</v>
      </c>
      <c r="F313" s="94">
        <v>600</v>
      </c>
      <c r="G313" s="49">
        <v>500.6</v>
      </c>
      <c r="H313" s="17"/>
      <c r="I313" s="17"/>
      <c r="J313" s="19"/>
      <c r="K313" s="17"/>
      <c r="L313" s="17"/>
      <c r="M313" s="17"/>
      <c r="N313" s="17"/>
    </row>
    <row r="314" spans="1:14" s="18" customFormat="1" ht="15.75">
      <c r="A314" s="97" t="s">
        <v>564</v>
      </c>
      <c r="B314" s="94"/>
      <c r="C314" s="95" t="s">
        <v>452</v>
      </c>
      <c r="D314" s="95" t="s">
        <v>264</v>
      </c>
      <c r="E314" s="94" t="s">
        <v>565</v>
      </c>
      <c r="F314" s="94"/>
      <c r="G314" s="49">
        <f>SUM(G315)</f>
        <v>3268.6</v>
      </c>
      <c r="H314" s="17"/>
      <c r="I314" s="17"/>
      <c r="J314" s="19"/>
      <c r="K314" s="17"/>
      <c r="L314" s="17"/>
      <c r="M314" s="17"/>
      <c r="N314" s="17"/>
    </row>
    <row r="315" spans="1:14" s="18" customFormat="1" ht="78.75">
      <c r="A315" s="97" t="s">
        <v>566</v>
      </c>
      <c r="B315" s="94"/>
      <c r="C315" s="95" t="s">
        <v>452</v>
      </c>
      <c r="D315" s="95" t="s">
        <v>264</v>
      </c>
      <c r="E315" s="94" t="s">
        <v>567</v>
      </c>
      <c r="F315" s="94">
        <v>600</v>
      </c>
      <c r="G315" s="49">
        <v>3268.6</v>
      </c>
      <c r="H315" s="17"/>
      <c r="I315" s="17"/>
      <c r="J315" s="19"/>
      <c r="K315" s="17"/>
      <c r="L315" s="17"/>
      <c r="M315" s="17"/>
      <c r="N315" s="17"/>
    </row>
    <row r="316" spans="1:14" s="18" customFormat="1" ht="30.75" customHeight="1">
      <c r="A316" s="93" t="s">
        <v>539</v>
      </c>
      <c r="B316" s="94"/>
      <c r="C316" s="95" t="s">
        <v>452</v>
      </c>
      <c r="D316" s="95" t="s">
        <v>264</v>
      </c>
      <c r="E316" s="94" t="s">
        <v>540</v>
      </c>
      <c r="F316" s="94"/>
      <c r="G316" s="49">
        <f>SUM(G317:G318)</f>
        <v>112668</v>
      </c>
      <c r="H316" s="17"/>
      <c r="I316" s="17"/>
      <c r="J316" s="19"/>
      <c r="K316" s="17"/>
      <c r="L316" s="17"/>
      <c r="M316" s="17"/>
      <c r="N316" s="17"/>
    </row>
    <row r="317" spans="1:14" s="18" customFormat="1" ht="63">
      <c r="A317" s="97" t="s">
        <v>568</v>
      </c>
      <c r="B317" s="94"/>
      <c r="C317" s="95" t="s">
        <v>452</v>
      </c>
      <c r="D317" s="95" t="s">
        <v>264</v>
      </c>
      <c r="E317" s="94" t="s">
        <v>569</v>
      </c>
      <c r="F317" s="94">
        <v>600</v>
      </c>
      <c r="G317" s="49">
        <v>94815.9</v>
      </c>
      <c r="H317" s="17"/>
      <c r="I317" s="17"/>
      <c r="J317" s="19"/>
      <c r="K317" s="17"/>
      <c r="L317" s="17"/>
      <c r="M317" s="17"/>
      <c r="N317" s="17"/>
    </row>
    <row r="318" spans="1:14" s="18" customFormat="1" ht="78.75">
      <c r="A318" s="97" t="s">
        <v>570</v>
      </c>
      <c r="B318" s="94"/>
      <c r="C318" s="95" t="s">
        <v>452</v>
      </c>
      <c r="D318" s="95" t="s">
        <v>264</v>
      </c>
      <c r="E318" s="94" t="s">
        <v>571</v>
      </c>
      <c r="F318" s="94">
        <v>600</v>
      </c>
      <c r="G318" s="49">
        <v>17852.099999999999</v>
      </c>
      <c r="H318" s="17"/>
      <c r="I318" s="17"/>
      <c r="J318" s="19"/>
      <c r="K318" s="17"/>
      <c r="L318" s="17"/>
      <c r="M318" s="17"/>
      <c r="N318" s="17"/>
    </row>
    <row r="319" spans="1:14" s="18" customFormat="1" ht="31.5">
      <c r="A319" s="93" t="s">
        <v>1087</v>
      </c>
      <c r="B319" s="94"/>
      <c r="C319" s="95" t="s">
        <v>452</v>
      </c>
      <c r="D319" s="95" t="s">
        <v>264</v>
      </c>
      <c r="E319" s="94" t="s">
        <v>399</v>
      </c>
      <c r="F319" s="94"/>
      <c r="G319" s="49">
        <f>G320</f>
        <v>4490</v>
      </c>
      <c r="H319" s="17"/>
      <c r="I319" s="17"/>
      <c r="J319" s="19"/>
      <c r="K319" s="17"/>
      <c r="L319" s="17"/>
      <c r="M319" s="17"/>
      <c r="N319" s="17"/>
    </row>
    <row r="320" spans="1:14" s="18" customFormat="1" ht="31.5">
      <c r="A320" s="93" t="s">
        <v>447</v>
      </c>
      <c r="B320" s="94"/>
      <c r="C320" s="95" t="s">
        <v>452</v>
      </c>
      <c r="D320" s="95" t="s">
        <v>264</v>
      </c>
      <c r="E320" s="94" t="s">
        <v>428</v>
      </c>
      <c r="F320" s="94"/>
      <c r="G320" s="49">
        <f>SUM(G321:G322)</f>
        <v>4490</v>
      </c>
      <c r="H320" s="17"/>
      <c r="I320" s="17"/>
      <c r="J320" s="19"/>
      <c r="K320" s="17"/>
      <c r="L320" s="17"/>
      <c r="M320" s="17"/>
      <c r="N320" s="17"/>
    </row>
    <row r="321" spans="1:14" s="18" customFormat="1" ht="63" hidden="1">
      <c r="A321" s="93" t="s">
        <v>1164</v>
      </c>
      <c r="B321" s="94"/>
      <c r="C321" s="95" t="s">
        <v>452</v>
      </c>
      <c r="D321" s="95" t="s">
        <v>264</v>
      </c>
      <c r="E321" s="94" t="s">
        <v>1126</v>
      </c>
      <c r="F321" s="94">
        <v>600</v>
      </c>
      <c r="G321" s="49"/>
      <c r="H321" s="17"/>
      <c r="I321" s="17"/>
      <c r="J321" s="19"/>
      <c r="K321" s="17"/>
      <c r="L321" s="17"/>
      <c r="M321" s="17"/>
      <c r="N321" s="17"/>
    </row>
    <row r="322" spans="1:14" s="18" customFormat="1" ht="63">
      <c r="A322" s="93" t="s">
        <v>1165</v>
      </c>
      <c r="B322" s="94"/>
      <c r="C322" s="95" t="s">
        <v>452</v>
      </c>
      <c r="D322" s="95" t="s">
        <v>264</v>
      </c>
      <c r="E322" s="94" t="s">
        <v>1124</v>
      </c>
      <c r="F322" s="94">
        <v>600</v>
      </c>
      <c r="G322" s="49">
        <v>4490</v>
      </c>
      <c r="H322" s="17"/>
      <c r="I322" s="17"/>
      <c r="J322" s="19"/>
      <c r="K322" s="17"/>
      <c r="L322" s="17"/>
      <c r="M322" s="17"/>
      <c r="N322" s="17"/>
    </row>
    <row r="323" spans="1:14" s="18" customFormat="1" ht="15.75">
      <c r="A323" s="128" t="s">
        <v>293</v>
      </c>
      <c r="B323" s="133"/>
      <c r="C323" s="134" t="s">
        <v>452</v>
      </c>
      <c r="D323" s="134" t="s">
        <v>264</v>
      </c>
      <c r="E323" s="134" t="s">
        <v>294</v>
      </c>
      <c r="F323" s="135"/>
      <c r="G323" s="136">
        <f>G324</f>
        <v>600</v>
      </c>
      <c r="H323" s="17"/>
      <c r="I323" s="17"/>
      <c r="J323" s="19"/>
      <c r="K323" s="17"/>
      <c r="L323" s="17"/>
      <c r="M323" s="17"/>
      <c r="N323" s="17"/>
    </row>
    <row r="324" spans="1:14" s="18" customFormat="1" ht="15.75">
      <c r="A324" s="128" t="s">
        <v>295</v>
      </c>
      <c r="B324" s="133"/>
      <c r="C324" s="134" t="s">
        <v>452</v>
      </c>
      <c r="D324" s="134" t="s">
        <v>264</v>
      </c>
      <c r="E324" s="134" t="s">
        <v>296</v>
      </c>
      <c r="F324" s="135"/>
      <c r="G324" s="136">
        <f>G325</f>
        <v>600</v>
      </c>
      <c r="H324" s="17"/>
      <c r="I324" s="17"/>
      <c r="J324" s="19"/>
      <c r="K324" s="17"/>
      <c r="L324" s="17"/>
      <c r="M324" s="17"/>
      <c r="N324" s="17"/>
    </row>
    <row r="325" spans="1:14" s="18" customFormat="1" ht="15.75">
      <c r="A325" s="93" t="s">
        <v>459</v>
      </c>
      <c r="B325" s="94"/>
      <c r="C325" s="104" t="s">
        <v>452</v>
      </c>
      <c r="D325" s="104" t="s">
        <v>264</v>
      </c>
      <c r="E325" s="104" t="s">
        <v>323</v>
      </c>
      <c r="F325" s="105"/>
      <c r="G325" s="49">
        <f>SUM(G326)</f>
        <v>600</v>
      </c>
      <c r="H325" s="17"/>
      <c r="I325" s="17"/>
      <c r="J325" s="19"/>
      <c r="K325" s="17"/>
      <c r="L325" s="17"/>
      <c r="M325" s="17"/>
      <c r="N325" s="17"/>
    </row>
    <row r="326" spans="1:14" s="18" customFormat="1" ht="31.5">
      <c r="A326" s="97" t="s">
        <v>538</v>
      </c>
      <c r="B326" s="94"/>
      <c r="C326" s="104" t="s">
        <v>452</v>
      </c>
      <c r="D326" s="104" t="s">
        <v>264</v>
      </c>
      <c r="E326" s="104" t="s">
        <v>323</v>
      </c>
      <c r="F326" s="94">
        <v>600</v>
      </c>
      <c r="G326" s="49">
        <v>600</v>
      </c>
      <c r="H326" s="17"/>
      <c r="I326" s="17"/>
      <c r="J326" s="19"/>
      <c r="K326" s="17"/>
      <c r="L326" s="17"/>
      <c r="M326" s="17"/>
      <c r="N326" s="17"/>
    </row>
    <row r="327" spans="1:14" s="18" customFormat="1" ht="15.75">
      <c r="A327" s="88" t="s">
        <v>572</v>
      </c>
      <c r="B327" s="89"/>
      <c r="C327" s="90" t="s">
        <v>452</v>
      </c>
      <c r="D327" s="90" t="s">
        <v>327</v>
      </c>
      <c r="E327" s="89"/>
      <c r="F327" s="89"/>
      <c r="G327" s="92">
        <f>SUM(G328,G347,G343)</f>
        <v>134422</v>
      </c>
      <c r="H327" s="17"/>
      <c r="I327" s="17"/>
      <c r="J327" s="19"/>
      <c r="K327" s="17"/>
      <c r="L327" s="17"/>
      <c r="M327" s="17"/>
      <c r="N327" s="17"/>
    </row>
    <row r="328" spans="1:14" s="18" customFormat="1" ht="31.5">
      <c r="A328" s="93" t="s">
        <v>1095</v>
      </c>
      <c r="B328" s="94"/>
      <c r="C328" s="95" t="s">
        <v>452</v>
      </c>
      <c r="D328" s="95" t="s">
        <v>327</v>
      </c>
      <c r="E328" s="94" t="s">
        <v>466</v>
      </c>
      <c r="F328" s="94"/>
      <c r="G328" s="49">
        <f>SUM(G329,G341)</f>
        <v>131213</v>
      </c>
      <c r="H328" s="17"/>
      <c r="I328" s="17"/>
      <c r="J328" s="19"/>
      <c r="K328" s="17"/>
      <c r="L328" s="17"/>
      <c r="M328" s="17"/>
      <c r="N328" s="17"/>
    </row>
    <row r="329" spans="1:14" s="18" customFormat="1" ht="47.25">
      <c r="A329" s="93" t="s">
        <v>467</v>
      </c>
      <c r="B329" s="94"/>
      <c r="C329" s="95" t="s">
        <v>452</v>
      </c>
      <c r="D329" s="95" t="s">
        <v>327</v>
      </c>
      <c r="E329" s="94" t="s">
        <v>525</v>
      </c>
      <c r="F329" s="94"/>
      <c r="G329" s="49">
        <f>SUM(G330,G332,G334,G337,G339)</f>
        <v>119243.4</v>
      </c>
      <c r="H329" s="17"/>
      <c r="I329" s="17"/>
      <c r="J329" s="19"/>
      <c r="K329" s="17"/>
      <c r="L329" s="17"/>
      <c r="M329" s="17"/>
      <c r="N329" s="17"/>
    </row>
    <row r="330" spans="1:14" s="18" customFormat="1" ht="132" customHeight="1">
      <c r="A330" s="93" t="s">
        <v>526</v>
      </c>
      <c r="B330" s="94"/>
      <c r="C330" s="95" t="s">
        <v>452</v>
      </c>
      <c r="D330" s="95" t="s">
        <v>327</v>
      </c>
      <c r="E330" s="94" t="s">
        <v>527</v>
      </c>
      <c r="F330" s="94"/>
      <c r="G330" s="49">
        <f>SUM(G331)</f>
        <v>97572.7</v>
      </c>
      <c r="H330" s="17"/>
      <c r="I330" s="17"/>
      <c r="J330" s="19"/>
      <c r="K330" s="17"/>
      <c r="L330" s="17"/>
      <c r="M330" s="17"/>
      <c r="N330" s="17"/>
    </row>
    <row r="331" spans="1:14" s="18" customFormat="1" ht="78.75">
      <c r="A331" s="97" t="s">
        <v>573</v>
      </c>
      <c r="B331" s="94"/>
      <c r="C331" s="95" t="s">
        <v>452</v>
      </c>
      <c r="D331" s="95" t="s">
        <v>327</v>
      </c>
      <c r="E331" s="94" t="s">
        <v>574</v>
      </c>
      <c r="F331" s="94">
        <v>600</v>
      </c>
      <c r="G331" s="60">
        <v>97572.7</v>
      </c>
      <c r="H331" s="17"/>
      <c r="I331" s="17"/>
      <c r="J331" s="19"/>
      <c r="K331" s="17"/>
      <c r="L331" s="17"/>
      <c r="M331" s="17"/>
      <c r="N331" s="17"/>
    </row>
    <row r="332" spans="1:14" s="18" customFormat="1" ht="47.25">
      <c r="A332" s="93" t="s">
        <v>530</v>
      </c>
      <c r="B332" s="94"/>
      <c r="C332" s="95" t="s">
        <v>452</v>
      </c>
      <c r="D332" s="95" t="s">
        <v>327</v>
      </c>
      <c r="E332" s="94" t="s">
        <v>531</v>
      </c>
      <c r="F332" s="94"/>
      <c r="G332" s="49">
        <f>SUM(G333)</f>
        <v>1881.6</v>
      </c>
      <c r="H332" s="17"/>
      <c r="I332" s="17"/>
      <c r="J332" s="19"/>
      <c r="K332" s="17"/>
      <c r="L332" s="17"/>
      <c r="M332" s="17"/>
      <c r="N332" s="17"/>
    </row>
    <row r="333" spans="1:14" s="18" customFormat="1" ht="47.25">
      <c r="A333" s="97" t="s">
        <v>532</v>
      </c>
      <c r="B333" s="94"/>
      <c r="C333" s="95" t="s">
        <v>452</v>
      </c>
      <c r="D333" s="95" t="s">
        <v>327</v>
      </c>
      <c r="E333" s="94" t="s">
        <v>533</v>
      </c>
      <c r="F333" s="94">
        <v>600</v>
      </c>
      <c r="G333" s="49">
        <v>1881.6</v>
      </c>
      <c r="H333" s="17"/>
      <c r="I333" s="17"/>
      <c r="J333" s="19"/>
      <c r="K333" s="17"/>
      <c r="L333" s="17"/>
      <c r="M333" s="17"/>
      <c r="N333" s="17"/>
    </row>
    <row r="334" spans="1:14" s="18" customFormat="1" ht="31.5">
      <c r="A334" s="97" t="s">
        <v>534</v>
      </c>
      <c r="B334" s="94"/>
      <c r="C334" s="95" t="s">
        <v>452</v>
      </c>
      <c r="D334" s="95" t="s">
        <v>327</v>
      </c>
      <c r="E334" s="94" t="s">
        <v>535</v>
      </c>
      <c r="F334" s="94"/>
      <c r="G334" s="49">
        <f>SUM(G335)</f>
        <v>618.4</v>
      </c>
      <c r="H334" s="17"/>
      <c r="I334" s="17"/>
      <c r="J334" s="19"/>
      <c r="K334" s="17"/>
      <c r="L334" s="17"/>
      <c r="M334" s="17"/>
      <c r="N334" s="17"/>
    </row>
    <row r="335" spans="1:14" s="18" customFormat="1" ht="15.75">
      <c r="A335" s="97" t="s">
        <v>536</v>
      </c>
      <c r="B335" s="94"/>
      <c r="C335" s="95" t="s">
        <v>452</v>
      </c>
      <c r="D335" s="95" t="s">
        <v>327</v>
      </c>
      <c r="E335" s="94" t="s">
        <v>537</v>
      </c>
      <c r="F335" s="94"/>
      <c r="G335" s="49">
        <f>SUM(G336)</f>
        <v>618.4</v>
      </c>
      <c r="H335" s="17"/>
      <c r="I335" s="17"/>
      <c r="J335" s="19"/>
      <c r="K335" s="17"/>
      <c r="L335" s="17"/>
      <c r="M335" s="17"/>
      <c r="N335" s="17"/>
    </row>
    <row r="336" spans="1:14" s="18" customFormat="1" ht="31.5">
      <c r="A336" s="97" t="s">
        <v>538</v>
      </c>
      <c r="B336" s="94"/>
      <c r="C336" s="95" t="s">
        <v>452</v>
      </c>
      <c r="D336" s="95" t="s">
        <v>327</v>
      </c>
      <c r="E336" s="94" t="s">
        <v>537</v>
      </c>
      <c r="F336" s="94">
        <v>600</v>
      </c>
      <c r="G336" s="49">
        <v>618.4</v>
      </c>
      <c r="H336" s="17"/>
      <c r="I336" s="17"/>
      <c r="J336" s="19"/>
      <c r="K336" s="17"/>
      <c r="L336" s="17"/>
      <c r="M336" s="17"/>
      <c r="N336" s="17"/>
    </row>
    <row r="337" spans="1:14" s="18" customFormat="1" ht="47.25" hidden="1">
      <c r="A337" s="97" t="s">
        <v>560</v>
      </c>
      <c r="B337" s="94"/>
      <c r="C337" s="95" t="s">
        <v>452</v>
      </c>
      <c r="D337" s="95" t="s">
        <v>327</v>
      </c>
      <c r="E337" s="94" t="s">
        <v>561</v>
      </c>
      <c r="F337" s="94"/>
      <c r="G337" s="49">
        <f>SUM(G338:G338)</f>
        <v>0</v>
      </c>
      <c r="H337" s="17"/>
      <c r="I337" s="17"/>
      <c r="J337" s="19"/>
      <c r="K337" s="17"/>
      <c r="L337" s="17"/>
      <c r="M337" s="17"/>
      <c r="N337" s="17"/>
    </row>
    <row r="338" spans="1:14" s="18" customFormat="1" ht="78.75" hidden="1">
      <c r="A338" s="97" t="s">
        <v>562</v>
      </c>
      <c r="B338" s="94"/>
      <c r="C338" s="95" t="s">
        <v>452</v>
      </c>
      <c r="D338" s="95" t="s">
        <v>327</v>
      </c>
      <c r="E338" s="94" t="s">
        <v>563</v>
      </c>
      <c r="F338" s="94">
        <v>600</v>
      </c>
      <c r="G338" s="49">
        <v>0</v>
      </c>
      <c r="H338" s="17"/>
      <c r="I338" s="17"/>
      <c r="J338" s="19"/>
      <c r="K338" s="17"/>
      <c r="L338" s="17"/>
      <c r="M338" s="17"/>
      <c r="N338" s="17"/>
    </row>
    <row r="339" spans="1:14" s="18" customFormat="1" ht="31.5">
      <c r="A339" s="97" t="s">
        <v>1150</v>
      </c>
      <c r="B339" s="94"/>
      <c r="C339" s="95" t="s">
        <v>452</v>
      </c>
      <c r="D339" s="95" t="s">
        <v>327</v>
      </c>
      <c r="E339" s="94" t="s">
        <v>1148</v>
      </c>
      <c r="F339" s="94"/>
      <c r="G339" s="49">
        <f>SUM(G340:G340)</f>
        <v>19170.7</v>
      </c>
      <c r="H339" s="17"/>
      <c r="I339" s="17"/>
      <c r="J339" s="19"/>
      <c r="K339" s="17"/>
      <c r="L339" s="17"/>
      <c r="M339" s="17"/>
      <c r="N339" s="17"/>
    </row>
    <row r="340" spans="1:14" s="18" customFormat="1" ht="47.25">
      <c r="A340" s="97" t="s">
        <v>1019</v>
      </c>
      <c r="B340" s="94"/>
      <c r="C340" s="95" t="s">
        <v>452</v>
      </c>
      <c r="D340" s="95" t="s">
        <v>327</v>
      </c>
      <c r="E340" s="94" t="s">
        <v>1149</v>
      </c>
      <c r="F340" s="94">
        <v>600</v>
      </c>
      <c r="G340" s="49">
        <v>19170.7</v>
      </c>
      <c r="H340" s="17"/>
      <c r="I340" s="17"/>
      <c r="J340" s="19"/>
      <c r="K340" s="17"/>
      <c r="L340" s="17"/>
      <c r="M340" s="17"/>
      <c r="N340" s="17"/>
    </row>
    <row r="341" spans="1:14" s="18" customFormat="1" ht="31.5" customHeight="1">
      <c r="A341" s="93" t="s">
        <v>539</v>
      </c>
      <c r="B341" s="94"/>
      <c r="C341" s="95" t="s">
        <v>452</v>
      </c>
      <c r="D341" s="95" t="s">
        <v>327</v>
      </c>
      <c r="E341" s="94" t="s">
        <v>540</v>
      </c>
      <c r="F341" s="94"/>
      <c r="G341" s="49">
        <f>SUM(G342)</f>
        <v>11969.6</v>
      </c>
      <c r="H341" s="17"/>
      <c r="I341" s="17"/>
      <c r="J341" s="19"/>
      <c r="K341" s="17"/>
      <c r="L341" s="17"/>
      <c r="M341" s="17"/>
      <c r="N341" s="17"/>
    </row>
    <row r="342" spans="1:14" s="18" customFormat="1" ht="63">
      <c r="A342" s="97" t="s">
        <v>575</v>
      </c>
      <c r="B342" s="94"/>
      <c r="C342" s="95" t="s">
        <v>452</v>
      </c>
      <c r="D342" s="95" t="s">
        <v>327</v>
      </c>
      <c r="E342" s="94" t="s">
        <v>576</v>
      </c>
      <c r="F342" s="94">
        <v>600</v>
      </c>
      <c r="G342" s="49">
        <v>11969.6</v>
      </c>
      <c r="H342" s="17"/>
      <c r="I342" s="17"/>
      <c r="J342" s="19"/>
      <c r="K342" s="17"/>
      <c r="L342" s="17"/>
      <c r="M342" s="17"/>
      <c r="N342" s="17"/>
    </row>
    <row r="343" spans="1:14" s="18" customFormat="1" ht="31.5">
      <c r="A343" s="93" t="s">
        <v>1087</v>
      </c>
      <c r="B343" s="193"/>
      <c r="C343" s="94" t="s">
        <v>452</v>
      </c>
      <c r="D343" s="94" t="s">
        <v>327</v>
      </c>
      <c r="E343" s="94" t="s">
        <v>399</v>
      </c>
      <c r="F343" s="192"/>
      <c r="G343" s="49">
        <f>G344</f>
        <v>2900</v>
      </c>
      <c r="H343" s="17"/>
      <c r="I343" s="17"/>
      <c r="J343" s="19"/>
      <c r="K343" s="17"/>
      <c r="L343" s="17"/>
      <c r="M343" s="17"/>
      <c r="N343" s="17"/>
    </row>
    <row r="344" spans="1:14" s="18" customFormat="1" ht="31.5">
      <c r="A344" s="93" t="s">
        <v>447</v>
      </c>
      <c r="B344" s="193"/>
      <c r="C344" s="94" t="s">
        <v>452</v>
      </c>
      <c r="D344" s="94" t="s">
        <v>327</v>
      </c>
      <c r="E344" s="94" t="s">
        <v>428</v>
      </c>
      <c r="F344" s="192"/>
      <c r="G344" s="49">
        <f>SUM(G345:G346)</f>
        <v>2900</v>
      </c>
      <c r="H344" s="17"/>
      <c r="I344" s="17"/>
      <c r="J344" s="19"/>
      <c r="K344" s="17"/>
      <c r="L344" s="17"/>
      <c r="M344" s="17"/>
      <c r="N344" s="17"/>
    </row>
    <row r="345" spans="1:14" s="18" customFormat="1" ht="63">
      <c r="A345" s="97" t="s">
        <v>1166</v>
      </c>
      <c r="B345" s="193"/>
      <c r="C345" s="94" t="s">
        <v>452</v>
      </c>
      <c r="D345" s="94" t="s">
        <v>327</v>
      </c>
      <c r="E345" s="94" t="s">
        <v>1167</v>
      </c>
      <c r="F345" s="192">
        <v>600</v>
      </c>
      <c r="G345" s="49">
        <v>2900</v>
      </c>
      <c r="H345" s="17"/>
      <c r="I345" s="17"/>
      <c r="J345" s="19"/>
      <c r="K345" s="17"/>
      <c r="L345" s="17"/>
      <c r="M345" s="17"/>
      <c r="N345" s="17"/>
    </row>
    <row r="346" spans="1:14" s="18" customFormat="1" ht="63" hidden="1">
      <c r="A346" s="97" t="s">
        <v>974</v>
      </c>
      <c r="B346" s="193"/>
      <c r="C346" s="94" t="s">
        <v>452</v>
      </c>
      <c r="D346" s="94" t="s">
        <v>327</v>
      </c>
      <c r="E346" s="94" t="s">
        <v>972</v>
      </c>
      <c r="F346" s="192">
        <v>600</v>
      </c>
      <c r="G346" s="49"/>
      <c r="H346" s="17"/>
      <c r="I346" s="17"/>
      <c r="J346" s="19"/>
      <c r="K346" s="17"/>
      <c r="L346" s="17"/>
      <c r="M346" s="17"/>
      <c r="N346" s="17"/>
    </row>
    <row r="347" spans="1:14" s="18" customFormat="1" ht="15.75">
      <c r="A347" s="93" t="s">
        <v>293</v>
      </c>
      <c r="B347" s="94"/>
      <c r="C347" s="104" t="s">
        <v>452</v>
      </c>
      <c r="D347" s="104" t="s">
        <v>327</v>
      </c>
      <c r="E347" s="104" t="s">
        <v>294</v>
      </c>
      <c r="F347" s="105"/>
      <c r="G347" s="49">
        <f>G348</f>
        <v>309</v>
      </c>
      <c r="H347" s="17"/>
      <c r="I347" s="17"/>
      <c r="J347" s="19"/>
      <c r="K347" s="17"/>
      <c r="L347" s="17"/>
      <c r="M347" s="17"/>
      <c r="N347" s="17"/>
    </row>
    <row r="348" spans="1:14" s="18" customFormat="1" ht="15.75">
      <c r="A348" s="93" t="s">
        <v>295</v>
      </c>
      <c r="B348" s="94"/>
      <c r="C348" s="104" t="s">
        <v>452</v>
      </c>
      <c r="D348" s="104" t="s">
        <v>327</v>
      </c>
      <c r="E348" s="104" t="s">
        <v>296</v>
      </c>
      <c r="F348" s="105"/>
      <c r="G348" s="49">
        <f>G349</f>
        <v>309</v>
      </c>
      <c r="H348" s="17"/>
      <c r="I348" s="17"/>
      <c r="J348" s="19"/>
      <c r="K348" s="17"/>
      <c r="L348" s="17"/>
      <c r="M348" s="17"/>
      <c r="N348" s="17"/>
    </row>
    <row r="349" spans="1:14" s="18" customFormat="1" ht="15.75">
      <c r="A349" s="93" t="s">
        <v>459</v>
      </c>
      <c r="B349" s="94"/>
      <c r="C349" s="104" t="s">
        <v>452</v>
      </c>
      <c r="D349" s="104" t="s">
        <v>327</v>
      </c>
      <c r="E349" s="104" t="s">
        <v>323</v>
      </c>
      <c r="F349" s="105"/>
      <c r="G349" s="49">
        <f>SUM(G350)</f>
        <v>309</v>
      </c>
      <c r="H349" s="17"/>
      <c r="I349" s="17"/>
      <c r="J349" s="19"/>
      <c r="K349" s="17"/>
      <c r="L349" s="17"/>
      <c r="M349" s="17"/>
      <c r="N349" s="17"/>
    </row>
    <row r="350" spans="1:14" s="18" customFormat="1" ht="31.5">
      <c r="A350" s="97" t="s">
        <v>538</v>
      </c>
      <c r="B350" s="94"/>
      <c r="C350" s="104" t="s">
        <v>452</v>
      </c>
      <c r="D350" s="104" t="s">
        <v>327</v>
      </c>
      <c r="E350" s="104" t="s">
        <v>323</v>
      </c>
      <c r="F350" s="94">
        <v>600</v>
      </c>
      <c r="G350" s="49">
        <v>309</v>
      </c>
      <c r="H350" s="17"/>
      <c r="I350" s="17"/>
      <c r="J350" s="19"/>
      <c r="K350" s="17"/>
      <c r="L350" s="17"/>
      <c r="M350" s="17"/>
      <c r="N350" s="17"/>
    </row>
    <row r="351" spans="1:14" s="18" customFormat="1" ht="15.75">
      <c r="A351" s="88" t="s">
        <v>577</v>
      </c>
      <c r="B351" s="89"/>
      <c r="C351" s="90" t="s">
        <v>452</v>
      </c>
      <c r="D351" s="90" t="s">
        <v>452</v>
      </c>
      <c r="E351" s="89"/>
      <c r="F351" s="89"/>
      <c r="G351" s="92">
        <f>SUM(G352)</f>
        <v>17187.099999999999</v>
      </c>
      <c r="H351" s="17"/>
      <c r="I351" s="17"/>
      <c r="J351" s="19"/>
      <c r="K351" s="17"/>
      <c r="L351" s="17"/>
      <c r="M351" s="17"/>
      <c r="N351" s="17"/>
    </row>
    <row r="352" spans="1:14" s="18" customFormat="1" ht="31.5">
      <c r="A352" s="93" t="s">
        <v>1095</v>
      </c>
      <c r="B352" s="94"/>
      <c r="C352" s="95" t="s">
        <v>452</v>
      </c>
      <c r="D352" s="95" t="s">
        <v>452</v>
      </c>
      <c r="E352" s="94" t="s">
        <v>466</v>
      </c>
      <c r="F352" s="94"/>
      <c r="G352" s="49">
        <f>SUM(G353)</f>
        <v>17187.099999999999</v>
      </c>
      <c r="H352" s="17"/>
      <c r="I352" s="17"/>
      <c r="J352" s="19"/>
      <c r="K352" s="17"/>
      <c r="L352" s="17"/>
      <c r="M352" s="17"/>
      <c r="N352" s="17"/>
    </row>
    <row r="353" spans="1:14" s="18" customFormat="1" ht="47.25">
      <c r="A353" s="93" t="s">
        <v>467</v>
      </c>
      <c r="B353" s="94"/>
      <c r="C353" s="95" t="s">
        <v>452</v>
      </c>
      <c r="D353" s="95" t="s">
        <v>452</v>
      </c>
      <c r="E353" s="94" t="s">
        <v>525</v>
      </c>
      <c r="F353" s="94"/>
      <c r="G353" s="49">
        <f>SUM(G354,G358,G360,G363)</f>
        <v>17187.099999999999</v>
      </c>
      <c r="H353" s="17"/>
      <c r="I353" s="17"/>
      <c r="J353" s="19"/>
      <c r="K353" s="17"/>
      <c r="L353" s="17"/>
      <c r="M353" s="17"/>
      <c r="N353" s="17"/>
    </row>
    <row r="354" spans="1:14" s="18" customFormat="1" ht="31.5">
      <c r="A354" s="93" t="s">
        <v>578</v>
      </c>
      <c r="B354" s="94"/>
      <c r="C354" s="95" t="s">
        <v>452</v>
      </c>
      <c r="D354" s="95" t="s">
        <v>452</v>
      </c>
      <c r="E354" s="94" t="s">
        <v>579</v>
      </c>
      <c r="F354" s="94"/>
      <c r="G354" s="49">
        <f>SUM(G355:G357)</f>
        <v>11363.8</v>
      </c>
      <c r="H354" s="17"/>
      <c r="I354" s="17"/>
      <c r="J354" s="19"/>
      <c r="K354" s="17"/>
      <c r="L354" s="17"/>
      <c r="M354" s="17"/>
      <c r="N354" s="17"/>
    </row>
    <row r="355" spans="1:14" s="18" customFormat="1" ht="47.25" hidden="1">
      <c r="A355" s="97" t="s">
        <v>580</v>
      </c>
      <c r="B355" s="94"/>
      <c r="C355" s="95" t="s">
        <v>452</v>
      </c>
      <c r="D355" s="95" t="s">
        <v>452</v>
      </c>
      <c r="E355" s="94" t="s">
        <v>581</v>
      </c>
      <c r="F355" s="94">
        <v>200</v>
      </c>
      <c r="G355" s="49">
        <v>0</v>
      </c>
      <c r="H355" s="17"/>
      <c r="I355" s="17"/>
      <c r="J355" s="19"/>
      <c r="K355" s="17"/>
      <c r="L355" s="17"/>
      <c r="M355" s="17"/>
      <c r="N355" s="17"/>
    </row>
    <row r="356" spans="1:14" s="18" customFormat="1" ht="47.25">
      <c r="A356" s="97" t="s">
        <v>582</v>
      </c>
      <c r="B356" s="94"/>
      <c r="C356" s="95" t="s">
        <v>452</v>
      </c>
      <c r="D356" s="95" t="s">
        <v>452</v>
      </c>
      <c r="E356" s="94" t="s">
        <v>581</v>
      </c>
      <c r="F356" s="94">
        <v>300</v>
      </c>
      <c r="G356" s="49">
        <v>305</v>
      </c>
      <c r="H356" s="17"/>
      <c r="I356" s="17"/>
      <c r="J356" s="19"/>
      <c r="K356" s="17"/>
      <c r="L356" s="17"/>
      <c r="M356" s="17"/>
      <c r="N356" s="17"/>
    </row>
    <row r="357" spans="1:14" s="18" customFormat="1" ht="63">
      <c r="A357" s="97" t="s">
        <v>583</v>
      </c>
      <c r="B357" s="94"/>
      <c r="C357" s="95" t="s">
        <v>452</v>
      </c>
      <c r="D357" s="95" t="s">
        <v>452</v>
      </c>
      <c r="E357" s="94" t="s">
        <v>581</v>
      </c>
      <c r="F357" s="94">
        <v>600</v>
      </c>
      <c r="G357" s="49">
        <v>11058.8</v>
      </c>
      <c r="H357" s="17"/>
      <c r="I357" s="17"/>
      <c r="J357" s="19"/>
      <c r="K357" s="17"/>
      <c r="L357" s="17"/>
      <c r="M357" s="17"/>
      <c r="N357" s="17"/>
    </row>
    <row r="358" spans="1:14" s="18" customFormat="1" ht="47.25">
      <c r="A358" s="93" t="s">
        <v>584</v>
      </c>
      <c r="B358" s="94"/>
      <c r="C358" s="95" t="s">
        <v>452</v>
      </c>
      <c r="D358" s="95" t="s">
        <v>452</v>
      </c>
      <c r="E358" s="94" t="s">
        <v>585</v>
      </c>
      <c r="F358" s="94"/>
      <c r="G358" s="49">
        <f>SUM(G359:G359)</f>
        <v>5202.8</v>
      </c>
      <c r="H358" s="17"/>
      <c r="I358" s="17"/>
      <c r="J358" s="19"/>
      <c r="K358" s="17"/>
      <c r="L358" s="17"/>
      <c r="M358" s="17"/>
      <c r="N358" s="17"/>
    </row>
    <row r="359" spans="1:14" s="18" customFormat="1" ht="63">
      <c r="A359" s="97" t="s">
        <v>586</v>
      </c>
      <c r="B359" s="94"/>
      <c r="C359" s="95" t="s">
        <v>452</v>
      </c>
      <c r="D359" s="95" t="s">
        <v>452</v>
      </c>
      <c r="E359" s="94" t="s">
        <v>587</v>
      </c>
      <c r="F359" s="94">
        <v>600</v>
      </c>
      <c r="G359" s="49">
        <v>5202.8</v>
      </c>
      <c r="H359" s="17"/>
      <c r="I359" s="17"/>
      <c r="J359" s="19"/>
      <c r="K359" s="17"/>
      <c r="L359" s="17"/>
      <c r="M359" s="17"/>
      <c r="N359" s="17"/>
    </row>
    <row r="360" spans="1:14" s="18" customFormat="1" ht="15.75">
      <c r="A360" s="109" t="s">
        <v>588</v>
      </c>
      <c r="B360" s="94"/>
      <c r="C360" s="95" t="s">
        <v>452</v>
      </c>
      <c r="D360" s="95" t="s">
        <v>452</v>
      </c>
      <c r="E360" s="94" t="s">
        <v>589</v>
      </c>
      <c r="F360" s="94"/>
      <c r="G360" s="49">
        <f>SUM(G361:G362)</f>
        <v>170</v>
      </c>
      <c r="H360" s="17"/>
      <c r="I360" s="17"/>
      <c r="J360" s="19"/>
      <c r="K360" s="17"/>
      <c r="L360" s="17"/>
      <c r="M360" s="17"/>
      <c r="N360" s="17"/>
    </row>
    <row r="361" spans="1:14" s="18" customFormat="1" ht="31.5">
      <c r="A361" s="137" t="s">
        <v>590</v>
      </c>
      <c r="B361" s="94"/>
      <c r="C361" s="95" t="s">
        <v>452</v>
      </c>
      <c r="D361" s="95" t="s">
        <v>452</v>
      </c>
      <c r="E361" s="94" t="s">
        <v>591</v>
      </c>
      <c r="F361" s="94">
        <v>300</v>
      </c>
      <c r="G361" s="49">
        <v>170</v>
      </c>
      <c r="H361" s="17"/>
      <c r="I361" s="17"/>
      <c r="J361" s="19"/>
      <c r="K361" s="17"/>
      <c r="L361" s="17"/>
      <c r="M361" s="17"/>
      <c r="N361" s="17"/>
    </row>
    <row r="362" spans="1:14" s="18" customFormat="1" ht="47.25">
      <c r="A362" s="137" t="s">
        <v>592</v>
      </c>
      <c r="B362" s="94"/>
      <c r="C362" s="95" t="s">
        <v>452</v>
      </c>
      <c r="D362" s="95" t="s">
        <v>452</v>
      </c>
      <c r="E362" s="94" t="s">
        <v>591</v>
      </c>
      <c r="F362" s="94">
        <v>600</v>
      </c>
      <c r="G362" s="49"/>
      <c r="H362" s="17"/>
      <c r="I362" s="17"/>
      <c r="J362" s="19"/>
      <c r="K362" s="17"/>
      <c r="L362" s="17"/>
      <c r="M362" s="17"/>
      <c r="N362" s="17"/>
    </row>
    <row r="363" spans="1:14" s="18" customFormat="1" ht="31.5">
      <c r="A363" s="109" t="s">
        <v>704</v>
      </c>
      <c r="B363" s="94"/>
      <c r="C363" s="95" t="s">
        <v>452</v>
      </c>
      <c r="D363" s="95" t="s">
        <v>452</v>
      </c>
      <c r="E363" s="94" t="s">
        <v>702</v>
      </c>
      <c r="F363" s="94"/>
      <c r="G363" s="49">
        <f>G364</f>
        <v>450.5</v>
      </c>
      <c r="H363" s="17"/>
      <c r="I363" s="17"/>
      <c r="J363" s="19"/>
      <c r="K363" s="17"/>
      <c r="L363" s="17"/>
      <c r="M363" s="17"/>
      <c r="N363" s="17"/>
    </row>
    <row r="364" spans="1:14" s="18" customFormat="1" ht="78.75">
      <c r="A364" s="137" t="s">
        <v>706</v>
      </c>
      <c r="B364" s="94"/>
      <c r="C364" s="95" t="s">
        <v>452</v>
      </c>
      <c r="D364" s="95" t="s">
        <v>452</v>
      </c>
      <c r="E364" s="94" t="s">
        <v>705</v>
      </c>
      <c r="F364" s="94">
        <v>600</v>
      </c>
      <c r="G364" s="49">
        <v>450.5</v>
      </c>
      <c r="H364" s="17"/>
      <c r="I364" s="17"/>
      <c r="J364" s="19"/>
      <c r="K364" s="17"/>
      <c r="L364" s="17"/>
      <c r="M364" s="17"/>
      <c r="N364" s="17"/>
    </row>
    <row r="365" spans="1:14" s="18" customFormat="1" ht="15.75">
      <c r="A365" s="88" t="s">
        <v>593</v>
      </c>
      <c r="B365" s="89"/>
      <c r="C365" s="90" t="s">
        <v>452</v>
      </c>
      <c r="D365" s="90" t="s">
        <v>332</v>
      </c>
      <c r="E365" s="89"/>
      <c r="F365" s="89"/>
      <c r="G365" s="92">
        <f>SUM(G366)</f>
        <v>47020.799999999996</v>
      </c>
      <c r="H365" s="17"/>
      <c r="I365" s="17"/>
      <c r="J365" s="19"/>
      <c r="K365" s="17"/>
      <c r="L365" s="17"/>
      <c r="M365" s="17"/>
      <c r="N365" s="17"/>
    </row>
    <row r="366" spans="1:14" s="18" customFormat="1" ht="31.5">
      <c r="A366" s="93" t="s">
        <v>1095</v>
      </c>
      <c r="B366" s="94"/>
      <c r="C366" s="95" t="s">
        <v>452</v>
      </c>
      <c r="D366" s="95" t="s">
        <v>332</v>
      </c>
      <c r="E366" s="94" t="s">
        <v>466</v>
      </c>
      <c r="F366" s="94"/>
      <c r="G366" s="49">
        <f>SUM(G367)</f>
        <v>47020.799999999996</v>
      </c>
      <c r="H366" s="17"/>
      <c r="I366" s="17"/>
      <c r="J366" s="19"/>
      <c r="K366" s="17"/>
      <c r="L366" s="17"/>
      <c r="M366" s="17"/>
      <c r="N366" s="17"/>
    </row>
    <row r="367" spans="1:14" s="18" customFormat="1" ht="47.25">
      <c r="A367" s="93" t="s">
        <v>467</v>
      </c>
      <c r="B367" s="94"/>
      <c r="C367" s="95" t="s">
        <v>452</v>
      </c>
      <c r="D367" s="95" t="s">
        <v>332</v>
      </c>
      <c r="E367" s="94" t="s">
        <v>525</v>
      </c>
      <c r="F367" s="94"/>
      <c r="G367" s="49">
        <f>SUM(G368,G370,G372,G374,G376,G378,G380)</f>
        <v>47020.799999999996</v>
      </c>
      <c r="H367" s="17"/>
      <c r="I367" s="17"/>
      <c r="J367" s="19"/>
      <c r="K367" s="17"/>
      <c r="L367" s="17"/>
      <c r="M367" s="17"/>
      <c r="N367" s="17"/>
    </row>
    <row r="368" spans="1:14" s="18" customFormat="1" ht="51.75" customHeight="1">
      <c r="A368" s="93" t="s">
        <v>594</v>
      </c>
      <c r="B368" s="94"/>
      <c r="C368" s="95" t="s">
        <v>452</v>
      </c>
      <c r="D368" s="95" t="s">
        <v>332</v>
      </c>
      <c r="E368" s="94" t="s">
        <v>595</v>
      </c>
      <c r="F368" s="94"/>
      <c r="G368" s="49">
        <f>SUM(G369)</f>
        <v>50</v>
      </c>
      <c r="H368" s="17"/>
      <c r="I368" s="17"/>
      <c r="J368" s="19"/>
      <c r="K368" s="17"/>
      <c r="L368" s="17"/>
      <c r="M368" s="17"/>
      <c r="N368" s="17"/>
    </row>
    <row r="369" spans="1:14" s="18" customFormat="1" ht="63">
      <c r="A369" s="97" t="s">
        <v>596</v>
      </c>
      <c r="B369" s="94"/>
      <c r="C369" s="95" t="s">
        <v>452</v>
      </c>
      <c r="D369" s="95" t="s">
        <v>332</v>
      </c>
      <c r="E369" s="94" t="s">
        <v>597</v>
      </c>
      <c r="F369" s="94">
        <v>600</v>
      </c>
      <c r="G369" s="49">
        <v>50</v>
      </c>
      <c r="H369" s="17"/>
      <c r="I369" s="17"/>
      <c r="J369" s="19"/>
      <c r="K369" s="17"/>
      <c r="L369" s="17"/>
      <c r="M369" s="17"/>
      <c r="N369" s="17"/>
    </row>
    <row r="370" spans="1:14" s="18" customFormat="1" ht="31.5">
      <c r="A370" s="93" t="s">
        <v>598</v>
      </c>
      <c r="B370" s="94"/>
      <c r="C370" s="95" t="s">
        <v>452</v>
      </c>
      <c r="D370" s="95" t="s">
        <v>332</v>
      </c>
      <c r="E370" s="94" t="s">
        <v>599</v>
      </c>
      <c r="F370" s="94"/>
      <c r="G370" s="49">
        <f>SUM(G371)</f>
        <v>132</v>
      </c>
      <c r="H370" s="17"/>
      <c r="I370" s="17"/>
      <c r="J370" s="19"/>
      <c r="K370" s="17"/>
      <c r="L370" s="17"/>
      <c r="M370" s="17"/>
      <c r="N370" s="17"/>
    </row>
    <row r="371" spans="1:14" s="18" customFormat="1" ht="47.25">
      <c r="A371" s="97" t="s">
        <v>600</v>
      </c>
      <c r="B371" s="94"/>
      <c r="C371" s="95" t="s">
        <v>452</v>
      </c>
      <c r="D371" s="95" t="s">
        <v>332</v>
      </c>
      <c r="E371" s="94" t="s">
        <v>601</v>
      </c>
      <c r="F371" s="94">
        <v>600</v>
      </c>
      <c r="G371" s="49">
        <v>132</v>
      </c>
      <c r="H371" s="17"/>
      <c r="I371" s="17"/>
      <c r="J371" s="19"/>
      <c r="K371" s="17"/>
      <c r="L371" s="17"/>
      <c r="M371" s="17"/>
      <c r="N371" s="17"/>
    </row>
    <row r="372" spans="1:14" s="18" customFormat="1" ht="31.5">
      <c r="A372" s="93" t="s">
        <v>602</v>
      </c>
      <c r="B372" s="94"/>
      <c r="C372" s="95" t="s">
        <v>452</v>
      </c>
      <c r="D372" s="95" t="s">
        <v>332</v>
      </c>
      <c r="E372" s="94" t="s">
        <v>603</v>
      </c>
      <c r="F372" s="94"/>
      <c r="G372" s="49">
        <f>SUM(G373)</f>
        <v>286</v>
      </c>
      <c r="H372" s="17"/>
      <c r="I372" s="17"/>
      <c r="J372" s="19"/>
      <c r="K372" s="17"/>
      <c r="L372" s="17"/>
      <c r="M372" s="17"/>
      <c r="N372" s="17"/>
    </row>
    <row r="373" spans="1:14" s="18" customFormat="1" ht="63">
      <c r="A373" s="97" t="s">
        <v>604</v>
      </c>
      <c r="B373" s="94"/>
      <c r="C373" s="95" t="s">
        <v>452</v>
      </c>
      <c r="D373" s="95" t="s">
        <v>332</v>
      </c>
      <c r="E373" s="94" t="s">
        <v>605</v>
      </c>
      <c r="F373" s="94">
        <v>600</v>
      </c>
      <c r="G373" s="49">
        <v>286</v>
      </c>
      <c r="H373" s="17"/>
      <c r="I373" s="17"/>
      <c r="J373" s="19"/>
      <c r="K373" s="17"/>
      <c r="L373" s="17"/>
      <c r="M373" s="17"/>
      <c r="N373" s="17"/>
    </row>
    <row r="374" spans="1:14" s="18" customFormat="1" ht="95.25" customHeight="1">
      <c r="A374" s="93" t="s">
        <v>606</v>
      </c>
      <c r="B374" s="94"/>
      <c r="C374" s="95" t="s">
        <v>452</v>
      </c>
      <c r="D374" s="95" t="s">
        <v>332</v>
      </c>
      <c r="E374" s="94" t="s">
        <v>607</v>
      </c>
      <c r="F374" s="94"/>
      <c r="G374" s="49">
        <f>SUM(G375)</f>
        <v>5415.6</v>
      </c>
      <c r="H374" s="17"/>
      <c r="I374" s="17"/>
      <c r="J374" s="19"/>
      <c r="K374" s="17"/>
      <c r="L374" s="17"/>
      <c r="M374" s="17"/>
      <c r="N374" s="17"/>
    </row>
    <row r="375" spans="1:14" s="18" customFormat="1" ht="141.75">
      <c r="A375" s="97" t="s">
        <v>608</v>
      </c>
      <c r="B375" s="94"/>
      <c r="C375" s="95" t="s">
        <v>452</v>
      </c>
      <c r="D375" s="95" t="s">
        <v>332</v>
      </c>
      <c r="E375" s="94" t="s">
        <v>609</v>
      </c>
      <c r="F375" s="94">
        <v>600</v>
      </c>
      <c r="G375" s="49">
        <v>5415.6</v>
      </c>
      <c r="H375" s="17"/>
      <c r="I375" s="17"/>
      <c r="J375" s="19"/>
      <c r="K375" s="17"/>
      <c r="L375" s="17"/>
      <c r="M375" s="17"/>
      <c r="N375" s="17"/>
    </row>
    <row r="376" spans="1:14" s="18" customFormat="1" ht="47.25">
      <c r="A376" s="97" t="s">
        <v>861</v>
      </c>
      <c r="B376" s="94"/>
      <c r="C376" s="95" t="s">
        <v>452</v>
      </c>
      <c r="D376" s="95" t="s">
        <v>332</v>
      </c>
      <c r="E376" s="94" t="s">
        <v>610</v>
      </c>
      <c r="F376" s="94"/>
      <c r="G376" s="49">
        <f>SUM(G377:G377)</f>
        <v>39139.199999999997</v>
      </c>
      <c r="H376" s="17"/>
      <c r="I376" s="17"/>
      <c r="J376" s="19"/>
      <c r="K376" s="17"/>
      <c r="L376" s="17"/>
      <c r="M376" s="17"/>
      <c r="N376" s="17"/>
    </row>
    <row r="377" spans="1:14" s="18" customFormat="1" ht="63">
      <c r="A377" s="97" t="s">
        <v>611</v>
      </c>
      <c r="B377" s="94"/>
      <c r="C377" s="95" t="s">
        <v>452</v>
      </c>
      <c r="D377" s="95" t="s">
        <v>332</v>
      </c>
      <c r="E377" s="94" t="s">
        <v>612</v>
      </c>
      <c r="F377" s="94">
        <v>600</v>
      </c>
      <c r="G377" s="49">
        <v>39139.199999999997</v>
      </c>
      <c r="H377" s="17"/>
      <c r="I377" s="17"/>
      <c r="J377" s="19"/>
      <c r="K377" s="17"/>
      <c r="L377" s="17"/>
      <c r="M377" s="17"/>
      <c r="N377" s="17"/>
    </row>
    <row r="378" spans="1:14" s="18" customFormat="1" ht="47.25">
      <c r="A378" s="97" t="s">
        <v>613</v>
      </c>
      <c r="B378" s="94"/>
      <c r="C378" s="95" t="s">
        <v>452</v>
      </c>
      <c r="D378" s="95" t="s">
        <v>332</v>
      </c>
      <c r="E378" s="94" t="s">
        <v>614</v>
      </c>
      <c r="F378" s="94"/>
      <c r="G378" s="49">
        <f>SUM(G379:G379)</f>
        <v>500.6</v>
      </c>
      <c r="H378" s="17"/>
      <c r="I378" s="17"/>
      <c r="J378" s="19"/>
      <c r="K378" s="17"/>
      <c r="L378" s="17"/>
      <c r="M378" s="17"/>
      <c r="N378" s="17"/>
    </row>
    <row r="379" spans="1:14" s="18" customFormat="1" ht="63">
      <c r="A379" s="97" t="s">
        <v>615</v>
      </c>
      <c r="B379" s="94"/>
      <c r="C379" s="95" t="s">
        <v>452</v>
      </c>
      <c r="D379" s="95" t="s">
        <v>332</v>
      </c>
      <c r="E379" s="94" t="s">
        <v>616</v>
      </c>
      <c r="F379" s="94">
        <v>600</v>
      </c>
      <c r="G379" s="49">
        <v>500.6</v>
      </c>
      <c r="H379" s="17"/>
      <c r="I379" s="17"/>
      <c r="J379" s="19"/>
      <c r="K379" s="17"/>
      <c r="L379" s="17"/>
      <c r="M379" s="17"/>
      <c r="N379" s="17"/>
    </row>
    <row r="380" spans="1:14" s="18" customFormat="1" ht="31.5">
      <c r="A380" s="97" t="s">
        <v>703</v>
      </c>
      <c r="B380" s="94"/>
      <c r="C380" s="95" t="s">
        <v>452</v>
      </c>
      <c r="D380" s="95" t="s">
        <v>332</v>
      </c>
      <c r="E380" s="94" t="s">
        <v>707</v>
      </c>
      <c r="F380" s="94"/>
      <c r="G380" s="49">
        <f>SUM(G381:G383)</f>
        <v>1497.4</v>
      </c>
      <c r="H380" s="17"/>
      <c r="I380" s="17"/>
      <c r="J380" s="19"/>
      <c r="K380" s="17"/>
      <c r="L380" s="17"/>
      <c r="M380" s="17"/>
      <c r="N380" s="17"/>
    </row>
    <row r="381" spans="1:14" s="18" customFormat="1" ht="47.25">
      <c r="A381" s="97" t="s">
        <v>709</v>
      </c>
      <c r="B381" s="94"/>
      <c r="C381" s="95" t="s">
        <v>452</v>
      </c>
      <c r="D381" s="95" t="s">
        <v>332</v>
      </c>
      <c r="E381" s="94" t="s">
        <v>708</v>
      </c>
      <c r="F381" s="94">
        <v>600</v>
      </c>
      <c r="G381" s="49">
        <v>500.6</v>
      </c>
      <c r="H381" s="17"/>
      <c r="I381" s="17"/>
      <c r="J381" s="19"/>
      <c r="K381" s="17"/>
      <c r="L381" s="17"/>
      <c r="M381" s="17"/>
      <c r="N381" s="17"/>
    </row>
    <row r="382" spans="1:14" s="18" customFormat="1" ht="47.25" hidden="1">
      <c r="A382" s="97" t="s">
        <v>711</v>
      </c>
      <c r="B382" s="94"/>
      <c r="C382" s="95" t="s">
        <v>452</v>
      </c>
      <c r="D382" s="95" t="s">
        <v>332</v>
      </c>
      <c r="E382" s="94" t="s">
        <v>710</v>
      </c>
      <c r="F382" s="94">
        <v>600</v>
      </c>
      <c r="G382" s="49"/>
      <c r="H382" s="17"/>
      <c r="I382" s="17"/>
      <c r="J382" s="19"/>
      <c r="K382" s="17"/>
      <c r="L382" s="17"/>
      <c r="M382" s="17"/>
      <c r="N382" s="17"/>
    </row>
    <row r="383" spans="1:14" s="18" customFormat="1" ht="47.25">
      <c r="A383" s="97" t="s">
        <v>713</v>
      </c>
      <c r="B383" s="94"/>
      <c r="C383" s="95" t="s">
        <v>452</v>
      </c>
      <c r="D383" s="95" t="s">
        <v>332</v>
      </c>
      <c r="E383" s="94" t="s">
        <v>712</v>
      </c>
      <c r="F383" s="94">
        <v>600</v>
      </c>
      <c r="G383" s="49">
        <v>996.8</v>
      </c>
      <c r="H383" s="17"/>
      <c r="I383" s="17"/>
      <c r="J383" s="19"/>
      <c r="K383" s="17"/>
      <c r="L383" s="17"/>
      <c r="M383" s="17"/>
      <c r="N383" s="17"/>
    </row>
    <row r="384" spans="1:14" s="18" customFormat="1" ht="15.75">
      <c r="A384" s="88" t="s">
        <v>617</v>
      </c>
      <c r="B384" s="89"/>
      <c r="C384" s="90" t="s">
        <v>375</v>
      </c>
      <c r="D384" s="90" t="s">
        <v>262</v>
      </c>
      <c r="E384" s="89"/>
      <c r="F384" s="89"/>
      <c r="G384" s="92">
        <f>SUM(G385)</f>
        <v>167915.39999999997</v>
      </c>
      <c r="H384" s="17"/>
      <c r="I384" s="17"/>
      <c r="J384" s="19"/>
      <c r="K384" s="17"/>
      <c r="L384" s="17"/>
      <c r="M384" s="17"/>
      <c r="N384" s="17"/>
    </row>
    <row r="385" spans="1:14" s="18" customFormat="1" ht="15.75">
      <c r="A385" s="88" t="s">
        <v>618</v>
      </c>
      <c r="B385" s="89"/>
      <c r="C385" s="90" t="s">
        <v>375</v>
      </c>
      <c r="D385" s="90" t="s">
        <v>261</v>
      </c>
      <c r="E385" s="89"/>
      <c r="F385" s="89"/>
      <c r="G385" s="92">
        <f>SUM(G386,G420,G416)</f>
        <v>167915.39999999997</v>
      </c>
      <c r="H385" s="17"/>
      <c r="I385" s="17"/>
      <c r="J385" s="19"/>
      <c r="K385" s="17"/>
      <c r="L385" s="17"/>
      <c r="M385" s="17"/>
      <c r="N385" s="17"/>
    </row>
    <row r="386" spans="1:14" s="18" customFormat="1" ht="31.5">
      <c r="A386" s="93" t="s">
        <v>1095</v>
      </c>
      <c r="B386" s="94"/>
      <c r="C386" s="95" t="s">
        <v>375</v>
      </c>
      <c r="D386" s="95" t="s">
        <v>261</v>
      </c>
      <c r="E386" s="94" t="s">
        <v>466</v>
      </c>
      <c r="F386" s="94"/>
      <c r="G386" s="49">
        <f>SUM(G387,G412)</f>
        <v>164140.09999999998</v>
      </c>
      <c r="H386" s="17"/>
      <c r="I386" s="17"/>
      <c r="J386" s="19"/>
      <c r="K386" s="17"/>
      <c r="L386" s="17"/>
      <c r="M386" s="17"/>
      <c r="N386" s="17"/>
    </row>
    <row r="387" spans="1:14" s="18" customFormat="1" ht="47.25">
      <c r="A387" s="93" t="s">
        <v>467</v>
      </c>
      <c r="B387" s="94"/>
      <c r="C387" s="95" t="s">
        <v>375</v>
      </c>
      <c r="D387" s="95" t="s">
        <v>261</v>
      </c>
      <c r="E387" s="94" t="s">
        <v>525</v>
      </c>
      <c r="F387" s="94"/>
      <c r="G387" s="49">
        <f>SUM(G388,G390,G392,G394,G396,G398,G401,G403,G405,G409,G407)</f>
        <v>42060.399999999994</v>
      </c>
      <c r="H387" s="17"/>
      <c r="I387" s="17"/>
      <c r="J387" s="19"/>
      <c r="K387" s="17"/>
      <c r="L387" s="17"/>
      <c r="M387" s="17"/>
      <c r="N387" s="17"/>
    </row>
    <row r="388" spans="1:14" s="18" customFormat="1" ht="31.5">
      <c r="A388" s="93" t="s">
        <v>619</v>
      </c>
      <c r="B388" s="94"/>
      <c r="C388" s="95" t="s">
        <v>375</v>
      </c>
      <c r="D388" s="95" t="s">
        <v>261</v>
      </c>
      <c r="E388" s="94" t="s">
        <v>620</v>
      </c>
      <c r="F388" s="94"/>
      <c r="G388" s="49">
        <f>SUM(G389)</f>
        <v>1011.2</v>
      </c>
      <c r="H388" s="17"/>
      <c r="I388" s="17"/>
      <c r="J388" s="19"/>
      <c r="K388" s="17"/>
      <c r="L388" s="17"/>
      <c r="M388" s="17"/>
      <c r="N388" s="17"/>
    </row>
    <row r="389" spans="1:14" s="18" customFormat="1" ht="47.25">
      <c r="A389" s="97" t="s">
        <v>621</v>
      </c>
      <c r="B389" s="94"/>
      <c r="C389" s="95" t="s">
        <v>375</v>
      </c>
      <c r="D389" s="95" t="s">
        <v>261</v>
      </c>
      <c r="E389" s="94" t="s">
        <v>622</v>
      </c>
      <c r="F389" s="94">
        <v>600</v>
      </c>
      <c r="G389" s="49">
        <v>1011.2</v>
      </c>
      <c r="H389" s="17"/>
      <c r="I389" s="17"/>
      <c r="J389" s="19"/>
      <c r="K389" s="17"/>
      <c r="L389" s="17"/>
      <c r="M389" s="17"/>
      <c r="N389" s="17"/>
    </row>
    <row r="390" spans="1:14" s="18" customFormat="1" ht="31.5">
      <c r="A390" s="93" t="s">
        <v>623</v>
      </c>
      <c r="B390" s="94"/>
      <c r="C390" s="95" t="s">
        <v>375</v>
      </c>
      <c r="D390" s="95" t="s">
        <v>261</v>
      </c>
      <c r="E390" s="94" t="s">
        <v>624</v>
      </c>
      <c r="F390" s="94"/>
      <c r="G390" s="49">
        <f>SUM(G391)</f>
        <v>151.69999999999999</v>
      </c>
      <c r="H390" s="17"/>
      <c r="I390" s="17"/>
      <c r="J390" s="19"/>
      <c r="K390" s="17"/>
      <c r="L390" s="17"/>
      <c r="M390" s="17"/>
      <c r="N390" s="17"/>
    </row>
    <row r="391" spans="1:14" s="25" customFormat="1" ht="47.25">
      <c r="A391" s="97" t="s">
        <v>625</v>
      </c>
      <c r="B391" s="94"/>
      <c r="C391" s="95" t="s">
        <v>375</v>
      </c>
      <c r="D391" s="95" t="s">
        <v>261</v>
      </c>
      <c r="E391" s="94" t="s">
        <v>626</v>
      </c>
      <c r="F391" s="94">
        <v>600</v>
      </c>
      <c r="G391" s="49">
        <v>151.69999999999999</v>
      </c>
      <c r="H391" s="24"/>
      <c r="I391" s="24"/>
      <c r="J391" s="19"/>
      <c r="K391" s="24"/>
      <c r="L391" s="24"/>
      <c r="M391" s="24"/>
      <c r="N391" s="24"/>
    </row>
    <row r="392" spans="1:14" s="25" customFormat="1" ht="96.75" customHeight="1">
      <c r="A392" s="97" t="s">
        <v>606</v>
      </c>
      <c r="B392" s="94"/>
      <c r="C392" s="95" t="s">
        <v>375</v>
      </c>
      <c r="D392" s="95" t="s">
        <v>261</v>
      </c>
      <c r="E392" s="94" t="s">
        <v>607</v>
      </c>
      <c r="F392" s="94"/>
      <c r="G392" s="49">
        <f>SUM(G393)</f>
        <v>1296</v>
      </c>
      <c r="H392" s="24"/>
      <c r="I392" s="24"/>
      <c r="J392" s="19"/>
      <c r="K392" s="24"/>
      <c r="L392" s="24"/>
      <c r="M392" s="24"/>
      <c r="N392" s="24"/>
    </row>
    <row r="393" spans="1:14" s="25" customFormat="1" ht="141.75">
      <c r="A393" s="97" t="s">
        <v>608</v>
      </c>
      <c r="B393" s="94"/>
      <c r="C393" s="95" t="s">
        <v>375</v>
      </c>
      <c r="D393" s="95" t="s">
        <v>261</v>
      </c>
      <c r="E393" s="94" t="s">
        <v>609</v>
      </c>
      <c r="F393" s="94">
        <v>600</v>
      </c>
      <c r="G393" s="49">
        <v>1296</v>
      </c>
      <c r="H393" s="24"/>
      <c r="I393" s="24"/>
      <c r="J393" s="19"/>
      <c r="K393" s="24"/>
      <c r="L393" s="24"/>
      <c r="M393" s="24"/>
      <c r="N393" s="24"/>
    </row>
    <row r="394" spans="1:14" s="25" customFormat="1" ht="47.25">
      <c r="A394" s="93" t="s">
        <v>530</v>
      </c>
      <c r="B394" s="94"/>
      <c r="C394" s="95" t="s">
        <v>375</v>
      </c>
      <c r="D394" s="95" t="s">
        <v>261</v>
      </c>
      <c r="E394" s="94" t="s">
        <v>531</v>
      </c>
      <c r="F394" s="94"/>
      <c r="G394" s="49">
        <f>SUM(G395)</f>
        <v>2931.2</v>
      </c>
      <c r="H394" s="24"/>
      <c r="I394" s="24"/>
      <c r="J394" s="19"/>
      <c r="K394" s="24"/>
      <c r="L394" s="24"/>
      <c r="M394" s="24"/>
      <c r="N394" s="24"/>
    </row>
    <row r="395" spans="1:14" s="18" customFormat="1" ht="47.25">
      <c r="A395" s="97" t="s">
        <v>532</v>
      </c>
      <c r="B395" s="94"/>
      <c r="C395" s="95" t="s">
        <v>375</v>
      </c>
      <c r="D395" s="95" t="s">
        <v>261</v>
      </c>
      <c r="E395" s="94" t="s">
        <v>533</v>
      </c>
      <c r="F395" s="94">
        <v>600</v>
      </c>
      <c r="G395" s="49">
        <v>2931.2</v>
      </c>
      <c r="H395" s="17"/>
      <c r="I395" s="17"/>
      <c r="J395" s="19"/>
      <c r="K395" s="17"/>
      <c r="L395" s="17"/>
      <c r="M395" s="17"/>
      <c r="N395" s="17"/>
    </row>
    <row r="396" spans="1:14" s="25" customFormat="1" ht="15.75">
      <c r="A396" s="97" t="s">
        <v>536</v>
      </c>
      <c r="B396" s="94"/>
      <c r="C396" s="95" t="s">
        <v>375</v>
      </c>
      <c r="D396" s="95" t="s">
        <v>261</v>
      </c>
      <c r="E396" s="94" t="s">
        <v>537</v>
      </c>
      <c r="F396" s="94"/>
      <c r="G396" s="49">
        <f>SUM(G397)</f>
        <v>68.8</v>
      </c>
      <c r="H396" s="24"/>
      <c r="I396" s="24"/>
      <c r="J396" s="19"/>
      <c r="K396" s="24"/>
      <c r="L396" s="24"/>
      <c r="M396" s="24"/>
      <c r="N396" s="24"/>
    </row>
    <row r="397" spans="1:14" s="25" customFormat="1" ht="31.5">
      <c r="A397" s="97" t="s">
        <v>538</v>
      </c>
      <c r="B397" s="94"/>
      <c r="C397" s="95" t="s">
        <v>375</v>
      </c>
      <c r="D397" s="95" t="s">
        <v>261</v>
      </c>
      <c r="E397" s="94" t="s">
        <v>537</v>
      </c>
      <c r="F397" s="94">
        <v>600</v>
      </c>
      <c r="G397" s="49">
        <v>68.8</v>
      </c>
      <c r="H397" s="24"/>
      <c r="I397" s="24"/>
      <c r="J397" s="19"/>
      <c r="K397" s="24"/>
      <c r="L397" s="24"/>
      <c r="M397" s="24"/>
      <c r="N397" s="24"/>
    </row>
    <row r="398" spans="1:14" s="25" customFormat="1" ht="47.25">
      <c r="A398" s="97" t="s">
        <v>714</v>
      </c>
      <c r="B398" s="94"/>
      <c r="C398" s="95" t="s">
        <v>375</v>
      </c>
      <c r="D398" s="95" t="s">
        <v>261</v>
      </c>
      <c r="E398" s="94" t="s">
        <v>610</v>
      </c>
      <c r="F398" s="94"/>
      <c r="G398" s="49">
        <f>SUM(G399:G400)</f>
        <v>21027.1</v>
      </c>
      <c r="H398" s="24"/>
      <c r="I398" s="24"/>
      <c r="J398" s="19"/>
      <c r="K398" s="24"/>
      <c r="L398" s="24"/>
      <c r="M398" s="24"/>
      <c r="N398" s="24"/>
    </row>
    <row r="399" spans="1:14" s="25" customFormat="1" ht="31.5" hidden="1">
      <c r="A399" s="97" t="s">
        <v>920</v>
      </c>
      <c r="B399" s="94"/>
      <c r="C399" s="95" t="s">
        <v>375</v>
      </c>
      <c r="D399" s="95" t="s">
        <v>261</v>
      </c>
      <c r="E399" s="94" t="s">
        <v>919</v>
      </c>
      <c r="F399" s="94">
        <v>600</v>
      </c>
      <c r="G399" s="49"/>
      <c r="H399" s="24"/>
      <c r="I399" s="24"/>
      <c r="J399" s="19"/>
      <c r="K399" s="24"/>
      <c r="L399" s="24"/>
      <c r="M399" s="24"/>
      <c r="N399" s="24"/>
    </row>
    <row r="400" spans="1:14" s="25" customFormat="1" ht="63">
      <c r="A400" s="97" t="s">
        <v>716</v>
      </c>
      <c r="B400" s="94"/>
      <c r="C400" s="95" t="s">
        <v>375</v>
      </c>
      <c r="D400" s="95" t="s">
        <v>261</v>
      </c>
      <c r="E400" s="94" t="s">
        <v>715</v>
      </c>
      <c r="F400" s="94">
        <v>600</v>
      </c>
      <c r="G400" s="49">
        <f>14028.7+6991.4+7</f>
        <v>21027.1</v>
      </c>
      <c r="H400" s="24"/>
      <c r="I400" s="24"/>
      <c r="J400" s="19"/>
      <c r="K400" s="24"/>
      <c r="L400" s="24"/>
      <c r="M400" s="24"/>
      <c r="N400" s="24"/>
    </row>
    <row r="401" spans="1:14" s="18" customFormat="1" ht="47.25">
      <c r="A401" s="93" t="s">
        <v>627</v>
      </c>
      <c r="B401" s="94"/>
      <c r="C401" s="95" t="s">
        <v>375</v>
      </c>
      <c r="D401" s="95" t="s">
        <v>261</v>
      </c>
      <c r="E401" s="94" t="s">
        <v>628</v>
      </c>
      <c r="F401" s="94"/>
      <c r="G401" s="49">
        <f>SUM(G402)</f>
        <v>3722.2</v>
      </c>
      <c r="H401" s="17"/>
      <c r="I401" s="17"/>
      <c r="J401" s="19"/>
      <c r="K401" s="17"/>
      <c r="L401" s="17"/>
      <c r="M401" s="17"/>
      <c r="N401" s="17"/>
    </row>
    <row r="402" spans="1:14" s="18" customFormat="1" ht="78.75">
      <c r="A402" s="93" t="s">
        <v>629</v>
      </c>
      <c r="B402" s="94"/>
      <c r="C402" s="94" t="s">
        <v>375</v>
      </c>
      <c r="D402" s="94" t="s">
        <v>261</v>
      </c>
      <c r="E402" s="94" t="s">
        <v>630</v>
      </c>
      <c r="F402" s="94">
        <v>600</v>
      </c>
      <c r="G402" s="49">
        <v>3722.2</v>
      </c>
      <c r="H402" s="17"/>
      <c r="I402" s="17"/>
      <c r="J402" s="19"/>
      <c r="K402" s="17"/>
      <c r="L402" s="17"/>
      <c r="M402" s="17"/>
      <c r="N402" s="17"/>
    </row>
    <row r="403" spans="1:14" s="18" customFormat="1" ht="47.25">
      <c r="A403" s="93" t="s">
        <v>718</v>
      </c>
      <c r="B403" s="94"/>
      <c r="C403" s="95" t="s">
        <v>375</v>
      </c>
      <c r="D403" s="95" t="s">
        <v>261</v>
      </c>
      <c r="E403" s="94" t="s">
        <v>717</v>
      </c>
      <c r="F403" s="94"/>
      <c r="G403" s="49">
        <f>SUM(G404)</f>
        <v>3000</v>
      </c>
      <c r="H403" s="17"/>
      <c r="I403" s="17"/>
      <c r="J403" s="19"/>
      <c r="K403" s="17"/>
      <c r="L403" s="17"/>
      <c r="M403" s="17"/>
      <c r="N403" s="17"/>
    </row>
    <row r="404" spans="1:14" s="18" customFormat="1" ht="65.25" customHeight="1">
      <c r="A404" s="93" t="s">
        <v>720</v>
      </c>
      <c r="B404" s="94"/>
      <c r="C404" s="94" t="s">
        <v>375</v>
      </c>
      <c r="D404" s="94" t="s">
        <v>261</v>
      </c>
      <c r="E404" s="94" t="s">
        <v>719</v>
      </c>
      <c r="F404" s="94">
        <v>600</v>
      </c>
      <c r="G404" s="49">
        <v>3000</v>
      </c>
      <c r="H404" s="17"/>
      <c r="I404" s="17"/>
      <c r="J404" s="19"/>
      <c r="K404" s="17"/>
      <c r="L404" s="17"/>
      <c r="M404" s="17"/>
      <c r="N404" s="17"/>
    </row>
    <row r="405" spans="1:14" s="18" customFormat="1" ht="47.25">
      <c r="A405" s="93" t="s">
        <v>1012</v>
      </c>
      <c r="B405" s="94"/>
      <c r="C405" s="95" t="s">
        <v>375</v>
      </c>
      <c r="D405" s="95" t="s">
        <v>261</v>
      </c>
      <c r="E405" s="94" t="s">
        <v>1014</v>
      </c>
      <c r="F405" s="94"/>
      <c r="G405" s="49">
        <f>SUM(G406)</f>
        <v>1001.1</v>
      </c>
      <c r="H405" s="17"/>
      <c r="I405" s="17"/>
      <c r="J405" s="19"/>
      <c r="K405" s="17"/>
      <c r="L405" s="17"/>
      <c r="M405" s="17"/>
      <c r="N405" s="17"/>
    </row>
    <row r="406" spans="1:14" s="18" customFormat="1" ht="78.75">
      <c r="A406" s="93" t="s">
        <v>1013</v>
      </c>
      <c r="B406" s="94"/>
      <c r="C406" s="95" t="s">
        <v>375</v>
      </c>
      <c r="D406" s="95" t="s">
        <v>261</v>
      </c>
      <c r="E406" s="94" t="s">
        <v>1015</v>
      </c>
      <c r="F406" s="94">
        <v>600</v>
      </c>
      <c r="G406" s="49">
        <v>1001.1</v>
      </c>
      <c r="H406" s="17"/>
      <c r="I406" s="17"/>
      <c r="J406" s="19"/>
      <c r="K406" s="17"/>
      <c r="L406" s="17"/>
      <c r="M406" s="17"/>
      <c r="N406" s="17"/>
    </row>
    <row r="407" spans="1:14" s="18" customFormat="1" ht="47.25">
      <c r="A407" s="93" t="s">
        <v>1154</v>
      </c>
      <c r="B407" s="94"/>
      <c r="C407" s="95" t="s">
        <v>375</v>
      </c>
      <c r="D407" s="95" t="s">
        <v>261</v>
      </c>
      <c r="E407" s="94" t="s">
        <v>1151</v>
      </c>
      <c r="F407" s="94"/>
      <c r="G407" s="49">
        <f>SUM(G408)</f>
        <v>2851.1</v>
      </c>
      <c r="H407" s="17"/>
      <c r="I407" s="17"/>
      <c r="J407" s="19"/>
      <c r="K407" s="17"/>
      <c r="L407" s="17"/>
      <c r="M407" s="17"/>
      <c r="N407" s="17"/>
    </row>
    <row r="408" spans="1:14" s="18" customFormat="1" ht="63">
      <c r="A408" s="93" t="s">
        <v>1153</v>
      </c>
      <c r="B408" s="94"/>
      <c r="C408" s="95" t="s">
        <v>375</v>
      </c>
      <c r="D408" s="95" t="s">
        <v>261</v>
      </c>
      <c r="E408" s="94" t="s">
        <v>1152</v>
      </c>
      <c r="F408" s="94">
        <v>600</v>
      </c>
      <c r="G408" s="49">
        <v>2851.1</v>
      </c>
      <c r="H408" s="17"/>
      <c r="I408" s="17"/>
      <c r="J408" s="19"/>
      <c r="K408" s="17"/>
      <c r="L408" s="17"/>
      <c r="M408" s="17"/>
      <c r="N408" s="17"/>
    </row>
    <row r="409" spans="1:14" s="18" customFormat="1" ht="15.75">
      <c r="A409" s="93" t="s">
        <v>1017</v>
      </c>
      <c r="B409" s="94"/>
      <c r="C409" s="95" t="s">
        <v>375</v>
      </c>
      <c r="D409" s="95" t="s">
        <v>261</v>
      </c>
      <c r="E409" s="94" t="s">
        <v>1016</v>
      </c>
      <c r="F409" s="94"/>
      <c r="G409" s="49">
        <f>SUM(G410,G411)</f>
        <v>5000</v>
      </c>
      <c r="H409" s="17"/>
      <c r="I409" s="17"/>
      <c r="J409" s="19"/>
      <c r="K409" s="17"/>
      <c r="L409" s="17"/>
      <c r="M409" s="17"/>
      <c r="N409" s="17"/>
    </row>
    <row r="410" spans="1:14" s="18" customFormat="1" ht="47.25" hidden="1">
      <c r="A410" s="93" t="s">
        <v>1019</v>
      </c>
      <c r="B410" s="94"/>
      <c r="C410" s="95" t="s">
        <v>375</v>
      </c>
      <c r="D410" s="95" t="s">
        <v>261</v>
      </c>
      <c r="E410" s="94" t="s">
        <v>1018</v>
      </c>
      <c r="F410" s="94">
        <v>600</v>
      </c>
      <c r="G410" s="49">
        <v>0</v>
      </c>
      <c r="H410" s="17"/>
      <c r="I410" s="17"/>
      <c r="J410" s="19"/>
      <c r="K410" s="17"/>
      <c r="L410" s="17"/>
      <c r="M410" s="17"/>
      <c r="N410" s="17"/>
    </row>
    <row r="411" spans="1:14" s="18" customFormat="1" ht="47.25">
      <c r="A411" s="93" t="s">
        <v>1021</v>
      </c>
      <c r="B411" s="94"/>
      <c r="C411" s="95" t="s">
        <v>375</v>
      </c>
      <c r="D411" s="95" t="s">
        <v>261</v>
      </c>
      <c r="E411" s="94" t="s">
        <v>1020</v>
      </c>
      <c r="F411" s="94">
        <v>600</v>
      </c>
      <c r="G411" s="49">
        <v>5000</v>
      </c>
      <c r="H411" s="17"/>
      <c r="I411" s="17"/>
      <c r="J411" s="19"/>
      <c r="K411" s="17"/>
      <c r="L411" s="17"/>
      <c r="M411" s="17"/>
      <c r="N411" s="17"/>
    </row>
    <row r="412" spans="1:14" s="18" customFormat="1" ht="33" customHeight="1">
      <c r="A412" s="93" t="s">
        <v>539</v>
      </c>
      <c r="B412" s="94"/>
      <c r="C412" s="95" t="s">
        <v>375</v>
      </c>
      <c r="D412" s="95" t="s">
        <v>261</v>
      </c>
      <c r="E412" s="94" t="s">
        <v>540</v>
      </c>
      <c r="F412" s="94"/>
      <c r="G412" s="49">
        <f>SUM(G413:G415)</f>
        <v>122079.7</v>
      </c>
      <c r="H412" s="17"/>
      <c r="I412" s="17"/>
      <c r="J412" s="19"/>
      <c r="K412" s="17"/>
      <c r="L412" s="17"/>
      <c r="M412" s="17"/>
      <c r="N412" s="17"/>
    </row>
    <row r="413" spans="1:14" s="18" customFormat="1" ht="63">
      <c r="A413" s="97" t="s">
        <v>631</v>
      </c>
      <c r="B413" s="94"/>
      <c r="C413" s="95" t="s">
        <v>375</v>
      </c>
      <c r="D413" s="95" t="s">
        <v>261</v>
      </c>
      <c r="E413" s="94" t="s">
        <v>632</v>
      </c>
      <c r="F413" s="94">
        <v>600</v>
      </c>
      <c r="G413" s="49">
        <v>66159.8</v>
      </c>
      <c r="H413" s="17"/>
      <c r="I413" s="17"/>
      <c r="J413" s="19"/>
      <c r="K413" s="17"/>
      <c r="L413" s="17"/>
      <c r="M413" s="17"/>
      <c r="N413" s="17"/>
    </row>
    <row r="414" spans="1:14" s="18" customFormat="1" ht="63">
      <c r="A414" s="97" t="s">
        <v>633</v>
      </c>
      <c r="B414" s="94"/>
      <c r="C414" s="95" t="s">
        <v>375</v>
      </c>
      <c r="D414" s="95" t="s">
        <v>261</v>
      </c>
      <c r="E414" s="94" t="s">
        <v>634</v>
      </c>
      <c r="F414" s="94">
        <v>600</v>
      </c>
      <c r="G414" s="49">
        <v>19353.2</v>
      </c>
      <c r="H414" s="17"/>
      <c r="I414" s="17"/>
      <c r="J414" s="19"/>
      <c r="K414" s="17"/>
      <c r="L414" s="17"/>
      <c r="M414" s="17"/>
      <c r="N414" s="17"/>
    </row>
    <row r="415" spans="1:14" s="18" customFormat="1" ht="63">
      <c r="A415" s="97" t="s">
        <v>635</v>
      </c>
      <c r="B415" s="94"/>
      <c r="C415" s="95" t="s">
        <v>375</v>
      </c>
      <c r="D415" s="95" t="s">
        <v>261</v>
      </c>
      <c r="E415" s="94" t="s">
        <v>636</v>
      </c>
      <c r="F415" s="94">
        <v>600</v>
      </c>
      <c r="G415" s="49">
        <v>36566.699999999997</v>
      </c>
      <c r="H415" s="17"/>
      <c r="I415" s="17"/>
      <c r="J415" s="19"/>
      <c r="K415" s="17"/>
      <c r="L415" s="17"/>
      <c r="M415" s="17"/>
      <c r="N415" s="17"/>
    </row>
    <row r="416" spans="1:14" s="18" customFormat="1" ht="31.5">
      <c r="A416" s="93" t="s">
        <v>1087</v>
      </c>
      <c r="B416" s="94"/>
      <c r="C416" s="95" t="s">
        <v>375</v>
      </c>
      <c r="D416" s="95" t="s">
        <v>261</v>
      </c>
      <c r="E416" s="94" t="s">
        <v>399</v>
      </c>
      <c r="F416" s="94"/>
      <c r="G416" s="49">
        <f>G417</f>
        <v>1372.3</v>
      </c>
      <c r="H416" s="17"/>
      <c r="I416" s="17"/>
      <c r="J416" s="19"/>
      <c r="K416" s="17"/>
      <c r="L416" s="17"/>
      <c r="M416" s="17"/>
      <c r="N416" s="17"/>
    </row>
    <row r="417" spans="1:14" s="18" customFormat="1" ht="31.5">
      <c r="A417" s="93" t="s">
        <v>447</v>
      </c>
      <c r="B417" s="94"/>
      <c r="C417" s="95" t="s">
        <v>375</v>
      </c>
      <c r="D417" s="95" t="s">
        <v>261</v>
      </c>
      <c r="E417" s="94" t="s">
        <v>428</v>
      </c>
      <c r="F417" s="94"/>
      <c r="G417" s="49">
        <f>SUM(G418:G419)</f>
        <v>1372.3</v>
      </c>
      <c r="H417" s="17"/>
      <c r="I417" s="17"/>
      <c r="J417" s="19"/>
      <c r="K417" s="17"/>
      <c r="L417" s="17"/>
      <c r="M417" s="17"/>
      <c r="N417" s="17"/>
    </row>
    <row r="418" spans="1:14" s="18" customFormat="1" ht="63">
      <c r="A418" s="93" t="s">
        <v>1170</v>
      </c>
      <c r="B418" s="94"/>
      <c r="C418" s="95" t="s">
        <v>375</v>
      </c>
      <c r="D418" s="95" t="s">
        <v>261</v>
      </c>
      <c r="E418" s="94" t="s">
        <v>1169</v>
      </c>
      <c r="F418" s="94">
        <v>600</v>
      </c>
      <c r="G418" s="49">
        <v>622</v>
      </c>
      <c r="H418" s="17"/>
      <c r="I418" s="17"/>
      <c r="J418" s="19"/>
      <c r="K418" s="17"/>
      <c r="L418" s="17"/>
      <c r="M418" s="17"/>
      <c r="N418" s="17"/>
    </row>
    <row r="419" spans="1:14" s="18" customFormat="1" ht="63">
      <c r="A419" s="93" t="s">
        <v>1164</v>
      </c>
      <c r="B419" s="94"/>
      <c r="C419" s="95" t="s">
        <v>375</v>
      </c>
      <c r="D419" s="95" t="s">
        <v>261</v>
      </c>
      <c r="E419" s="94" t="s">
        <v>1126</v>
      </c>
      <c r="F419" s="94">
        <v>600</v>
      </c>
      <c r="G419" s="49">
        <v>750.3</v>
      </c>
      <c r="H419" s="17"/>
      <c r="I419" s="17"/>
      <c r="J419" s="19"/>
      <c r="K419" s="17"/>
      <c r="L419" s="17"/>
      <c r="M419" s="17"/>
      <c r="N419" s="17"/>
    </row>
    <row r="420" spans="1:14" s="18" customFormat="1" ht="15.75">
      <c r="A420" s="97" t="s">
        <v>293</v>
      </c>
      <c r="B420" s="94"/>
      <c r="C420" s="95" t="s">
        <v>375</v>
      </c>
      <c r="D420" s="95" t="s">
        <v>261</v>
      </c>
      <c r="E420" s="94" t="s">
        <v>294</v>
      </c>
      <c r="F420" s="94"/>
      <c r="G420" s="60">
        <f>SUM(G421)</f>
        <v>2403</v>
      </c>
      <c r="H420" s="17"/>
      <c r="I420" s="17"/>
      <c r="J420" s="19"/>
      <c r="K420" s="17"/>
      <c r="L420" s="17"/>
      <c r="M420" s="17"/>
      <c r="N420" s="17"/>
    </row>
    <row r="421" spans="1:14" s="18" customFormat="1" ht="15.75">
      <c r="A421" s="97" t="s">
        <v>295</v>
      </c>
      <c r="B421" s="94"/>
      <c r="C421" s="95" t="s">
        <v>375</v>
      </c>
      <c r="D421" s="95" t="s">
        <v>261</v>
      </c>
      <c r="E421" s="94" t="s">
        <v>296</v>
      </c>
      <c r="F421" s="94"/>
      <c r="G421" s="60">
        <f>SUM(G422)</f>
        <v>2403</v>
      </c>
      <c r="H421" s="17"/>
      <c r="I421" s="17"/>
      <c r="J421" s="19"/>
      <c r="K421" s="17"/>
      <c r="L421" s="17"/>
      <c r="M421" s="17"/>
      <c r="N421" s="17"/>
    </row>
    <row r="422" spans="1:14" s="18" customFormat="1" ht="47.25">
      <c r="A422" s="97" t="s">
        <v>643</v>
      </c>
      <c r="B422" s="94"/>
      <c r="C422" s="95" t="s">
        <v>375</v>
      </c>
      <c r="D422" s="95" t="s">
        <v>261</v>
      </c>
      <c r="E422" s="94" t="s">
        <v>323</v>
      </c>
      <c r="F422" s="94">
        <v>600</v>
      </c>
      <c r="G422" s="60">
        <v>2403</v>
      </c>
      <c r="H422" s="17"/>
      <c r="I422" s="17"/>
      <c r="J422" s="19"/>
      <c r="K422" s="17"/>
      <c r="L422" s="17"/>
      <c r="M422" s="17"/>
      <c r="N422" s="17"/>
    </row>
    <row r="423" spans="1:14" s="18" customFormat="1" ht="15.75">
      <c r="A423" s="88" t="s">
        <v>457</v>
      </c>
      <c r="B423" s="89"/>
      <c r="C423" s="90">
        <v>10</v>
      </c>
      <c r="D423" s="90" t="s">
        <v>262</v>
      </c>
      <c r="E423" s="89"/>
      <c r="F423" s="89"/>
      <c r="G423" s="92">
        <f>SUM(G424,G429)</f>
        <v>16043.300000000001</v>
      </c>
      <c r="H423" s="17"/>
      <c r="I423" s="17"/>
      <c r="J423" s="19"/>
      <c r="K423" s="17"/>
      <c r="L423" s="17"/>
      <c r="M423" s="17"/>
      <c r="N423" s="17"/>
    </row>
    <row r="424" spans="1:14" s="18" customFormat="1" ht="15.75">
      <c r="A424" s="88" t="s">
        <v>460</v>
      </c>
      <c r="B424" s="89"/>
      <c r="C424" s="90">
        <v>10</v>
      </c>
      <c r="D424" s="90" t="s">
        <v>275</v>
      </c>
      <c r="E424" s="89"/>
      <c r="F424" s="89"/>
      <c r="G424" s="92">
        <f>SUM(G425)</f>
        <v>311.5</v>
      </c>
      <c r="H424" s="17"/>
      <c r="I424" s="17"/>
      <c r="J424" s="19"/>
      <c r="K424" s="17"/>
      <c r="L424" s="17"/>
      <c r="M424" s="17"/>
      <c r="N424" s="17"/>
    </row>
    <row r="425" spans="1:14" s="18" customFormat="1" ht="31.5">
      <c r="A425" s="93" t="s">
        <v>1095</v>
      </c>
      <c r="B425" s="94"/>
      <c r="C425" s="95">
        <v>10</v>
      </c>
      <c r="D425" s="95" t="s">
        <v>275</v>
      </c>
      <c r="E425" s="94" t="s">
        <v>466</v>
      </c>
      <c r="F425" s="94"/>
      <c r="G425" s="49">
        <f>SUM(G426)</f>
        <v>311.5</v>
      </c>
      <c r="H425" s="17"/>
      <c r="I425" s="17"/>
      <c r="J425" s="19"/>
      <c r="K425" s="17"/>
      <c r="L425" s="17"/>
      <c r="M425" s="17"/>
      <c r="N425" s="17"/>
    </row>
    <row r="426" spans="1:14" s="18" customFormat="1" ht="47.25">
      <c r="A426" s="93" t="s">
        <v>467</v>
      </c>
      <c r="B426" s="94"/>
      <c r="C426" s="95">
        <v>10</v>
      </c>
      <c r="D426" s="95" t="s">
        <v>275</v>
      </c>
      <c r="E426" s="94" t="s">
        <v>525</v>
      </c>
      <c r="F426" s="94"/>
      <c r="G426" s="49">
        <f>SUM(G427)</f>
        <v>311.5</v>
      </c>
      <c r="H426" s="17"/>
      <c r="I426" s="17"/>
      <c r="J426" s="19"/>
      <c r="K426" s="17"/>
      <c r="L426" s="17"/>
      <c r="M426" s="17"/>
      <c r="N426" s="17"/>
    </row>
    <row r="427" spans="1:14" s="18" customFormat="1" ht="98.25" customHeight="1">
      <c r="A427" s="93" t="s">
        <v>644</v>
      </c>
      <c r="B427" s="94"/>
      <c r="C427" s="95">
        <v>10</v>
      </c>
      <c r="D427" s="95" t="s">
        <v>275</v>
      </c>
      <c r="E427" s="94" t="s">
        <v>645</v>
      </c>
      <c r="F427" s="94"/>
      <c r="G427" s="49">
        <f>SUM(G428)</f>
        <v>311.5</v>
      </c>
      <c r="H427" s="17"/>
      <c r="I427" s="17"/>
      <c r="J427" s="19"/>
      <c r="K427" s="17"/>
      <c r="L427" s="17"/>
      <c r="M427" s="17"/>
      <c r="N427" s="17"/>
    </row>
    <row r="428" spans="1:14" s="18" customFormat="1" ht="110.25">
      <c r="A428" s="97" t="s">
        <v>646</v>
      </c>
      <c r="B428" s="94"/>
      <c r="C428" s="95">
        <v>10</v>
      </c>
      <c r="D428" s="95" t="s">
        <v>275</v>
      </c>
      <c r="E428" s="94" t="s">
        <v>647</v>
      </c>
      <c r="F428" s="94">
        <v>600</v>
      </c>
      <c r="G428" s="60">
        <v>311.5</v>
      </c>
      <c r="H428" s="17"/>
      <c r="I428" s="17"/>
      <c r="J428" s="19"/>
      <c r="K428" s="17"/>
      <c r="L428" s="17"/>
      <c r="M428" s="17"/>
      <c r="N428" s="17"/>
    </row>
    <row r="429" spans="1:14" s="18" customFormat="1" ht="15.75">
      <c r="A429" s="88" t="s">
        <v>463</v>
      </c>
      <c r="B429" s="89"/>
      <c r="C429" s="90">
        <v>10</v>
      </c>
      <c r="D429" s="90" t="s">
        <v>464</v>
      </c>
      <c r="E429" s="89"/>
      <c r="F429" s="89"/>
      <c r="G429" s="92">
        <f>SUM(G430)</f>
        <v>15731.800000000001</v>
      </c>
      <c r="H429" s="17"/>
      <c r="I429" s="17"/>
      <c r="J429" s="19"/>
      <c r="K429" s="17"/>
      <c r="L429" s="17"/>
      <c r="M429" s="17"/>
      <c r="N429" s="17"/>
    </row>
    <row r="430" spans="1:14" s="18" customFormat="1" ht="31.5">
      <c r="A430" s="93" t="s">
        <v>304</v>
      </c>
      <c r="B430" s="94"/>
      <c r="C430" s="95">
        <v>10</v>
      </c>
      <c r="D430" s="95" t="s">
        <v>464</v>
      </c>
      <c r="E430" s="94" t="s">
        <v>305</v>
      </c>
      <c r="F430" s="96"/>
      <c r="G430" s="49">
        <f>SUM(G431)</f>
        <v>15731.800000000001</v>
      </c>
      <c r="H430" s="17"/>
      <c r="I430" s="17"/>
      <c r="J430" s="19"/>
      <c r="K430" s="17"/>
      <c r="L430" s="17"/>
      <c r="M430" s="17"/>
      <c r="N430" s="17"/>
    </row>
    <row r="431" spans="1:14" s="18" customFormat="1" ht="31.5">
      <c r="A431" s="93" t="s">
        <v>306</v>
      </c>
      <c r="B431" s="94"/>
      <c r="C431" s="95">
        <v>10</v>
      </c>
      <c r="D431" s="95" t="s">
        <v>464</v>
      </c>
      <c r="E431" s="94" t="s">
        <v>307</v>
      </c>
      <c r="F431" s="96"/>
      <c r="G431" s="49">
        <f>SUM(G432:G437)</f>
        <v>15731.800000000001</v>
      </c>
      <c r="H431" s="17"/>
      <c r="I431" s="17"/>
      <c r="J431" s="19"/>
      <c r="K431" s="17"/>
      <c r="L431" s="17"/>
      <c r="M431" s="17"/>
      <c r="N431" s="17"/>
    </row>
    <row r="432" spans="1:14" s="18" customFormat="1" ht="94.5">
      <c r="A432" s="97" t="s">
        <v>278</v>
      </c>
      <c r="B432" s="94"/>
      <c r="C432" s="95">
        <v>10</v>
      </c>
      <c r="D432" s="95" t="s">
        <v>464</v>
      </c>
      <c r="E432" s="94" t="s">
        <v>475</v>
      </c>
      <c r="F432" s="94">
        <v>100</v>
      </c>
      <c r="G432" s="49">
        <v>13639</v>
      </c>
      <c r="H432" s="19"/>
      <c r="I432" s="17"/>
      <c r="J432" s="19"/>
      <c r="K432" s="17"/>
      <c r="L432" s="17"/>
      <c r="M432" s="17"/>
      <c r="N432" s="17"/>
    </row>
    <row r="433" spans="1:14" s="18" customFormat="1" ht="47.25">
      <c r="A433" s="98" t="s">
        <v>280</v>
      </c>
      <c r="B433" s="99"/>
      <c r="C433" s="95">
        <v>10</v>
      </c>
      <c r="D433" s="95" t="s">
        <v>464</v>
      </c>
      <c r="E433" s="94" t="s">
        <v>475</v>
      </c>
      <c r="F433" s="99">
        <v>200</v>
      </c>
      <c r="G433" s="49">
        <v>822.2</v>
      </c>
      <c r="H433" s="19"/>
      <c r="I433" s="17"/>
      <c r="J433" s="19"/>
      <c r="K433" s="17"/>
      <c r="L433" s="17"/>
      <c r="M433" s="17"/>
      <c r="N433" s="17"/>
    </row>
    <row r="434" spans="1:14" s="18" customFormat="1" ht="31.5" hidden="1">
      <c r="A434" s="98" t="s">
        <v>281</v>
      </c>
      <c r="B434" s="99"/>
      <c r="C434" s="95">
        <v>10</v>
      </c>
      <c r="D434" s="95" t="s">
        <v>464</v>
      </c>
      <c r="E434" s="94" t="s">
        <v>475</v>
      </c>
      <c r="F434" s="99">
        <v>800</v>
      </c>
      <c r="G434" s="49"/>
      <c r="H434" s="19"/>
      <c r="I434" s="17"/>
      <c r="J434" s="19"/>
      <c r="K434" s="17"/>
      <c r="L434" s="17"/>
      <c r="M434" s="17"/>
      <c r="N434" s="17"/>
    </row>
    <row r="435" spans="1:14" s="18" customFormat="1" ht="126">
      <c r="A435" s="97" t="s">
        <v>282</v>
      </c>
      <c r="B435" s="94"/>
      <c r="C435" s="95" t="s">
        <v>347</v>
      </c>
      <c r="D435" s="95" t="s">
        <v>464</v>
      </c>
      <c r="E435" s="94" t="s">
        <v>476</v>
      </c>
      <c r="F435" s="94">
        <v>100</v>
      </c>
      <c r="G435" s="49">
        <v>870.6</v>
      </c>
      <c r="H435" s="17"/>
      <c r="I435" s="17"/>
      <c r="J435" s="19"/>
      <c r="K435" s="17"/>
      <c r="L435" s="17"/>
      <c r="M435" s="17"/>
      <c r="N435" s="17"/>
    </row>
    <row r="436" spans="1:14" s="18" customFormat="1" ht="94.5">
      <c r="A436" s="98" t="s">
        <v>284</v>
      </c>
      <c r="B436" s="99"/>
      <c r="C436" s="95" t="s">
        <v>347</v>
      </c>
      <c r="D436" s="95" t="s">
        <v>464</v>
      </c>
      <c r="E436" s="94" t="s">
        <v>476</v>
      </c>
      <c r="F436" s="99">
        <v>200</v>
      </c>
      <c r="G436" s="49">
        <v>0</v>
      </c>
      <c r="H436" s="17"/>
      <c r="I436" s="17"/>
      <c r="J436" s="19"/>
      <c r="K436" s="17"/>
      <c r="L436" s="17"/>
      <c r="M436" s="17"/>
      <c r="N436" s="17"/>
    </row>
    <row r="437" spans="1:14" s="18" customFormat="1" ht="78.75">
      <c r="A437" s="97" t="s">
        <v>272</v>
      </c>
      <c r="B437" s="94"/>
      <c r="C437" s="95">
        <v>10</v>
      </c>
      <c r="D437" s="95" t="s">
        <v>464</v>
      </c>
      <c r="E437" s="94" t="s">
        <v>477</v>
      </c>
      <c r="F437" s="94">
        <v>100</v>
      </c>
      <c r="G437" s="49">
        <v>400</v>
      </c>
      <c r="H437" s="17"/>
      <c r="I437" s="17"/>
      <c r="J437" s="19"/>
      <c r="K437" s="17"/>
      <c r="L437" s="17"/>
      <c r="M437" s="17"/>
      <c r="N437" s="17"/>
    </row>
    <row r="438" spans="1:14" s="18" customFormat="1" ht="15.75">
      <c r="A438" s="88" t="s">
        <v>648</v>
      </c>
      <c r="B438" s="89"/>
      <c r="C438" s="90">
        <v>11</v>
      </c>
      <c r="D438" s="90" t="s">
        <v>262</v>
      </c>
      <c r="E438" s="89"/>
      <c r="F438" s="89"/>
      <c r="G438" s="92">
        <f>G439+G448</f>
        <v>49990.899999999994</v>
      </c>
      <c r="H438" s="17"/>
      <c r="I438" s="17"/>
      <c r="J438" s="19"/>
      <c r="K438" s="17"/>
      <c r="L438" s="17"/>
      <c r="M438" s="17"/>
      <c r="N438" s="17"/>
    </row>
    <row r="439" spans="1:14" s="18" customFormat="1" ht="15.75">
      <c r="A439" s="88" t="s">
        <v>649</v>
      </c>
      <c r="B439" s="89"/>
      <c r="C439" s="90">
        <v>11</v>
      </c>
      <c r="D439" s="90" t="s">
        <v>261</v>
      </c>
      <c r="E439" s="89"/>
      <c r="F439" s="89"/>
      <c r="G439" s="92">
        <f>SUM(G440)</f>
        <v>32644.5</v>
      </c>
      <c r="H439" s="17"/>
      <c r="I439" s="17"/>
      <c r="J439" s="19"/>
      <c r="K439" s="17"/>
      <c r="L439" s="17"/>
      <c r="M439" s="17"/>
      <c r="N439" s="17"/>
    </row>
    <row r="440" spans="1:14" s="18" customFormat="1" ht="31.5">
      <c r="A440" s="93" t="s">
        <v>1096</v>
      </c>
      <c r="B440" s="94"/>
      <c r="C440" s="95">
        <v>11</v>
      </c>
      <c r="D440" s="95" t="s">
        <v>261</v>
      </c>
      <c r="E440" s="94" t="s">
        <v>637</v>
      </c>
      <c r="F440" s="94"/>
      <c r="G440" s="49">
        <f>SUM(G441,G446)</f>
        <v>32644.5</v>
      </c>
      <c r="H440" s="17"/>
      <c r="I440" s="17"/>
      <c r="J440" s="19"/>
      <c r="K440" s="17"/>
      <c r="L440" s="17"/>
      <c r="M440" s="17"/>
      <c r="N440" s="17"/>
    </row>
    <row r="441" spans="1:14" s="18" customFormat="1" ht="15.75">
      <c r="A441" s="93" t="s">
        <v>638</v>
      </c>
      <c r="B441" s="94"/>
      <c r="C441" s="95">
        <v>11</v>
      </c>
      <c r="D441" s="95" t="s">
        <v>261</v>
      </c>
      <c r="E441" s="94" t="s">
        <v>639</v>
      </c>
      <c r="F441" s="94"/>
      <c r="G441" s="49">
        <f>SUM(G442,G444)</f>
        <v>600</v>
      </c>
      <c r="H441" s="17"/>
      <c r="I441" s="17"/>
      <c r="J441" s="19"/>
      <c r="K441" s="17"/>
      <c r="L441" s="17"/>
      <c r="M441" s="17"/>
      <c r="N441" s="17"/>
    </row>
    <row r="442" spans="1:14" s="18" customFormat="1" ht="47.25">
      <c r="A442" s="93" t="s">
        <v>530</v>
      </c>
      <c r="B442" s="94"/>
      <c r="C442" s="95">
        <v>11</v>
      </c>
      <c r="D442" s="95" t="s">
        <v>261</v>
      </c>
      <c r="E442" s="94" t="s">
        <v>650</v>
      </c>
      <c r="F442" s="94"/>
      <c r="G442" s="49">
        <f>SUM(G443)</f>
        <v>600</v>
      </c>
      <c r="H442" s="17"/>
      <c r="I442" s="17"/>
      <c r="J442" s="19"/>
      <c r="K442" s="17"/>
      <c r="L442" s="17"/>
      <c r="M442" s="17"/>
      <c r="N442" s="17"/>
    </row>
    <row r="443" spans="1:14" s="18" customFormat="1" ht="47.25">
      <c r="A443" s="97" t="s">
        <v>532</v>
      </c>
      <c r="B443" s="94"/>
      <c r="C443" s="95">
        <v>11</v>
      </c>
      <c r="D443" s="95" t="s">
        <v>261</v>
      </c>
      <c r="E443" s="94" t="s">
        <v>651</v>
      </c>
      <c r="F443" s="94">
        <v>600</v>
      </c>
      <c r="G443" s="49">
        <v>600</v>
      </c>
      <c r="H443" s="17"/>
      <c r="I443" s="17"/>
      <c r="J443" s="19"/>
      <c r="K443" s="17"/>
      <c r="L443" s="17"/>
      <c r="M443" s="17"/>
      <c r="N443" s="17"/>
    </row>
    <row r="444" spans="1:14" s="18" customFormat="1" ht="15.75" hidden="1">
      <c r="A444" s="97" t="s">
        <v>640</v>
      </c>
      <c r="B444" s="94"/>
      <c r="C444" s="95">
        <v>11</v>
      </c>
      <c r="D444" s="95" t="s">
        <v>261</v>
      </c>
      <c r="E444" s="94" t="s">
        <v>641</v>
      </c>
      <c r="F444" s="94"/>
      <c r="G444" s="49">
        <f>SUM(G445)</f>
        <v>0</v>
      </c>
      <c r="H444" s="17"/>
      <c r="I444" s="17"/>
      <c r="J444" s="19"/>
      <c r="K444" s="17"/>
      <c r="L444" s="17"/>
      <c r="M444" s="17"/>
      <c r="N444" s="17"/>
    </row>
    <row r="445" spans="1:14" s="18" customFormat="1" ht="63" hidden="1">
      <c r="A445" s="97" t="s">
        <v>652</v>
      </c>
      <c r="B445" s="94"/>
      <c r="C445" s="95">
        <v>11</v>
      </c>
      <c r="D445" s="95" t="s">
        <v>261</v>
      </c>
      <c r="E445" s="94" t="s">
        <v>653</v>
      </c>
      <c r="F445" s="94">
        <v>600</v>
      </c>
      <c r="G445" s="49">
        <v>0</v>
      </c>
      <c r="H445" s="17"/>
      <c r="I445" s="17"/>
      <c r="J445" s="19"/>
      <c r="K445" s="17"/>
      <c r="L445" s="17"/>
      <c r="M445" s="17"/>
      <c r="N445" s="17"/>
    </row>
    <row r="446" spans="1:14" s="18" customFormat="1" ht="31.5">
      <c r="A446" s="93" t="s">
        <v>654</v>
      </c>
      <c r="B446" s="94"/>
      <c r="C446" s="95">
        <v>11</v>
      </c>
      <c r="D446" s="95" t="s">
        <v>261</v>
      </c>
      <c r="E446" s="94" t="s">
        <v>655</v>
      </c>
      <c r="F446" s="94"/>
      <c r="G446" s="49">
        <f>SUM(G447)</f>
        <v>32044.5</v>
      </c>
      <c r="H446" s="17"/>
      <c r="I446" s="17"/>
      <c r="J446" s="19"/>
      <c r="K446" s="17"/>
      <c r="L446" s="17"/>
      <c r="M446" s="17"/>
      <c r="N446" s="17"/>
    </row>
    <row r="447" spans="1:14" s="25" customFormat="1" ht="78.75">
      <c r="A447" s="97" t="s">
        <v>656</v>
      </c>
      <c r="B447" s="94"/>
      <c r="C447" s="95">
        <v>11</v>
      </c>
      <c r="D447" s="95" t="s">
        <v>261</v>
      </c>
      <c r="E447" s="94" t="s">
        <v>657</v>
      </c>
      <c r="F447" s="94">
        <v>600</v>
      </c>
      <c r="G447" s="49">
        <v>32044.5</v>
      </c>
      <c r="H447" s="24"/>
      <c r="I447" s="24"/>
      <c r="J447" s="19"/>
      <c r="K447" s="24"/>
      <c r="L447" s="24"/>
      <c r="M447" s="24"/>
      <c r="N447" s="24"/>
    </row>
    <row r="448" spans="1:14" s="25" customFormat="1" ht="15.75">
      <c r="A448" s="88" t="s">
        <v>658</v>
      </c>
      <c r="B448" s="89"/>
      <c r="C448" s="90">
        <v>11</v>
      </c>
      <c r="D448" s="90" t="s">
        <v>264</v>
      </c>
      <c r="E448" s="89"/>
      <c r="F448" s="89"/>
      <c r="G448" s="92">
        <f>SUM(G449,G464,G460)</f>
        <v>17346.399999999998</v>
      </c>
      <c r="H448" s="24"/>
      <c r="I448" s="24"/>
      <c r="J448" s="19"/>
      <c r="K448" s="24"/>
      <c r="L448" s="24"/>
      <c r="M448" s="24"/>
      <c r="N448" s="24"/>
    </row>
    <row r="449" spans="1:14" s="25" customFormat="1" ht="31.5">
      <c r="A449" s="93" t="s">
        <v>1096</v>
      </c>
      <c r="B449" s="94"/>
      <c r="C449" s="95">
        <v>11</v>
      </c>
      <c r="D449" s="95" t="s">
        <v>264</v>
      </c>
      <c r="E449" s="94" t="s">
        <v>637</v>
      </c>
      <c r="F449" s="94"/>
      <c r="G449" s="49">
        <f>SUM(G450)</f>
        <v>11709.099999999999</v>
      </c>
      <c r="H449" s="24"/>
      <c r="I449" s="24"/>
      <c r="J449" s="19"/>
      <c r="K449" s="24"/>
      <c r="L449" s="24"/>
      <c r="M449" s="24"/>
      <c r="N449" s="24"/>
    </row>
    <row r="450" spans="1:14" s="25" customFormat="1" ht="15.75">
      <c r="A450" s="93" t="s">
        <v>638</v>
      </c>
      <c r="B450" s="94"/>
      <c r="C450" s="95">
        <v>11</v>
      </c>
      <c r="D450" s="95" t="s">
        <v>264</v>
      </c>
      <c r="E450" s="94" t="s">
        <v>639</v>
      </c>
      <c r="F450" s="94"/>
      <c r="G450" s="49">
        <f>SUM(G451,G453,G455,G457)</f>
        <v>11709.099999999999</v>
      </c>
      <c r="H450" s="24"/>
      <c r="I450" s="24"/>
      <c r="J450" s="19"/>
      <c r="K450" s="24"/>
      <c r="L450" s="24"/>
      <c r="M450" s="24"/>
      <c r="N450" s="24"/>
    </row>
    <row r="451" spans="1:14" s="18" customFormat="1" ht="31.5">
      <c r="A451" s="93" t="s">
        <v>659</v>
      </c>
      <c r="B451" s="94"/>
      <c r="C451" s="95">
        <v>11</v>
      </c>
      <c r="D451" s="95" t="s">
        <v>264</v>
      </c>
      <c r="E451" s="94" t="s">
        <v>660</v>
      </c>
      <c r="F451" s="94"/>
      <c r="G451" s="49">
        <f>SUM(G452:G452)</f>
        <v>1719</v>
      </c>
      <c r="H451" s="17"/>
      <c r="I451" s="17"/>
      <c r="J451" s="19"/>
      <c r="K451" s="17"/>
      <c r="L451" s="17"/>
      <c r="M451" s="17"/>
      <c r="N451" s="17"/>
    </row>
    <row r="452" spans="1:14" s="18" customFormat="1" ht="47.25">
      <c r="A452" s="97" t="s">
        <v>661</v>
      </c>
      <c r="B452" s="99"/>
      <c r="C452" s="116">
        <v>11</v>
      </c>
      <c r="D452" s="116" t="s">
        <v>264</v>
      </c>
      <c r="E452" s="94" t="s">
        <v>662</v>
      </c>
      <c r="F452" s="99">
        <v>600</v>
      </c>
      <c r="G452" s="143">
        <v>1719</v>
      </c>
      <c r="H452" s="17"/>
      <c r="I452" s="17"/>
      <c r="J452" s="19"/>
      <c r="K452" s="17"/>
      <c r="L452" s="17"/>
      <c r="M452" s="17"/>
      <c r="N452" s="17"/>
    </row>
    <row r="453" spans="1:14" s="18" customFormat="1" ht="31.5">
      <c r="A453" s="97" t="s">
        <v>975</v>
      </c>
      <c r="B453" s="205"/>
      <c r="C453" s="94">
        <v>11</v>
      </c>
      <c r="D453" s="94" t="s">
        <v>264</v>
      </c>
      <c r="E453" s="94" t="s">
        <v>976</v>
      </c>
      <c r="F453" s="99"/>
      <c r="G453" s="143">
        <f>G454</f>
        <v>8340.2999999999993</v>
      </c>
      <c r="H453" s="17"/>
      <c r="I453" s="17"/>
      <c r="J453" s="19"/>
      <c r="K453" s="17"/>
      <c r="L453" s="17"/>
      <c r="M453" s="17"/>
      <c r="N453" s="17"/>
    </row>
    <row r="454" spans="1:14" s="18" customFormat="1" ht="47.25">
      <c r="A454" s="97" t="s">
        <v>978</v>
      </c>
      <c r="B454" s="206"/>
      <c r="C454" s="94" t="s">
        <v>479</v>
      </c>
      <c r="D454" s="94" t="s">
        <v>264</v>
      </c>
      <c r="E454" s="94" t="s">
        <v>977</v>
      </c>
      <c r="F454" s="99">
        <v>600</v>
      </c>
      <c r="G454" s="143">
        <v>8340.2999999999993</v>
      </c>
      <c r="H454" s="17"/>
      <c r="I454" s="17"/>
      <c r="J454" s="19"/>
      <c r="K454" s="17"/>
      <c r="L454" s="17"/>
      <c r="M454" s="17"/>
      <c r="N454" s="17"/>
    </row>
    <row r="455" spans="1:14" s="18" customFormat="1" ht="15.75" hidden="1">
      <c r="A455" s="97" t="s">
        <v>640</v>
      </c>
      <c r="B455" s="205"/>
      <c r="C455" s="94">
        <v>11</v>
      </c>
      <c r="D455" s="94" t="s">
        <v>264</v>
      </c>
      <c r="E455" s="94" t="s">
        <v>641</v>
      </c>
      <c r="F455" s="99"/>
      <c r="G455" s="143">
        <f>G456</f>
        <v>0</v>
      </c>
      <c r="H455" s="17"/>
      <c r="I455" s="17"/>
      <c r="J455" s="19"/>
      <c r="K455" s="17"/>
      <c r="L455" s="17"/>
      <c r="M455" s="17"/>
      <c r="N455" s="17"/>
    </row>
    <row r="456" spans="1:14" s="18" customFormat="1" ht="47.25" hidden="1">
      <c r="A456" s="97" t="s">
        <v>979</v>
      </c>
      <c r="B456" s="206"/>
      <c r="C456" s="94" t="s">
        <v>479</v>
      </c>
      <c r="D456" s="94" t="s">
        <v>264</v>
      </c>
      <c r="E456" s="94" t="s">
        <v>642</v>
      </c>
      <c r="F456" s="99">
        <v>600</v>
      </c>
      <c r="G456" s="143"/>
      <c r="H456" s="17"/>
      <c r="I456" s="17"/>
      <c r="J456" s="19"/>
      <c r="K456" s="17"/>
      <c r="L456" s="17"/>
      <c r="M456" s="17"/>
      <c r="N456" s="17"/>
    </row>
    <row r="457" spans="1:14" ht="15.75">
      <c r="A457" s="97" t="s">
        <v>640</v>
      </c>
      <c r="B457" s="94"/>
      <c r="C457" s="95">
        <v>11</v>
      </c>
      <c r="D457" s="95" t="s">
        <v>264</v>
      </c>
      <c r="E457" s="94" t="s">
        <v>641</v>
      </c>
      <c r="F457" s="94"/>
      <c r="G457" s="49">
        <f>SUM(G458:G459)</f>
        <v>1649.8</v>
      </c>
      <c r="H457" s="17"/>
      <c r="I457" s="17"/>
      <c r="J457" s="19"/>
      <c r="K457" s="17"/>
      <c r="L457" s="17"/>
      <c r="M457" s="17"/>
      <c r="N457" s="17"/>
    </row>
    <row r="458" spans="1:14" ht="47.25">
      <c r="A458" s="127" t="s">
        <v>663</v>
      </c>
      <c r="B458" s="94"/>
      <c r="C458" s="116" t="s">
        <v>479</v>
      </c>
      <c r="D458" s="116" t="s">
        <v>264</v>
      </c>
      <c r="E458" s="94" t="s">
        <v>642</v>
      </c>
      <c r="F458" s="94">
        <v>600</v>
      </c>
      <c r="G458" s="49">
        <v>848.9</v>
      </c>
      <c r="H458" s="17"/>
      <c r="I458" s="17"/>
      <c r="J458" s="19"/>
      <c r="K458" s="17"/>
      <c r="L458" s="17"/>
      <c r="M458" s="17"/>
      <c r="N458" s="17"/>
    </row>
    <row r="459" spans="1:14" ht="63">
      <c r="A459" s="127" t="s">
        <v>664</v>
      </c>
      <c r="B459" s="94"/>
      <c r="C459" s="95" t="s">
        <v>479</v>
      </c>
      <c r="D459" s="95" t="s">
        <v>264</v>
      </c>
      <c r="E459" s="94" t="s">
        <v>665</v>
      </c>
      <c r="F459" s="94">
        <v>600</v>
      </c>
      <c r="G459" s="49">
        <v>800.9</v>
      </c>
      <c r="H459" s="17"/>
      <c r="I459" s="17"/>
      <c r="J459" s="19"/>
      <c r="K459" s="17"/>
      <c r="L459" s="17"/>
      <c r="M459" s="17"/>
      <c r="N459" s="17"/>
    </row>
    <row r="460" spans="1:14" ht="31.5">
      <c r="A460" s="93" t="s">
        <v>1087</v>
      </c>
      <c r="B460" s="193"/>
      <c r="C460" s="94" t="s">
        <v>479</v>
      </c>
      <c r="D460" s="94" t="s">
        <v>264</v>
      </c>
      <c r="E460" s="94" t="s">
        <v>399</v>
      </c>
      <c r="F460" s="94"/>
      <c r="G460" s="49">
        <f>G461</f>
        <v>5637.3</v>
      </c>
      <c r="H460" s="17"/>
      <c r="I460" s="17"/>
      <c r="J460" s="19"/>
      <c r="K460" s="17"/>
      <c r="L460" s="17"/>
      <c r="M460" s="17"/>
      <c r="N460" s="17"/>
    </row>
    <row r="461" spans="1:14" ht="31.5">
      <c r="A461" s="93" t="s">
        <v>447</v>
      </c>
      <c r="B461" s="193"/>
      <c r="C461" s="94" t="s">
        <v>479</v>
      </c>
      <c r="D461" s="94" t="s">
        <v>264</v>
      </c>
      <c r="E461" s="94" t="s">
        <v>428</v>
      </c>
      <c r="F461" s="94"/>
      <c r="G461" s="49">
        <f>SUM(G462:G463)</f>
        <v>5637.3</v>
      </c>
      <c r="H461" s="17"/>
      <c r="I461" s="17"/>
      <c r="J461" s="19"/>
      <c r="K461" s="17"/>
      <c r="L461" s="17"/>
      <c r="M461" s="17"/>
      <c r="N461" s="17"/>
    </row>
    <row r="462" spans="1:14" ht="63">
      <c r="A462" s="127" t="s">
        <v>974</v>
      </c>
      <c r="B462" s="193"/>
      <c r="C462" s="94" t="s">
        <v>479</v>
      </c>
      <c r="D462" s="94" t="s">
        <v>264</v>
      </c>
      <c r="E462" s="94" t="s">
        <v>1128</v>
      </c>
      <c r="F462" s="94">
        <v>600</v>
      </c>
      <c r="G462" s="49">
        <v>699.3</v>
      </c>
      <c r="H462" s="17"/>
      <c r="I462" s="17"/>
      <c r="J462" s="19"/>
      <c r="K462" s="17"/>
      <c r="L462" s="17"/>
      <c r="M462" s="17"/>
      <c r="N462" s="17"/>
    </row>
    <row r="463" spans="1:14" ht="63">
      <c r="A463" s="127" t="s">
        <v>980</v>
      </c>
      <c r="B463" s="193"/>
      <c r="C463" s="94" t="s">
        <v>479</v>
      </c>
      <c r="D463" s="94" t="s">
        <v>264</v>
      </c>
      <c r="E463" s="94" t="s">
        <v>1129</v>
      </c>
      <c r="F463" s="94">
        <v>600</v>
      </c>
      <c r="G463" s="49">
        <v>4938</v>
      </c>
      <c r="H463" s="17"/>
      <c r="I463" s="17"/>
      <c r="J463" s="19"/>
      <c r="K463" s="17"/>
      <c r="L463" s="17"/>
      <c r="M463" s="17"/>
      <c r="N463" s="17"/>
    </row>
    <row r="464" spans="1:14" ht="15.75" hidden="1">
      <c r="A464" s="109" t="s">
        <v>293</v>
      </c>
      <c r="B464" s="94"/>
      <c r="C464" s="95">
        <v>11</v>
      </c>
      <c r="D464" s="95" t="s">
        <v>264</v>
      </c>
      <c r="E464" s="94" t="s">
        <v>294</v>
      </c>
      <c r="F464" s="94"/>
      <c r="G464" s="49">
        <f>SUM(G465)</f>
        <v>0</v>
      </c>
      <c r="H464" s="17"/>
      <c r="I464" s="17"/>
      <c r="J464" s="19"/>
      <c r="K464" s="17"/>
      <c r="L464" s="17"/>
      <c r="M464" s="17"/>
      <c r="N464" s="17"/>
    </row>
    <row r="465" spans="1:14" ht="15.75" hidden="1">
      <c r="A465" s="109" t="s">
        <v>295</v>
      </c>
      <c r="B465" s="94"/>
      <c r="C465" s="95">
        <v>11</v>
      </c>
      <c r="D465" s="95" t="s">
        <v>264</v>
      </c>
      <c r="E465" s="94" t="s">
        <v>296</v>
      </c>
      <c r="F465" s="94"/>
      <c r="G465" s="49">
        <f>SUM(G466)</f>
        <v>0</v>
      </c>
      <c r="H465" s="17"/>
      <c r="I465" s="17"/>
      <c r="J465" s="19"/>
      <c r="K465" s="17"/>
      <c r="L465" s="17"/>
      <c r="M465" s="17"/>
      <c r="N465" s="17"/>
    </row>
    <row r="466" spans="1:14" ht="47.25" hidden="1">
      <c r="A466" s="109" t="s">
        <v>643</v>
      </c>
      <c r="B466" s="94"/>
      <c r="C466" s="95">
        <v>11</v>
      </c>
      <c r="D466" s="95" t="s">
        <v>264</v>
      </c>
      <c r="E466" s="94" t="s">
        <v>406</v>
      </c>
      <c r="F466" s="94">
        <v>600</v>
      </c>
      <c r="G466" s="49"/>
      <c r="H466" s="17"/>
      <c r="I466" s="17"/>
      <c r="J466" s="19"/>
      <c r="K466" s="17"/>
      <c r="L466" s="17"/>
      <c r="M466" s="17"/>
      <c r="N466" s="17"/>
    </row>
    <row r="467" spans="1:14" s="18" customFormat="1" ht="15.75">
      <c r="A467" s="88" t="s">
        <v>666</v>
      </c>
      <c r="B467" s="89">
        <v>804</v>
      </c>
      <c r="C467" s="103"/>
      <c r="D467" s="104"/>
      <c r="E467" s="104"/>
      <c r="F467" s="105"/>
      <c r="G467" s="92">
        <f>SUM(G469)</f>
        <v>50</v>
      </c>
      <c r="H467" s="17"/>
      <c r="I467" s="17"/>
      <c r="J467" s="19"/>
      <c r="K467" s="17"/>
      <c r="L467" s="17"/>
      <c r="M467" s="17"/>
      <c r="N467" s="17"/>
    </row>
    <row r="468" spans="1:14" s="18" customFormat="1" ht="15.75">
      <c r="A468" s="88" t="s">
        <v>260</v>
      </c>
      <c r="B468" s="89"/>
      <c r="C468" s="100" t="s">
        <v>261</v>
      </c>
      <c r="D468" s="101" t="s">
        <v>262</v>
      </c>
      <c r="E468" s="101"/>
      <c r="F468" s="102"/>
      <c r="G468" s="92">
        <f>G469</f>
        <v>50</v>
      </c>
      <c r="H468" s="17"/>
      <c r="I468" s="17"/>
      <c r="J468" s="19"/>
      <c r="K468" s="17"/>
      <c r="L468" s="17"/>
      <c r="M468" s="17"/>
      <c r="N468" s="17"/>
    </row>
    <row r="469" spans="1:14" s="18" customFormat="1" ht="47.25">
      <c r="A469" s="88" t="s">
        <v>667</v>
      </c>
      <c r="B469" s="89"/>
      <c r="C469" s="100" t="s">
        <v>261</v>
      </c>
      <c r="D469" s="101" t="s">
        <v>327</v>
      </c>
      <c r="E469" s="101"/>
      <c r="F469" s="102"/>
      <c r="G469" s="92">
        <f>SUM(G471)</f>
        <v>50</v>
      </c>
      <c r="H469" s="17"/>
      <c r="I469" s="17"/>
      <c r="J469" s="19"/>
      <c r="K469" s="17"/>
      <c r="L469" s="17"/>
      <c r="M469" s="17"/>
      <c r="N469" s="17"/>
    </row>
    <row r="470" spans="1:14" s="18" customFormat="1" ht="15.75">
      <c r="A470" s="93" t="s">
        <v>666</v>
      </c>
      <c r="B470" s="89"/>
      <c r="C470" s="103" t="s">
        <v>261</v>
      </c>
      <c r="D470" s="104" t="s">
        <v>327</v>
      </c>
      <c r="E470" s="104" t="s">
        <v>668</v>
      </c>
      <c r="F470" s="102"/>
      <c r="G470" s="49">
        <f>SUM(G471)</f>
        <v>50</v>
      </c>
      <c r="H470" s="17"/>
      <c r="I470" s="17"/>
      <c r="J470" s="19"/>
      <c r="K470" s="17"/>
      <c r="L470" s="17"/>
      <c r="M470" s="17"/>
      <c r="N470" s="17"/>
    </row>
    <row r="471" spans="1:14" s="18" customFormat="1" ht="31.5">
      <c r="A471" s="93" t="s">
        <v>669</v>
      </c>
      <c r="B471" s="89"/>
      <c r="C471" s="103" t="s">
        <v>261</v>
      </c>
      <c r="D471" s="104" t="s">
        <v>327</v>
      </c>
      <c r="E471" s="104" t="s">
        <v>670</v>
      </c>
      <c r="F471" s="102"/>
      <c r="G471" s="49">
        <f>SUM(G472)</f>
        <v>50</v>
      </c>
      <c r="H471" s="17"/>
      <c r="I471" s="17"/>
      <c r="J471" s="19"/>
      <c r="K471" s="17"/>
      <c r="L471" s="17"/>
      <c r="M471" s="17"/>
      <c r="N471" s="17"/>
    </row>
    <row r="472" spans="1:14" s="18" customFormat="1" ht="94.5">
      <c r="A472" s="97" t="s">
        <v>671</v>
      </c>
      <c r="B472" s="94"/>
      <c r="C472" s="103" t="s">
        <v>261</v>
      </c>
      <c r="D472" s="104" t="s">
        <v>327</v>
      </c>
      <c r="E472" s="104" t="s">
        <v>672</v>
      </c>
      <c r="F472" s="105">
        <v>100</v>
      </c>
      <c r="G472" s="49">
        <v>50</v>
      </c>
      <c r="H472" s="17"/>
      <c r="I472" s="17"/>
      <c r="J472" s="19"/>
      <c r="K472" s="17"/>
      <c r="L472" s="17"/>
      <c r="M472" s="17"/>
      <c r="N472" s="17"/>
    </row>
    <row r="473" spans="1:14" s="18" customFormat="1" ht="15.75">
      <c r="A473" s="155" t="s">
        <v>673</v>
      </c>
      <c r="B473" s="89">
        <v>805</v>
      </c>
      <c r="C473" s="156"/>
      <c r="D473" s="156"/>
      <c r="E473" s="157"/>
      <c r="F473" s="157"/>
      <c r="G473" s="92">
        <f>SUM(G474)</f>
        <v>4069.3</v>
      </c>
      <c r="H473" s="17"/>
      <c r="I473" s="17"/>
      <c r="J473" s="19"/>
      <c r="K473" s="17"/>
      <c r="L473" s="17"/>
      <c r="M473" s="17"/>
      <c r="N473" s="17"/>
    </row>
    <row r="474" spans="1:14" s="18" customFormat="1" ht="15.75">
      <c r="A474" s="88" t="s">
        <v>260</v>
      </c>
      <c r="B474" s="108"/>
      <c r="C474" s="90" t="s">
        <v>261</v>
      </c>
      <c r="D474" s="90" t="s">
        <v>262</v>
      </c>
      <c r="E474" s="89"/>
      <c r="F474" s="157"/>
      <c r="G474" s="92">
        <f>SUM(G475)</f>
        <v>4069.3</v>
      </c>
      <c r="H474" s="17"/>
      <c r="I474" s="17"/>
      <c r="J474" s="19"/>
      <c r="K474" s="17"/>
      <c r="L474" s="17"/>
      <c r="M474" s="17"/>
      <c r="N474" s="17"/>
    </row>
    <row r="475" spans="1:14" s="18" customFormat="1" ht="15.75">
      <c r="A475" s="88" t="s">
        <v>674</v>
      </c>
      <c r="B475" s="108"/>
      <c r="C475" s="90" t="s">
        <v>261</v>
      </c>
      <c r="D475" s="90" t="s">
        <v>452</v>
      </c>
      <c r="E475" s="89"/>
      <c r="F475" s="89"/>
      <c r="G475" s="92">
        <f>SUM(G476)</f>
        <v>4069.3</v>
      </c>
      <c r="H475" s="17"/>
      <c r="I475" s="17"/>
      <c r="J475" s="19"/>
      <c r="K475" s="17"/>
      <c r="L475" s="17"/>
      <c r="M475" s="17"/>
      <c r="N475" s="17"/>
    </row>
    <row r="476" spans="1:14" s="18" customFormat="1" ht="15.75">
      <c r="A476" s="93" t="s">
        <v>673</v>
      </c>
      <c r="B476" s="107"/>
      <c r="C476" s="95" t="s">
        <v>261</v>
      </c>
      <c r="D476" s="95" t="s">
        <v>452</v>
      </c>
      <c r="E476" s="94" t="s">
        <v>675</v>
      </c>
      <c r="F476" s="94"/>
      <c r="G476" s="49">
        <f>G477+G481</f>
        <v>4069.3</v>
      </c>
      <c r="H476" s="17"/>
      <c r="I476" s="17"/>
      <c r="J476" s="19"/>
      <c r="K476" s="17"/>
      <c r="L476" s="17"/>
      <c r="M476" s="17"/>
      <c r="N476" s="17"/>
    </row>
    <row r="477" spans="1:14" s="18" customFormat="1" ht="31.5">
      <c r="A477" s="93" t="s">
        <v>676</v>
      </c>
      <c r="B477" s="107"/>
      <c r="C477" s="95" t="s">
        <v>261</v>
      </c>
      <c r="D477" s="95" t="s">
        <v>452</v>
      </c>
      <c r="E477" s="94" t="s">
        <v>677</v>
      </c>
      <c r="F477" s="94"/>
      <c r="G477" s="49">
        <f>SUM(G478:G480)</f>
        <v>4069.3</v>
      </c>
      <c r="H477" s="17"/>
      <c r="I477" s="17"/>
      <c r="J477" s="19"/>
      <c r="K477" s="17"/>
      <c r="L477" s="17"/>
      <c r="M477" s="17"/>
      <c r="N477" s="17"/>
    </row>
    <row r="478" spans="1:14" s="18" customFormat="1" ht="94.5">
      <c r="A478" s="97" t="s">
        <v>678</v>
      </c>
      <c r="B478" s="108"/>
      <c r="C478" s="95" t="s">
        <v>261</v>
      </c>
      <c r="D478" s="95" t="s">
        <v>452</v>
      </c>
      <c r="E478" s="94" t="s">
        <v>679</v>
      </c>
      <c r="F478" s="94">
        <v>100</v>
      </c>
      <c r="G478" s="49">
        <v>3969.3</v>
      </c>
      <c r="H478" s="19"/>
      <c r="I478" s="17"/>
      <c r="J478" s="19"/>
      <c r="K478" s="17"/>
      <c r="L478" s="17"/>
      <c r="M478" s="17"/>
      <c r="N478" s="17"/>
    </row>
    <row r="479" spans="1:14" s="18" customFormat="1" ht="15.75" hidden="1">
      <c r="A479" s="97" t="s">
        <v>981</v>
      </c>
      <c r="B479" s="108"/>
      <c r="C479" s="95" t="s">
        <v>261</v>
      </c>
      <c r="D479" s="95" t="s">
        <v>452</v>
      </c>
      <c r="E479" s="94" t="s">
        <v>679</v>
      </c>
      <c r="F479" s="94">
        <v>800</v>
      </c>
      <c r="G479" s="49"/>
      <c r="H479" s="19"/>
      <c r="I479" s="17"/>
      <c r="J479" s="19"/>
      <c r="K479" s="17"/>
      <c r="L479" s="17"/>
      <c r="M479" s="17"/>
      <c r="N479" s="17"/>
    </row>
    <row r="480" spans="1:14" s="18" customFormat="1" ht="78.75">
      <c r="A480" s="97" t="s">
        <v>272</v>
      </c>
      <c r="B480" s="94"/>
      <c r="C480" s="95" t="s">
        <v>261</v>
      </c>
      <c r="D480" s="95" t="s">
        <v>452</v>
      </c>
      <c r="E480" s="94" t="s">
        <v>680</v>
      </c>
      <c r="F480" s="94">
        <v>100</v>
      </c>
      <c r="G480" s="49">
        <v>100</v>
      </c>
      <c r="H480" s="17"/>
      <c r="I480" s="17"/>
      <c r="J480" s="19"/>
      <c r="K480" s="17"/>
      <c r="L480" s="17"/>
      <c r="M480" s="17"/>
      <c r="N480" s="17"/>
    </row>
    <row r="481" spans="1:14" s="18" customFormat="1" ht="31.5" hidden="1">
      <c r="A481" s="93" t="s">
        <v>722</v>
      </c>
      <c r="B481" s="107"/>
      <c r="C481" s="95" t="s">
        <v>261</v>
      </c>
      <c r="D481" s="95" t="s">
        <v>452</v>
      </c>
      <c r="E481" s="94" t="s">
        <v>721</v>
      </c>
      <c r="F481" s="94"/>
      <c r="G481" s="49">
        <f>G482</f>
        <v>0</v>
      </c>
      <c r="H481" s="17"/>
      <c r="I481" s="17"/>
      <c r="J481" s="19"/>
      <c r="K481" s="17"/>
      <c r="L481" s="17"/>
      <c r="M481" s="17"/>
      <c r="N481" s="17"/>
    </row>
    <row r="482" spans="1:14" s="18" customFormat="1" ht="47.25" hidden="1">
      <c r="A482" s="97" t="s">
        <v>724</v>
      </c>
      <c r="B482" s="108"/>
      <c r="C482" s="95" t="s">
        <v>261</v>
      </c>
      <c r="D482" s="95" t="s">
        <v>452</v>
      </c>
      <c r="E482" s="94" t="s">
        <v>723</v>
      </c>
      <c r="F482" s="94">
        <v>200</v>
      </c>
      <c r="G482" s="49"/>
      <c r="H482" s="19"/>
      <c r="I482" s="17"/>
      <c r="J482" s="19"/>
      <c r="K482" s="17"/>
      <c r="L482" s="17"/>
      <c r="M482" s="17"/>
      <c r="N482" s="17"/>
    </row>
    <row r="483" spans="1:14" s="18" customFormat="1" ht="15.75">
      <c r="A483" s="88" t="s">
        <v>681</v>
      </c>
      <c r="B483" s="100">
        <v>806</v>
      </c>
      <c r="C483" s="103"/>
      <c r="D483" s="103"/>
      <c r="E483" s="103"/>
      <c r="F483" s="103"/>
      <c r="G483" s="92">
        <f>SUM(G484)</f>
        <v>2905</v>
      </c>
      <c r="H483" s="17"/>
      <c r="I483" s="17"/>
      <c r="J483" s="19"/>
      <c r="K483" s="17"/>
      <c r="L483" s="17"/>
      <c r="M483" s="17"/>
      <c r="N483" s="17"/>
    </row>
    <row r="484" spans="1:14" s="18" customFormat="1" ht="15.75">
      <c r="A484" s="88" t="s">
        <v>260</v>
      </c>
      <c r="B484" s="108"/>
      <c r="C484" s="90" t="s">
        <v>261</v>
      </c>
      <c r="D484" s="90" t="s">
        <v>262</v>
      </c>
      <c r="E484" s="103"/>
      <c r="F484" s="103"/>
      <c r="G484" s="92">
        <f>SUM(G485)</f>
        <v>2905</v>
      </c>
      <c r="H484" s="17"/>
      <c r="I484" s="17"/>
      <c r="J484" s="19"/>
      <c r="K484" s="17"/>
      <c r="L484" s="17"/>
      <c r="M484" s="17"/>
      <c r="N484" s="17"/>
    </row>
    <row r="485" spans="1:14" s="18" customFormat="1" ht="47.25">
      <c r="A485" s="88" t="s">
        <v>474</v>
      </c>
      <c r="B485" s="108"/>
      <c r="C485" s="90" t="s">
        <v>261</v>
      </c>
      <c r="D485" s="90" t="s">
        <v>464</v>
      </c>
      <c r="E485" s="89"/>
      <c r="F485" s="89"/>
      <c r="G485" s="92">
        <f>SUM(G486)</f>
        <v>2905</v>
      </c>
      <c r="H485" s="17"/>
      <c r="I485" s="17"/>
      <c r="J485" s="19"/>
      <c r="K485" s="17"/>
      <c r="L485" s="17"/>
      <c r="M485" s="17"/>
      <c r="N485" s="17"/>
    </row>
    <row r="486" spans="1:14" s="18" customFormat="1" ht="15.75">
      <c r="A486" s="93" t="s">
        <v>681</v>
      </c>
      <c r="B486" s="107"/>
      <c r="C486" s="95" t="s">
        <v>261</v>
      </c>
      <c r="D486" s="95" t="s">
        <v>464</v>
      </c>
      <c r="E486" s="94" t="s">
        <v>682</v>
      </c>
      <c r="F486" s="94"/>
      <c r="G486" s="49">
        <f>SUM(G487)</f>
        <v>2905</v>
      </c>
      <c r="H486" s="17"/>
      <c r="I486" s="17"/>
      <c r="J486" s="19"/>
      <c r="K486" s="17"/>
      <c r="L486" s="17"/>
      <c r="M486" s="17"/>
      <c r="N486" s="17"/>
    </row>
    <row r="487" spans="1:14" s="18" customFormat="1" ht="31.5">
      <c r="A487" s="93" t="s">
        <v>683</v>
      </c>
      <c r="B487" s="107"/>
      <c r="C487" s="95" t="s">
        <v>261</v>
      </c>
      <c r="D487" s="95" t="s">
        <v>464</v>
      </c>
      <c r="E487" s="94" t="s">
        <v>684</v>
      </c>
      <c r="F487" s="94"/>
      <c r="G487" s="49">
        <f>SUM(G488:G490)</f>
        <v>2905</v>
      </c>
      <c r="H487" s="17"/>
      <c r="I487" s="17"/>
      <c r="J487" s="19"/>
      <c r="K487" s="17"/>
      <c r="L487" s="17"/>
      <c r="M487" s="17"/>
      <c r="N487" s="17"/>
    </row>
    <row r="488" spans="1:14" s="18" customFormat="1" ht="94.5">
      <c r="A488" s="97" t="s">
        <v>278</v>
      </c>
      <c r="B488" s="108"/>
      <c r="C488" s="95" t="s">
        <v>261</v>
      </c>
      <c r="D488" s="95" t="s">
        <v>464</v>
      </c>
      <c r="E488" s="94" t="s">
        <v>685</v>
      </c>
      <c r="F488" s="94">
        <v>100</v>
      </c>
      <c r="G488" s="49">
        <v>2540.8000000000002</v>
      </c>
      <c r="H488" s="19"/>
      <c r="I488" s="17"/>
      <c r="J488" s="19"/>
      <c r="K488" s="17"/>
      <c r="L488" s="17"/>
      <c r="M488" s="17"/>
      <c r="N488" s="17"/>
    </row>
    <row r="489" spans="1:14" s="18" customFormat="1" ht="126">
      <c r="A489" s="97" t="s">
        <v>282</v>
      </c>
      <c r="B489" s="108"/>
      <c r="C489" s="95" t="s">
        <v>261</v>
      </c>
      <c r="D489" s="95" t="s">
        <v>464</v>
      </c>
      <c r="E489" s="94" t="s">
        <v>1022</v>
      </c>
      <c r="F489" s="94">
        <v>100</v>
      </c>
      <c r="G489" s="49">
        <v>229.2</v>
      </c>
      <c r="H489" s="19"/>
      <c r="I489" s="17"/>
      <c r="J489" s="19"/>
      <c r="K489" s="17"/>
      <c r="L489" s="17"/>
      <c r="M489" s="17"/>
      <c r="N489" s="17"/>
    </row>
    <row r="490" spans="1:14" s="18" customFormat="1" ht="78.75">
      <c r="A490" s="97" t="s">
        <v>272</v>
      </c>
      <c r="B490" s="94"/>
      <c r="C490" s="95" t="s">
        <v>261</v>
      </c>
      <c r="D490" s="95" t="s">
        <v>464</v>
      </c>
      <c r="E490" s="94" t="s">
        <v>686</v>
      </c>
      <c r="F490" s="94">
        <v>100</v>
      </c>
      <c r="G490" s="49">
        <v>135</v>
      </c>
      <c r="H490" s="17"/>
      <c r="I490" s="17"/>
      <c r="J490" s="19"/>
      <c r="K490" s="17"/>
      <c r="L490" s="17"/>
      <c r="M490" s="17"/>
      <c r="N490" s="17"/>
    </row>
    <row r="491" spans="1:14" s="18" customFormat="1" ht="15.75">
      <c r="A491" s="158" t="s">
        <v>687</v>
      </c>
      <c r="B491" s="100"/>
      <c r="C491" s="100"/>
      <c r="D491" s="100"/>
      <c r="E491" s="100"/>
      <c r="F491" s="100"/>
      <c r="G491" s="92">
        <f>SUM(G16,G210,G263,G467,G473,G483)</f>
        <v>1992305.4</v>
      </c>
      <c r="H491" s="19"/>
      <c r="I491" s="17"/>
      <c r="J491" s="19"/>
      <c r="K491" s="17"/>
      <c r="L491" s="17"/>
      <c r="M491" s="17"/>
      <c r="N491" s="17"/>
    </row>
    <row r="492" spans="1:14" s="18" customFormat="1" ht="15.75">
      <c r="A492" s="26"/>
      <c r="B492" s="27"/>
      <c r="C492" s="28"/>
      <c r="D492" s="28"/>
      <c r="E492" s="28"/>
      <c r="F492" s="28"/>
      <c r="G492" s="159" t="s">
        <v>1156</v>
      </c>
      <c r="H492" s="19"/>
      <c r="I492" s="17"/>
      <c r="J492" s="19"/>
      <c r="K492" s="17"/>
      <c r="L492" s="17"/>
      <c r="M492" s="17"/>
      <c r="N492" s="17"/>
    </row>
    <row r="493" spans="1:14" s="18" customFormat="1" ht="15.75">
      <c r="A493" s="26"/>
      <c r="B493" s="27"/>
      <c r="C493" s="28"/>
      <c r="D493" s="28"/>
      <c r="E493" s="28"/>
      <c r="F493" s="28"/>
      <c r="G493" s="29"/>
      <c r="H493" s="19"/>
      <c r="I493" s="17"/>
      <c r="J493" s="17"/>
      <c r="K493" s="17"/>
      <c r="L493" s="17"/>
      <c r="M493" s="17"/>
      <c r="N493" s="17"/>
    </row>
    <row r="494" spans="1:14" s="18" customFormat="1" ht="15.75">
      <c r="A494" s="26"/>
      <c r="B494" s="27"/>
      <c r="C494" s="28"/>
      <c r="D494" s="28"/>
      <c r="E494" s="28"/>
      <c r="F494" s="28"/>
      <c r="G494" s="28"/>
      <c r="H494" s="17"/>
      <c r="I494" s="17"/>
      <c r="J494" s="17"/>
      <c r="K494" s="17"/>
      <c r="L494" s="17"/>
      <c r="M494" s="17"/>
      <c r="N494" s="17"/>
    </row>
    <row r="495" spans="1:14" s="18" customFormat="1" ht="15.75">
      <c r="A495" s="26"/>
      <c r="B495" s="27"/>
      <c r="C495" s="28"/>
      <c r="D495" s="28"/>
      <c r="E495" s="28"/>
      <c r="F495" s="28"/>
      <c r="G495" s="28"/>
      <c r="H495" s="17"/>
      <c r="I495" s="17"/>
      <c r="J495" s="17"/>
      <c r="K495" s="17"/>
      <c r="L495" s="17"/>
      <c r="M495" s="17"/>
      <c r="N495" s="17"/>
    </row>
    <row r="496" spans="1:14" s="18" customFormat="1" ht="15.75">
      <c r="A496" s="26"/>
      <c r="B496" s="27"/>
      <c r="C496" s="28"/>
      <c r="D496" s="28"/>
      <c r="E496" s="28"/>
      <c r="F496" s="28"/>
      <c r="G496" s="28"/>
      <c r="H496" s="17"/>
      <c r="I496" s="17"/>
      <c r="J496" s="17"/>
      <c r="K496" s="17"/>
      <c r="L496" s="17"/>
      <c r="M496" s="17"/>
      <c r="N496" s="17"/>
    </row>
    <row r="497" spans="1:14" s="18" customFormat="1" ht="15.75">
      <c r="A497" s="26"/>
      <c r="B497" s="27"/>
      <c r="C497" s="28"/>
      <c r="D497" s="28"/>
      <c r="E497" s="28"/>
      <c r="F497" s="28"/>
      <c r="G497" s="28"/>
      <c r="H497" s="17"/>
      <c r="I497" s="17"/>
      <c r="J497" s="17"/>
      <c r="K497" s="17"/>
      <c r="L497" s="17"/>
      <c r="M497" s="17"/>
      <c r="N497" s="17"/>
    </row>
    <row r="498" spans="1:14" s="18" customFormat="1" ht="15.75">
      <c r="A498" s="26"/>
      <c r="B498" s="27"/>
      <c r="C498" s="28"/>
      <c r="D498" s="28"/>
      <c r="E498" s="28"/>
      <c r="F498" s="28"/>
      <c r="G498" s="28"/>
      <c r="H498" s="17"/>
      <c r="I498" s="17"/>
      <c r="J498" s="17"/>
      <c r="K498" s="17"/>
      <c r="L498" s="17"/>
      <c r="M498" s="17"/>
      <c r="N498" s="17"/>
    </row>
    <row r="499" spans="1:14" s="18" customFormat="1" ht="15.75">
      <c r="A499" s="26"/>
      <c r="B499" s="27"/>
      <c r="C499" s="28"/>
      <c r="D499" s="28"/>
      <c r="E499" s="28"/>
      <c r="F499" s="28"/>
      <c r="G499" s="28"/>
      <c r="H499" s="17"/>
      <c r="I499" s="17"/>
      <c r="J499" s="17"/>
      <c r="K499" s="17"/>
      <c r="L499" s="17"/>
      <c r="M499" s="17"/>
      <c r="N499" s="17"/>
    </row>
    <row r="500" spans="1:14" ht="15.75">
      <c r="A500" s="26"/>
      <c r="B500" s="27"/>
      <c r="C500" s="28"/>
      <c r="D500" s="28"/>
      <c r="E500" s="28"/>
      <c r="F500" s="28"/>
      <c r="G500" s="28"/>
      <c r="H500" s="17"/>
      <c r="I500" s="17"/>
      <c r="J500" s="17"/>
      <c r="K500" s="17"/>
      <c r="L500" s="17"/>
      <c r="M500" s="17"/>
      <c r="N500" s="17"/>
    </row>
    <row r="501" spans="1:14" ht="15.75">
      <c r="A501" s="26"/>
      <c r="B501" s="27"/>
      <c r="C501" s="28"/>
      <c r="D501" s="28"/>
      <c r="E501" s="28"/>
      <c r="F501" s="28"/>
      <c r="G501" s="28"/>
      <c r="H501" s="17"/>
      <c r="I501" s="17"/>
      <c r="J501" s="17"/>
      <c r="K501" s="17"/>
      <c r="L501" s="17"/>
      <c r="M501" s="17"/>
      <c r="N501" s="17"/>
    </row>
    <row r="502" spans="1:14" ht="15.75">
      <c r="A502" s="26"/>
      <c r="B502" s="27"/>
      <c r="C502" s="28"/>
      <c r="D502" s="28"/>
      <c r="E502" s="28"/>
      <c r="F502" s="28"/>
      <c r="G502" s="28"/>
      <c r="H502" s="17"/>
      <c r="I502" s="17"/>
      <c r="J502" s="17"/>
      <c r="K502" s="17"/>
      <c r="L502" s="17"/>
      <c r="M502" s="17"/>
      <c r="N502" s="17"/>
    </row>
    <row r="503" spans="1:14" ht="15.75">
      <c r="A503" s="26"/>
      <c r="B503" s="27"/>
      <c r="C503" s="28"/>
      <c r="D503" s="28"/>
      <c r="E503" s="28"/>
      <c r="F503" s="28"/>
      <c r="G503" s="28"/>
      <c r="H503" s="17"/>
      <c r="I503" s="17"/>
      <c r="J503" s="17"/>
      <c r="K503" s="17"/>
      <c r="L503" s="17"/>
      <c r="M503" s="17"/>
      <c r="N503" s="17"/>
    </row>
    <row r="504" spans="1:14" ht="15.75">
      <c r="A504" s="26"/>
      <c r="B504" s="27"/>
      <c r="C504" s="28"/>
      <c r="D504" s="28"/>
      <c r="E504" s="28"/>
      <c r="F504" s="28"/>
      <c r="G504" s="28"/>
      <c r="H504" s="17"/>
      <c r="I504" s="17"/>
      <c r="J504" s="17"/>
      <c r="K504" s="17"/>
      <c r="L504" s="17"/>
      <c r="M504" s="17"/>
      <c r="N504" s="17"/>
    </row>
    <row r="505" spans="1:14" ht="15.75">
      <c r="A505" s="26"/>
      <c r="B505" s="27"/>
      <c r="C505" s="28"/>
      <c r="D505" s="28"/>
      <c r="E505" s="28"/>
      <c r="F505" s="28"/>
      <c r="G505" s="28"/>
      <c r="H505" s="17"/>
      <c r="I505" s="17"/>
      <c r="J505" s="17"/>
      <c r="K505" s="17"/>
      <c r="L505" s="17"/>
      <c r="M505" s="17"/>
      <c r="N505" s="17"/>
    </row>
    <row r="506" spans="1:14" ht="15.75">
      <c r="A506" s="26"/>
      <c r="B506" s="27"/>
      <c r="C506" s="28"/>
      <c r="D506" s="28"/>
      <c r="E506" s="28"/>
      <c r="F506" s="28"/>
      <c r="G506" s="28"/>
      <c r="H506" s="17"/>
      <c r="I506" s="17"/>
      <c r="J506" s="17"/>
      <c r="K506" s="17"/>
      <c r="L506" s="17"/>
      <c r="M506" s="17"/>
      <c r="N506" s="17"/>
    </row>
    <row r="507" spans="1:14" ht="15.75">
      <c r="A507" s="26"/>
      <c r="B507" s="27"/>
      <c r="C507" s="28"/>
      <c r="D507" s="28"/>
      <c r="E507" s="28"/>
      <c r="F507" s="28"/>
      <c r="G507" s="28"/>
      <c r="H507" s="17"/>
      <c r="I507" s="17"/>
      <c r="J507" s="17"/>
      <c r="K507" s="17"/>
      <c r="L507" s="17"/>
      <c r="M507" s="17"/>
      <c r="N507" s="17"/>
    </row>
    <row r="508" spans="1:14" ht="15.75">
      <c r="A508" s="26"/>
      <c r="B508" s="27"/>
      <c r="C508" s="28"/>
      <c r="D508" s="28"/>
      <c r="E508" s="28"/>
      <c r="F508" s="28"/>
      <c r="G508" s="28"/>
      <c r="H508" s="17"/>
      <c r="I508" s="17"/>
      <c r="J508" s="17"/>
      <c r="K508" s="17"/>
      <c r="L508" s="17"/>
      <c r="M508" s="17"/>
      <c r="N508" s="17"/>
    </row>
    <row r="509" spans="1:14" ht="15.75">
      <c r="A509" s="26"/>
      <c r="B509" s="27"/>
      <c r="C509" s="28"/>
      <c r="D509" s="28"/>
      <c r="E509" s="28"/>
      <c r="F509" s="28"/>
      <c r="G509" s="28"/>
      <c r="H509" s="17"/>
      <c r="I509" s="17"/>
      <c r="J509" s="17"/>
      <c r="K509" s="17"/>
      <c r="L509" s="17"/>
      <c r="M509" s="17"/>
      <c r="N509" s="17"/>
    </row>
    <row r="510" spans="1:14" ht="15.75">
      <c r="A510" s="26"/>
      <c r="B510" s="27"/>
      <c r="C510" s="28"/>
      <c r="D510" s="28"/>
      <c r="E510" s="28"/>
      <c r="F510" s="28"/>
      <c r="G510" s="28"/>
      <c r="H510" s="17"/>
      <c r="I510" s="17"/>
      <c r="J510" s="17"/>
      <c r="K510" s="17"/>
      <c r="L510" s="17"/>
      <c r="M510" s="17"/>
      <c r="N510" s="17"/>
    </row>
    <row r="511" spans="1:14" ht="15.75">
      <c r="A511" s="26"/>
      <c r="B511" s="27"/>
      <c r="C511" s="28"/>
      <c r="D511" s="28"/>
      <c r="E511" s="28"/>
      <c r="F511" s="28"/>
      <c r="G511" s="28"/>
      <c r="H511" s="17"/>
      <c r="I511" s="17"/>
      <c r="J511" s="17"/>
      <c r="K511" s="17"/>
      <c r="L511" s="17"/>
      <c r="M511" s="17"/>
      <c r="N511" s="17"/>
    </row>
    <row r="512" spans="1:14" ht="15.75">
      <c r="A512" s="26"/>
      <c r="B512" s="27"/>
      <c r="C512" s="28"/>
      <c r="D512" s="28"/>
      <c r="E512" s="28"/>
      <c r="F512" s="28"/>
      <c r="G512" s="28"/>
      <c r="H512" s="17"/>
      <c r="I512" s="17"/>
      <c r="J512" s="17"/>
      <c r="K512" s="17"/>
      <c r="L512" s="17"/>
      <c r="M512" s="17"/>
      <c r="N512" s="17"/>
    </row>
    <row r="513" spans="1:14">
      <c r="A513" s="30"/>
      <c r="B513" s="31"/>
      <c r="C513" s="32"/>
      <c r="D513" s="32"/>
      <c r="E513" s="32"/>
      <c r="F513" s="32"/>
      <c r="G513" s="32"/>
      <c r="H513" s="17"/>
      <c r="I513" s="17"/>
      <c r="J513" s="17"/>
      <c r="K513" s="17"/>
      <c r="L513" s="17"/>
      <c r="M513" s="17"/>
      <c r="N513" s="17"/>
    </row>
    <row r="514" spans="1:14">
      <c r="A514" s="30"/>
      <c r="B514" s="31"/>
      <c r="C514" s="32"/>
      <c r="D514" s="32"/>
      <c r="E514" s="32"/>
      <c r="F514" s="32"/>
      <c r="G514" s="32"/>
      <c r="H514" s="17"/>
      <c r="I514" s="17"/>
      <c r="J514" s="17"/>
      <c r="K514" s="17"/>
      <c r="L514" s="17"/>
      <c r="M514" s="17"/>
      <c r="N514" s="17"/>
    </row>
    <row r="515" spans="1:14">
      <c r="A515" s="30"/>
      <c r="B515" s="31"/>
      <c r="C515" s="32"/>
      <c r="D515" s="32"/>
      <c r="E515" s="32"/>
      <c r="F515" s="32"/>
      <c r="G515" s="32"/>
      <c r="H515" s="17"/>
      <c r="I515" s="17"/>
      <c r="J515" s="17"/>
      <c r="K515" s="17"/>
      <c r="L515" s="17"/>
      <c r="M515" s="17"/>
      <c r="N515" s="17"/>
    </row>
    <row r="516" spans="1:14">
      <c r="A516" s="30"/>
      <c r="B516" s="31"/>
      <c r="C516" s="32"/>
      <c r="D516" s="32"/>
      <c r="E516" s="32"/>
      <c r="F516" s="32"/>
      <c r="G516" s="32"/>
      <c r="H516" s="17"/>
      <c r="I516" s="17"/>
      <c r="J516" s="17"/>
      <c r="K516" s="17"/>
      <c r="L516" s="17"/>
      <c r="M516" s="17"/>
      <c r="N516" s="17"/>
    </row>
    <row r="517" spans="1:14">
      <c r="A517" s="30"/>
      <c r="B517" s="31"/>
      <c r="C517" s="32"/>
      <c r="D517" s="32"/>
      <c r="E517" s="32"/>
      <c r="F517" s="32"/>
      <c r="G517" s="32"/>
      <c r="H517" s="17"/>
      <c r="I517" s="17"/>
      <c r="J517" s="17"/>
      <c r="K517" s="17"/>
      <c r="L517" s="17"/>
      <c r="M517" s="17"/>
      <c r="N517" s="17"/>
    </row>
    <row r="518" spans="1:14">
      <c r="A518" s="30"/>
      <c r="B518" s="31"/>
      <c r="C518" s="32"/>
      <c r="D518" s="32"/>
      <c r="E518" s="32"/>
      <c r="F518" s="32"/>
      <c r="G518" s="32"/>
      <c r="H518" s="17"/>
      <c r="I518" s="17"/>
      <c r="J518" s="17"/>
      <c r="K518" s="17"/>
      <c r="L518" s="17"/>
      <c r="M518" s="17"/>
      <c r="N518" s="17"/>
    </row>
    <row r="519" spans="1:14">
      <c r="A519" s="30"/>
      <c r="B519" s="31"/>
      <c r="C519" s="32"/>
      <c r="D519" s="32"/>
      <c r="E519" s="32"/>
      <c r="F519" s="32"/>
      <c r="G519" s="32"/>
      <c r="H519" s="17"/>
      <c r="I519" s="17"/>
      <c r="J519" s="17"/>
      <c r="K519" s="17"/>
      <c r="L519" s="17"/>
      <c r="M519" s="17"/>
      <c r="N519" s="17"/>
    </row>
    <row r="520" spans="1:14">
      <c r="A520" s="30"/>
      <c r="B520" s="31"/>
      <c r="C520" s="32"/>
      <c r="D520" s="32"/>
      <c r="E520" s="32"/>
      <c r="F520" s="32"/>
      <c r="G520" s="32"/>
      <c r="H520" s="17"/>
      <c r="I520" s="17"/>
      <c r="J520" s="17"/>
      <c r="K520" s="17"/>
      <c r="L520" s="17"/>
      <c r="M520" s="17"/>
      <c r="N520" s="17"/>
    </row>
    <row r="521" spans="1:14">
      <c r="A521" s="30"/>
      <c r="B521" s="31"/>
      <c r="C521" s="32"/>
      <c r="D521" s="32"/>
      <c r="E521" s="32"/>
      <c r="F521" s="32"/>
      <c r="G521" s="32"/>
      <c r="H521" s="17"/>
      <c r="I521" s="17"/>
      <c r="J521" s="17"/>
      <c r="K521" s="17"/>
      <c r="L521" s="17"/>
      <c r="M521" s="17"/>
      <c r="N521" s="17"/>
    </row>
    <row r="522" spans="1:14">
      <c r="A522" s="30"/>
      <c r="B522" s="31"/>
      <c r="C522" s="32"/>
      <c r="D522" s="32"/>
      <c r="E522" s="32"/>
      <c r="F522" s="32"/>
      <c r="G522" s="32"/>
      <c r="H522" s="17"/>
      <c r="I522" s="17"/>
      <c r="J522" s="17"/>
      <c r="K522" s="17"/>
      <c r="L522" s="17"/>
      <c r="M522" s="17"/>
      <c r="N522" s="17"/>
    </row>
    <row r="523" spans="1:14">
      <c r="A523" s="30"/>
      <c r="B523" s="31"/>
      <c r="C523" s="32"/>
      <c r="D523" s="32"/>
      <c r="E523" s="32"/>
      <c r="F523" s="32"/>
      <c r="G523" s="32"/>
      <c r="H523" s="17"/>
      <c r="I523" s="17"/>
      <c r="J523" s="17"/>
      <c r="K523" s="17"/>
      <c r="L523" s="17"/>
      <c r="M523" s="17"/>
      <c r="N523" s="17"/>
    </row>
    <row r="524" spans="1:14">
      <c r="A524" s="30"/>
      <c r="B524" s="31"/>
      <c r="C524" s="32"/>
      <c r="D524" s="32"/>
      <c r="E524" s="32"/>
      <c r="F524" s="32"/>
      <c r="G524" s="32"/>
      <c r="H524" s="17"/>
      <c r="I524" s="17"/>
      <c r="J524" s="17"/>
      <c r="K524" s="17"/>
      <c r="L524" s="17"/>
      <c r="M524" s="17"/>
      <c r="N524" s="17"/>
    </row>
    <row r="525" spans="1:14">
      <c r="A525" s="30"/>
      <c r="B525" s="31"/>
      <c r="C525" s="32"/>
      <c r="D525" s="32"/>
      <c r="E525" s="32"/>
      <c r="F525" s="32"/>
      <c r="G525" s="32"/>
      <c r="H525" s="17"/>
      <c r="I525" s="17"/>
      <c r="J525" s="17"/>
      <c r="K525" s="17"/>
      <c r="L525" s="17"/>
      <c r="M525" s="17"/>
      <c r="N525" s="17"/>
    </row>
    <row r="526" spans="1:14">
      <c r="A526" s="30"/>
      <c r="B526" s="31"/>
      <c r="C526" s="32"/>
      <c r="D526" s="32"/>
      <c r="E526" s="32"/>
      <c r="F526" s="32"/>
      <c r="G526" s="32"/>
      <c r="H526" s="17"/>
      <c r="I526" s="17"/>
      <c r="J526" s="17"/>
      <c r="K526" s="17"/>
      <c r="L526" s="17"/>
      <c r="M526" s="17"/>
      <c r="N526" s="17"/>
    </row>
    <row r="527" spans="1:14">
      <c r="A527" s="30"/>
      <c r="B527" s="31"/>
      <c r="C527" s="32"/>
      <c r="D527" s="32"/>
      <c r="E527" s="32"/>
      <c r="F527" s="32"/>
      <c r="G527" s="32"/>
      <c r="H527" s="17"/>
      <c r="I527" s="17"/>
      <c r="J527" s="17"/>
      <c r="K527" s="17"/>
      <c r="L527" s="17"/>
      <c r="M527" s="17"/>
      <c r="N527" s="17"/>
    </row>
    <row r="528" spans="1:14">
      <c r="A528" s="30"/>
      <c r="B528" s="31"/>
      <c r="C528" s="32"/>
      <c r="D528" s="32"/>
      <c r="E528" s="32"/>
      <c r="F528" s="32"/>
      <c r="G528" s="32"/>
      <c r="H528" s="17"/>
      <c r="I528" s="17"/>
      <c r="J528" s="17"/>
      <c r="K528" s="17"/>
      <c r="L528" s="17"/>
      <c r="M528" s="17"/>
      <c r="N528" s="17"/>
    </row>
    <row r="529" spans="1:14">
      <c r="A529" s="30"/>
      <c r="B529" s="31"/>
      <c r="C529" s="32"/>
      <c r="D529" s="32"/>
      <c r="E529" s="32"/>
      <c r="F529" s="32"/>
      <c r="G529" s="32"/>
      <c r="H529" s="17"/>
      <c r="I529" s="17"/>
      <c r="J529" s="17"/>
      <c r="K529" s="17"/>
      <c r="L529" s="17"/>
      <c r="M529" s="17"/>
      <c r="N529" s="17"/>
    </row>
    <row r="530" spans="1:14">
      <c r="A530" s="30"/>
      <c r="B530" s="31"/>
      <c r="C530" s="32"/>
      <c r="D530" s="32"/>
      <c r="E530" s="32"/>
      <c r="F530" s="32"/>
      <c r="G530" s="32"/>
      <c r="H530" s="17"/>
      <c r="I530" s="17"/>
      <c r="J530" s="17"/>
      <c r="K530" s="17"/>
      <c r="L530" s="17"/>
      <c r="M530" s="17"/>
      <c r="N530" s="17"/>
    </row>
    <row r="531" spans="1:14">
      <c r="A531" s="30"/>
      <c r="B531" s="31"/>
      <c r="C531" s="32"/>
      <c r="D531" s="32"/>
      <c r="E531" s="32"/>
      <c r="F531" s="32"/>
      <c r="G531" s="32"/>
      <c r="H531" s="17"/>
      <c r="I531" s="17"/>
      <c r="J531" s="17"/>
      <c r="K531" s="17"/>
      <c r="L531" s="17"/>
      <c r="M531" s="17"/>
      <c r="N531" s="17"/>
    </row>
    <row r="532" spans="1:14">
      <c r="A532" s="30"/>
      <c r="B532" s="31"/>
      <c r="C532" s="32"/>
      <c r="D532" s="32"/>
      <c r="E532" s="32"/>
      <c r="F532" s="32"/>
      <c r="G532" s="32"/>
      <c r="H532" s="17"/>
      <c r="I532" s="17"/>
      <c r="J532" s="17"/>
      <c r="K532" s="17"/>
      <c r="L532" s="17"/>
      <c r="M532" s="17"/>
      <c r="N532" s="17"/>
    </row>
    <row r="533" spans="1:14">
      <c r="A533" s="30"/>
      <c r="B533" s="31"/>
      <c r="C533" s="32"/>
      <c r="D533" s="32"/>
      <c r="E533" s="32"/>
      <c r="F533" s="32"/>
      <c r="G533" s="32"/>
      <c r="H533" s="17"/>
      <c r="I533" s="17"/>
      <c r="J533" s="17"/>
      <c r="K533" s="17"/>
      <c r="L533" s="17"/>
      <c r="M533" s="17"/>
      <c r="N533" s="17"/>
    </row>
    <row r="534" spans="1:14">
      <c r="A534" s="30"/>
      <c r="B534" s="31"/>
      <c r="C534" s="32"/>
      <c r="D534" s="32"/>
      <c r="E534" s="32"/>
      <c r="F534" s="32"/>
      <c r="G534" s="32"/>
      <c r="H534" s="17"/>
      <c r="I534" s="17"/>
      <c r="J534" s="17"/>
      <c r="K534" s="17"/>
      <c r="L534" s="17"/>
      <c r="M534" s="17"/>
      <c r="N534" s="17"/>
    </row>
    <row r="535" spans="1:14">
      <c r="A535" s="30"/>
      <c r="B535" s="31"/>
      <c r="C535" s="32"/>
      <c r="D535" s="32"/>
      <c r="E535" s="32"/>
      <c r="F535" s="32"/>
      <c r="G535" s="32"/>
      <c r="H535" s="17"/>
      <c r="I535" s="17"/>
      <c r="J535" s="17"/>
      <c r="K535" s="17"/>
      <c r="L535" s="17"/>
      <c r="M535" s="17"/>
      <c r="N535" s="17"/>
    </row>
    <row r="536" spans="1:14">
      <c r="A536" s="30"/>
      <c r="B536" s="31"/>
      <c r="C536" s="32"/>
      <c r="D536" s="32"/>
      <c r="E536" s="32"/>
      <c r="F536" s="32"/>
      <c r="G536" s="32"/>
      <c r="H536" s="17"/>
      <c r="I536" s="17"/>
      <c r="J536" s="17"/>
      <c r="K536" s="17"/>
      <c r="L536" s="17"/>
      <c r="M536" s="17"/>
      <c r="N536" s="17"/>
    </row>
    <row r="537" spans="1:14">
      <c r="A537" s="30"/>
      <c r="B537" s="31"/>
      <c r="C537" s="32"/>
      <c r="D537" s="32"/>
      <c r="E537" s="32"/>
      <c r="F537" s="32"/>
      <c r="G537" s="32"/>
      <c r="H537" s="17"/>
      <c r="I537" s="17"/>
      <c r="J537" s="17"/>
      <c r="K537" s="17"/>
      <c r="L537" s="17"/>
      <c r="M537" s="17"/>
      <c r="N537" s="17"/>
    </row>
    <row r="538" spans="1:14">
      <c r="A538" s="30"/>
      <c r="B538" s="31"/>
      <c r="C538" s="32"/>
      <c r="D538" s="32"/>
      <c r="E538" s="32"/>
      <c r="F538" s="32"/>
      <c r="G538" s="32"/>
      <c r="H538" s="17"/>
      <c r="I538" s="17"/>
      <c r="J538" s="17"/>
      <c r="K538" s="17"/>
      <c r="L538" s="17"/>
      <c r="M538" s="17"/>
      <c r="N538" s="17"/>
    </row>
    <row r="539" spans="1:14">
      <c r="A539" s="30"/>
      <c r="B539" s="31"/>
      <c r="C539" s="32"/>
      <c r="D539" s="32"/>
      <c r="E539" s="32"/>
      <c r="F539" s="32"/>
      <c r="G539" s="32"/>
      <c r="H539" s="17"/>
      <c r="I539" s="17"/>
      <c r="J539" s="17"/>
      <c r="K539" s="17"/>
      <c r="L539" s="17"/>
      <c r="M539" s="17"/>
      <c r="N539" s="17"/>
    </row>
    <row r="540" spans="1:14">
      <c r="A540" s="30"/>
      <c r="B540" s="31"/>
      <c r="C540" s="32"/>
      <c r="D540" s="32"/>
      <c r="E540" s="32"/>
      <c r="F540" s="32"/>
      <c r="G540" s="32"/>
      <c r="H540" s="17"/>
      <c r="I540" s="17"/>
      <c r="J540" s="17"/>
      <c r="K540" s="17"/>
      <c r="L540" s="17"/>
      <c r="M540" s="17"/>
      <c r="N540" s="17"/>
    </row>
    <row r="541" spans="1:14">
      <c r="A541" s="30"/>
      <c r="B541" s="31"/>
      <c r="C541" s="32"/>
      <c r="D541" s="32"/>
      <c r="E541" s="32"/>
      <c r="F541" s="32"/>
      <c r="G541" s="32"/>
      <c r="H541" s="17"/>
      <c r="I541" s="17"/>
      <c r="J541" s="17"/>
      <c r="K541" s="17"/>
      <c r="L541" s="17"/>
      <c r="M541" s="17"/>
      <c r="N541" s="17"/>
    </row>
    <row r="542" spans="1:14">
      <c r="A542" s="30"/>
      <c r="B542" s="31"/>
      <c r="C542" s="32"/>
      <c r="D542" s="32"/>
      <c r="E542" s="32"/>
      <c r="F542" s="32"/>
      <c r="G542" s="32"/>
      <c r="H542" s="17"/>
      <c r="I542" s="17"/>
      <c r="J542" s="17"/>
      <c r="K542" s="17"/>
      <c r="L542" s="17"/>
      <c r="M542" s="17"/>
      <c r="N542" s="17"/>
    </row>
    <row r="543" spans="1:14">
      <c r="A543" s="30"/>
      <c r="B543" s="31"/>
      <c r="C543" s="32"/>
      <c r="D543" s="32"/>
      <c r="E543" s="32"/>
      <c r="F543" s="32"/>
      <c r="G543" s="32"/>
      <c r="H543" s="17"/>
      <c r="I543" s="17"/>
      <c r="J543" s="17"/>
      <c r="K543" s="17"/>
      <c r="L543" s="17"/>
      <c r="M543" s="17"/>
      <c r="N543" s="17"/>
    </row>
    <row r="544" spans="1:14">
      <c r="A544" s="30"/>
      <c r="B544" s="31"/>
      <c r="C544" s="32"/>
      <c r="D544" s="32"/>
      <c r="E544" s="32"/>
      <c r="F544" s="32"/>
      <c r="G544" s="32"/>
      <c r="H544" s="17"/>
      <c r="I544" s="17"/>
      <c r="J544" s="17"/>
      <c r="K544" s="17"/>
      <c r="L544" s="17"/>
      <c r="M544" s="17"/>
      <c r="N544" s="17"/>
    </row>
    <row r="545" spans="1:14">
      <c r="A545" s="30"/>
      <c r="B545" s="31"/>
      <c r="C545" s="32"/>
      <c r="D545" s="32"/>
      <c r="E545" s="32"/>
      <c r="F545" s="32"/>
      <c r="G545" s="32"/>
      <c r="H545" s="17"/>
      <c r="I545" s="17"/>
      <c r="J545" s="17"/>
      <c r="K545" s="17"/>
      <c r="L545" s="17"/>
      <c r="M545" s="17"/>
      <c r="N545" s="17"/>
    </row>
    <row r="546" spans="1:14">
      <c r="A546" s="33"/>
      <c r="B546" s="34"/>
      <c r="C546" s="35"/>
      <c r="D546" s="35"/>
      <c r="E546" s="35"/>
      <c r="F546" s="35"/>
      <c r="G546" s="35"/>
    </row>
    <row r="547" spans="1:14">
      <c r="A547" s="33"/>
      <c r="B547" s="34"/>
      <c r="C547" s="35"/>
      <c r="D547" s="35"/>
      <c r="E547" s="35"/>
      <c r="F547" s="35"/>
      <c r="G547" s="35"/>
    </row>
  </sheetData>
  <autoFilter ref="A14:G492"/>
  <mergeCells count="1">
    <mergeCell ref="A11:G11"/>
  </mergeCells>
  <pageMargins left="0.70866141732283472" right="0.43307086614173229" top="0.47244094488188981" bottom="0.43307086614173229" header="0.31496062992125984" footer="0.31496062992125984"/>
  <pageSetup paperSize="9" scale="81" fitToHeight="27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30"/>
  <sheetViews>
    <sheetView showZeros="0" zoomScale="80" zoomScaleNormal="80" workbookViewId="0">
      <selection activeCell="P19" sqref="P19"/>
    </sheetView>
  </sheetViews>
  <sheetFormatPr defaultRowHeight="15"/>
  <cols>
    <col min="1" max="1" width="90" style="18" customWidth="1"/>
    <col min="2" max="2" width="16.140625" style="53" customWidth="1"/>
    <col min="3" max="3" width="4.42578125" style="53" customWidth="1"/>
    <col min="4" max="4" width="3.42578125" style="53" bestFit="1" customWidth="1"/>
    <col min="5" max="5" width="3.85546875" style="53" bestFit="1" customWidth="1"/>
    <col min="6" max="6" width="14.7109375" style="16" customWidth="1"/>
    <col min="7" max="7" width="14.42578125" style="16" customWidth="1"/>
    <col min="8" max="8" width="15.85546875" style="16" customWidth="1"/>
    <col min="9" max="9" width="17.28515625" style="16" customWidth="1"/>
    <col min="10" max="10" width="9.140625" style="18"/>
    <col min="11" max="11" width="12.140625" style="18" customWidth="1"/>
    <col min="257" max="257" width="90" customWidth="1"/>
    <col min="258" max="258" width="16.140625" customWidth="1"/>
    <col min="259" max="259" width="4.42578125" customWidth="1"/>
    <col min="260" max="260" width="3.42578125" bestFit="1" customWidth="1"/>
    <col min="261" max="261" width="3.85546875" bestFit="1" customWidth="1"/>
    <col min="262" max="262" width="14.7109375" customWidth="1"/>
    <col min="263" max="263" width="14.42578125" customWidth="1"/>
    <col min="264" max="264" width="15.85546875" customWidth="1"/>
    <col min="265" max="265" width="17.28515625" customWidth="1"/>
    <col min="267" max="267" width="9.42578125" bestFit="1" customWidth="1"/>
    <col min="513" max="513" width="90" customWidth="1"/>
    <col min="514" max="514" width="16.140625" customWidth="1"/>
    <col min="515" max="515" width="4.42578125" customWidth="1"/>
    <col min="516" max="516" width="3.42578125" bestFit="1" customWidth="1"/>
    <col min="517" max="517" width="3.85546875" bestFit="1" customWidth="1"/>
    <col min="518" max="518" width="14.7109375" customWidth="1"/>
    <col min="519" max="519" width="14.42578125" customWidth="1"/>
    <col min="520" max="520" width="15.85546875" customWidth="1"/>
    <col min="521" max="521" width="17.28515625" customWidth="1"/>
    <col min="523" max="523" width="9.42578125" bestFit="1" customWidth="1"/>
    <col min="769" max="769" width="90" customWidth="1"/>
    <col min="770" max="770" width="16.140625" customWidth="1"/>
    <col min="771" max="771" width="4.42578125" customWidth="1"/>
    <col min="772" max="772" width="3.42578125" bestFit="1" customWidth="1"/>
    <col min="773" max="773" width="3.85546875" bestFit="1" customWidth="1"/>
    <col min="774" max="774" width="14.7109375" customWidth="1"/>
    <col min="775" max="775" width="14.42578125" customWidth="1"/>
    <col min="776" max="776" width="15.85546875" customWidth="1"/>
    <col min="777" max="777" width="17.28515625" customWidth="1"/>
    <col min="779" max="779" width="9.42578125" bestFit="1" customWidth="1"/>
    <col min="1025" max="1025" width="90" customWidth="1"/>
    <col min="1026" max="1026" width="16.140625" customWidth="1"/>
    <col min="1027" max="1027" width="4.42578125" customWidth="1"/>
    <col min="1028" max="1028" width="3.42578125" bestFit="1" customWidth="1"/>
    <col min="1029" max="1029" width="3.85546875" bestFit="1" customWidth="1"/>
    <col min="1030" max="1030" width="14.7109375" customWidth="1"/>
    <col min="1031" max="1031" width="14.42578125" customWidth="1"/>
    <col min="1032" max="1032" width="15.85546875" customWidth="1"/>
    <col min="1033" max="1033" width="17.28515625" customWidth="1"/>
    <col min="1035" max="1035" width="9.42578125" bestFit="1" customWidth="1"/>
    <col min="1281" max="1281" width="90" customWidth="1"/>
    <col min="1282" max="1282" width="16.140625" customWidth="1"/>
    <col min="1283" max="1283" width="4.42578125" customWidth="1"/>
    <col min="1284" max="1284" width="3.42578125" bestFit="1" customWidth="1"/>
    <col min="1285" max="1285" width="3.85546875" bestFit="1" customWidth="1"/>
    <col min="1286" max="1286" width="14.7109375" customWidth="1"/>
    <col min="1287" max="1287" width="14.42578125" customWidth="1"/>
    <col min="1288" max="1288" width="15.85546875" customWidth="1"/>
    <col min="1289" max="1289" width="17.28515625" customWidth="1"/>
    <col min="1291" max="1291" width="9.42578125" bestFit="1" customWidth="1"/>
    <col min="1537" max="1537" width="90" customWidth="1"/>
    <col min="1538" max="1538" width="16.140625" customWidth="1"/>
    <col min="1539" max="1539" width="4.42578125" customWidth="1"/>
    <col min="1540" max="1540" width="3.42578125" bestFit="1" customWidth="1"/>
    <col min="1541" max="1541" width="3.85546875" bestFit="1" customWidth="1"/>
    <col min="1542" max="1542" width="14.7109375" customWidth="1"/>
    <col min="1543" max="1543" width="14.42578125" customWidth="1"/>
    <col min="1544" max="1544" width="15.85546875" customWidth="1"/>
    <col min="1545" max="1545" width="17.28515625" customWidth="1"/>
    <col min="1547" max="1547" width="9.42578125" bestFit="1" customWidth="1"/>
    <col min="1793" max="1793" width="90" customWidth="1"/>
    <col min="1794" max="1794" width="16.140625" customWidth="1"/>
    <col min="1795" max="1795" width="4.42578125" customWidth="1"/>
    <col min="1796" max="1796" width="3.42578125" bestFit="1" customWidth="1"/>
    <col min="1797" max="1797" width="3.85546875" bestFit="1" customWidth="1"/>
    <col min="1798" max="1798" width="14.7109375" customWidth="1"/>
    <col min="1799" max="1799" width="14.42578125" customWidth="1"/>
    <col min="1800" max="1800" width="15.85546875" customWidth="1"/>
    <col min="1801" max="1801" width="17.28515625" customWidth="1"/>
    <col min="1803" max="1803" width="9.42578125" bestFit="1" customWidth="1"/>
    <col min="2049" max="2049" width="90" customWidth="1"/>
    <col min="2050" max="2050" width="16.140625" customWidth="1"/>
    <col min="2051" max="2051" width="4.42578125" customWidth="1"/>
    <col min="2052" max="2052" width="3.42578125" bestFit="1" customWidth="1"/>
    <col min="2053" max="2053" width="3.85546875" bestFit="1" customWidth="1"/>
    <col min="2054" max="2054" width="14.7109375" customWidth="1"/>
    <col min="2055" max="2055" width="14.42578125" customWidth="1"/>
    <col min="2056" max="2056" width="15.85546875" customWidth="1"/>
    <col min="2057" max="2057" width="17.28515625" customWidth="1"/>
    <col min="2059" max="2059" width="9.42578125" bestFit="1" customWidth="1"/>
    <col min="2305" max="2305" width="90" customWidth="1"/>
    <col min="2306" max="2306" width="16.140625" customWidth="1"/>
    <col min="2307" max="2307" width="4.42578125" customWidth="1"/>
    <col min="2308" max="2308" width="3.42578125" bestFit="1" customWidth="1"/>
    <col min="2309" max="2309" width="3.85546875" bestFit="1" customWidth="1"/>
    <col min="2310" max="2310" width="14.7109375" customWidth="1"/>
    <col min="2311" max="2311" width="14.42578125" customWidth="1"/>
    <col min="2312" max="2312" width="15.85546875" customWidth="1"/>
    <col min="2313" max="2313" width="17.28515625" customWidth="1"/>
    <col min="2315" max="2315" width="9.42578125" bestFit="1" customWidth="1"/>
    <col min="2561" max="2561" width="90" customWidth="1"/>
    <col min="2562" max="2562" width="16.140625" customWidth="1"/>
    <col min="2563" max="2563" width="4.42578125" customWidth="1"/>
    <col min="2564" max="2564" width="3.42578125" bestFit="1" customWidth="1"/>
    <col min="2565" max="2565" width="3.85546875" bestFit="1" customWidth="1"/>
    <col min="2566" max="2566" width="14.7109375" customWidth="1"/>
    <col min="2567" max="2567" width="14.42578125" customWidth="1"/>
    <col min="2568" max="2568" width="15.85546875" customWidth="1"/>
    <col min="2569" max="2569" width="17.28515625" customWidth="1"/>
    <col min="2571" max="2571" width="9.42578125" bestFit="1" customWidth="1"/>
    <col min="2817" max="2817" width="90" customWidth="1"/>
    <col min="2818" max="2818" width="16.140625" customWidth="1"/>
    <col min="2819" max="2819" width="4.42578125" customWidth="1"/>
    <col min="2820" max="2820" width="3.42578125" bestFit="1" customWidth="1"/>
    <col min="2821" max="2821" width="3.85546875" bestFit="1" customWidth="1"/>
    <col min="2822" max="2822" width="14.7109375" customWidth="1"/>
    <col min="2823" max="2823" width="14.42578125" customWidth="1"/>
    <col min="2824" max="2824" width="15.85546875" customWidth="1"/>
    <col min="2825" max="2825" width="17.28515625" customWidth="1"/>
    <col min="2827" max="2827" width="9.42578125" bestFit="1" customWidth="1"/>
    <col min="3073" max="3073" width="90" customWidth="1"/>
    <col min="3074" max="3074" width="16.140625" customWidth="1"/>
    <col min="3075" max="3075" width="4.42578125" customWidth="1"/>
    <col min="3076" max="3076" width="3.42578125" bestFit="1" customWidth="1"/>
    <col min="3077" max="3077" width="3.85546875" bestFit="1" customWidth="1"/>
    <col min="3078" max="3078" width="14.7109375" customWidth="1"/>
    <col min="3079" max="3079" width="14.42578125" customWidth="1"/>
    <col min="3080" max="3080" width="15.85546875" customWidth="1"/>
    <col min="3081" max="3081" width="17.28515625" customWidth="1"/>
    <col min="3083" max="3083" width="9.42578125" bestFit="1" customWidth="1"/>
    <col min="3329" max="3329" width="90" customWidth="1"/>
    <col min="3330" max="3330" width="16.140625" customWidth="1"/>
    <col min="3331" max="3331" width="4.42578125" customWidth="1"/>
    <col min="3332" max="3332" width="3.42578125" bestFit="1" customWidth="1"/>
    <col min="3333" max="3333" width="3.85546875" bestFit="1" customWidth="1"/>
    <col min="3334" max="3334" width="14.7109375" customWidth="1"/>
    <col min="3335" max="3335" width="14.42578125" customWidth="1"/>
    <col min="3336" max="3336" width="15.85546875" customWidth="1"/>
    <col min="3337" max="3337" width="17.28515625" customWidth="1"/>
    <col min="3339" max="3339" width="9.42578125" bestFit="1" customWidth="1"/>
    <col min="3585" max="3585" width="90" customWidth="1"/>
    <col min="3586" max="3586" width="16.140625" customWidth="1"/>
    <col min="3587" max="3587" width="4.42578125" customWidth="1"/>
    <col min="3588" max="3588" width="3.42578125" bestFit="1" customWidth="1"/>
    <col min="3589" max="3589" width="3.85546875" bestFit="1" customWidth="1"/>
    <col min="3590" max="3590" width="14.7109375" customWidth="1"/>
    <col min="3591" max="3591" width="14.42578125" customWidth="1"/>
    <col min="3592" max="3592" width="15.85546875" customWidth="1"/>
    <col min="3593" max="3593" width="17.28515625" customWidth="1"/>
    <col min="3595" max="3595" width="9.42578125" bestFit="1" customWidth="1"/>
    <col min="3841" max="3841" width="90" customWidth="1"/>
    <col min="3842" max="3842" width="16.140625" customWidth="1"/>
    <col min="3843" max="3843" width="4.42578125" customWidth="1"/>
    <col min="3844" max="3844" width="3.42578125" bestFit="1" customWidth="1"/>
    <col min="3845" max="3845" width="3.85546875" bestFit="1" customWidth="1"/>
    <col min="3846" max="3846" width="14.7109375" customWidth="1"/>
    <col min="3847" max="3847" width="14.42578125" customWidth="1"/>
    <col min="3848" max="3848" width="15.85546875" customWidth="1"/>
    <col min="3849" max="3849" width="17.28515625" customWidth="1"/>
    <col min="3851" max="3851" width="9.42578125" bestFit="1" customWidth="1"/>
    <col min="4097" max="4097" width="90" customWidth="1"/>
    <col min="4098" max="4098" width="16.140625" customWidth="1"/>
    <col min="4099" max="4099" width="4.42578125" customWidth="1"/>
    <col min="4100" max="4100" width="3.42578125" bestFit="1" customWidth="1"/>
    <col min="4101" max="4101" width="3.85546875" bestFit="1" customWidth="1"/>
    <col min="4102" max="4102" width="14.7109375" customWidth="1"/>
    <col min="4103" max="4103" width="14.42578125" customWidth="1"/>
    <col min="4104" max="4104" width="15.85546875" customWidth="1"/>
    <col min="4105" max="4105" width="17.28515625" customWidth="1"/>
    <col min="4107" max="4107" width="9.42578125" bestFit="1" customWidth="1"/>
    <col min="4353" max="4353" width="90" customWidth="1"/>
    <col min="4354" max="4354" width="16.140625" customWidth="1"/>
    <col min="4355" max="4355" width="4.42578125" customWidth="1"/>
    <col min="4356" max="4356" width="3.42578125" bestFit="1" customWidth="1"/>
    <col min="4357" max="4357" width="3.85546875" bestFit="1" customWidth="1"/>
    <col min="4358" max="4358" width="14.7109375" customWidth="1"/>
    <col min="4359" max="4359" width="14.42578125" customWidth="1"/>
    <col min="4360" max="4360" width="15.85546875" customWidth="1"/>
    <col min="4361" max="4361" width="17.28515625" customWidth="1"/>
    <col min="4363" max="4363" width="9.42578125" bestFit="1" customWidth="1"/>
    <col min="4609" max="4609" width="90" customWidth="1"/>
    <col min="4610" max="4610" width="16.140625" customWidth="1"/>
    <col min="4611" max="4611" width="4.42578125" customWidth="1"/>
    <col min="4612" max="4612" width="3.42578125" bestFit="1" customWidth="1"/>
    <col min="4613" max="4613" width="3.85546875" bestFit="1" customWidth="1"/>
    <col min="4614" max="4614" width="14.7109375" customWidth="1"/>
    <col min="4615" max="4615" width="14.42578125" customWidth="1"/>
    <col min="4616" max="4616" width="15.85546875" customWidth="1"/>
    <col min="4617" max="4617" width="17.28515625" customWidth="1"/>
    <col min="4619" max="4619" width="9.42578125" bestFit="1" customWidth="1"/>
    <col min="4865" max="4865" width="90" customWidth="1"/>
    <col min="4866" max="4866" width="16.140625" customWidth="1"/>
    <col min="4867" max="4867" width="4.42578125" customWidth="1"/>
    <col min="4868" max="4868" width="3.42578125" bestFit="1" customWidth="1"/>
    <col min="4869" max="4869" width="3.85546875" bestFit="1" customWidth="1"/>
    <col min="4870" max="4870" width="14.7109375" customWidth="1"/>
    <col min="4871" max="4871" width="14.42578125" customWidth="1"/>
    <col min="4872" max="4872" width="15.85546875" customWidth="1"/>
    <col min="4873" max="4873" width="17.28515625" customWidth="1"/>
    <col min="4875" max="4875" width="9.42578125" bestFit="1" customWidth="1"/>
    <col min="5121" max="5121" width="90" customWidth="1"/>
    <col min="5122" max="5122" width="16.140625" customWidth="1"/>
    <col min="5123" max="5123" width="4.42578125" customWidth="1"/>
    <col min="5124" max="5124" width="3.42578125" bestFit="1" customWidth="1"/>
    <col min="5125" max="5125" width="3.85546875" bestFit="1" customWidth="1"/>
    <col min="5126" max="5126" width="14.7109375" customWidth="1"/>
    <col min="5127" max="5127" width="14.42578125" customWidth="1"/>
    <col min="5128" max="5128" width="15.85546875" customWidth="1"/>
    <col min="5129" max="5129" width="17.28515625" customWidth="1"/>
    <col min="5131" max="5131" width="9.42578125" bestFit="1" customWidth="1"/>
    <col min="5377" max="5377" width="90" customWidth="1"/>
    <col min="5378" max="5378" width="16.140625" customWidth="1"/>
    <col min="5379" max="5379" width="4.42578125" customWidth="1"/>
    <col min="5380" max="5380" width="3.42578125" bestFit="1" customWidth="1"/>
    <col min="5381" max="5381" width="3.85546875" bestFit="1" customWidth="1"/>
    <col min="5382" max="5382" width="14.7109375" customWidth="1"/>
    <col min="5383" max="5383" width="14.42578125" customWidth="1"/>
    <col min="5384" max="5384" width="15.85546875" customWidth="1"/>
    <col min="5385" max="5385" width="17.28515625" customWidth="1"/>
    <col min="5387" max="5387" width="9.42578125" bestFit="1" customWidth="1"/>
    <col min="5633" max="5633" width="90" customWidth="1"/>
    <col min="5634" max="5634" width="16.140625" customWidth="1"/>
    <col min="5635" max="5635" width="4.42578125" customWidth="1"/>
    <col min="5636" max="5636" width="3.42578125" bestFit="1" customWidth="1"/>
    <col min="5637" max="5637" width="3.85546875" bestFit="1" customWidth="1"/>
    <col min="5638" max="5638" width="14.7109375" customWidth="1"/>
    <col min="5639" max="5639" width="14.42578125" customWidth="1"/>
    <col min="5640" max="5640" width="15.85546875" customWidth="1"/>
    <col min="5641" max="5641" width="17.28515625" customWidth="1"/>
    <col min="5643" max="5643" width="9.42578125" bestFit="1" customWidth="1"/>
    <col min="5889" max="5889" width="90" customWidth="1"/>
    <col min="5890" max="5890" width="16.140625" customWidth="1"/>
    <col min="5891" max="5891" width="4.42578125" customWidth="1"/>
    <col min="5892" max="5892" width="3.42578125" bestFit="1" customWidth="1"/>
    <col min="5893" max="5893" width="3.85546875" bestFit="1" customWidth="1"/>
    <col min="5894" max="5894" width="14.7109375" customWidth="1"/>
    <col min="5895" max="5895" width="14.42578125" customWidth="1"/>
    <col min="5896" max="5896" width="15.85546875" customWidth="1"/>
    <col min="5897" max="5897" width="17.28515625" customWidth="1"/>
    <col min="5899" max="5899" width="9.42578125" bestFit="1" customWidth="1"/>
    <col min="6145" max="6145" width="90" customWidth="1"/>
    <col min="6146" max="6146" width="16.140625" customWidth="1"/>
    <col min="6147" max="6147" width="4.42578125" customWidth="1"/>
    <col min="6148" max="6148" width="3.42578125" bestFit="1" customWidth="1"/>
    <col min="6149" max="6149" width="3.85546875" bestFit="1" customWidth="1"/>
    <col min="6150" max="6150" width="14.7109375" customWidth="1"/>
    <col min="6151" max="6151" width="14.42578125" customWidth="1"/>
    <col min="6152" max="6152" width="15.85546875" customWidth="1"/>
    <col min="6153" max="6153" width="17.28515625" customWidth="1"/>
    <col min="6155" max="6155" width="9.42578125" bestFit="1" customWidth="1"/>
    <col min="6401" max="6401" width="90" customWidth="1"/>
    <col min="6402" max="6402" width="16.140625" customWidth="1"/>
    <col min="6403" max="6403" width="4.42578125" customWidth="1"/>
    <col min="6404" max="6404" width="3.42578125" bestFit="1" customWidth="1"/>
    <col min="6405" max="6405" width="3.85546875" bestFit="1" customWidth="1"/>
    <col min="6406" max="6406" width="14.7109375" customWidth="1"/>
    <col min="6407" max="6407" width="14.42578125" customWidth="1"/>
    <col min="6408" max="6408" width="15.85546875" customWidth="1"/>
    <col min="6409" max="6409" width="17.28515625" customWidth="1"/>
    <col min="6411" max="6411" width="9.42578125" bestFit="1" customWidth="1"/>
    <col min="6657" max="6657" width="90" customWidth="1"/>
    <col min="6658" max="6658" width="16.140625" customWidth="1"/>
    <col min="6659" max="6659" width="4.42578125" customWidth="1"/>
    <col min="6660" max="6660" width="3.42578125" bestFit="1" customWidth="1"/>
    <col min="6661" max="6661" width="3.85546875" bestFit="1" customWidth="1"/>
    <col min="6662" max="6662" width="14.7109375" customWidth="1"/>
    <col min="6663" max="6663" width="14.42578125" customWidth="1"/>
    <col min="6664" max="6664" width="15.85546875" customWidth="1"/>
    <col min="6665" max="6665" width="17.28515625" customWidth="1"/>
    <col min="6667" max="6667" width="9.42578125" bestFit="1" customWidth="1"/>
    <col min="6913" max="6913" width="90" customWidth="1"/>
    <col min="6914" max="6914" width="16.140625" customWidth="1"/>
    <col min="6915" max="6915" width="4.42578125" customWidth="1"/>
    <col min="6916" max="6916" width="3.42578125" bestFit="1" customWidth="1"/>
    <col min="6917" max="6917" width="3.85546875" bestFit="1" customWidth="1"/>
    <col min="6918" max="6918" width="14.7109375" customWidth="1"/>
    <col min="6919" max="6919" width="14.42578125" customWidth="1"/>
    <col min="6920" max="6920" width="15.85546875" customWidth="1"/>
    <col min="6921" max="6921" width="17.28515625" customWidth="1"/>
    <col min="6923" max="6923" width="9.42578125" bestFit="1" customWidth="1"/>
    <col min="7169" max="7169" width="90" customWidth="1"/>
    <col min="7170" max="7170" width="16.140625" customWidth="1"/>
    <col min="7171" max="7171" width="4.42578125" customWidth="1"/>
    <col min="7172" max="7172" width="3.42578125" bestFit="1" customWidth="1"/>
    <col min="7173" max="7173" width="3.85546875" bestFit="1" customWidth="1"/>
    <col min="7174" max="7174" width="14.7109375" customWidth="1"/>
    <col min="7175" max="7175" width="14.42578125" customWidth="1"/>
    <col min="7176" max="7176" width="15.85546875" customWidth="1"/>
    <col min="7177" max="7177" width="17.28515625" customWidth="1"/>
    <col min="7179" max="7179" width="9.42578125" bestFit="1" customWidth="1"/>
    <col min="7425" max="7425" width="90" customWidth="1"/>
    <col min="7426" max="7426" width="16.140625" customWidth="1"/>
    <col min="7427" max="7427" width="4.42578125" customWidth="1"/>
    <col min="7428" max="7428" width="3.42578125" bestFit="1" customWidth="1"/>
    <col min="7429" max="7429" width="3.85546875" bestFit="1" customWidth="1"/>
    <col min="7430" max="7430" width="14.7109375" customWidth="1"/>
    <col min="7431" max="7431" width="14.42578125" customWidth="1"/>
    <col min="7432" max="7432" width="15.85546875" customWidth="1"/>
    <col min="7433" max="7433" width="17.28515625" customWidth="1"/>
    <col min="7435" max="7435" width="9.42578125" bestFit="1" customWidth="1"/>
    <col min="7681" max="7681" width="90" customWidth="1"/>
    <col min="7682" max="7682" width="16.140625" customWidth="1"/>
    <col min="7683" max="7683" width="4.42578125" customWidth="1"/>
    <col min="7684" max="7684" width="3.42578125" bestFit="1" customWidth="1"/>
    <col min="7685" max="7685" width="3.85546875" bestFit="1" customWidth="1"/>
    <col min="7686" max="7686" width="14.7109375" customWidth="1"/>
    <col min="7687" max="7687" width="14.42578125" customWidth="1"/>
    <col min="7688" max="7688" width="15.85546875" customWidth="1"/>
    <col min="7689" max="7689" width="17.28515625" customWidth="1"/>
    <col min="7691" max="7691" width="9.42578125" bestFit="1" customWidth="1"/>
    <col min="7937" max="7937" width="90" customWidth="1"/>
    <col min="7938" max="7938" width="16.140625" customWidth="1"/>
    <col min="7939" max="7939" width="4.42578125" customWidth="1"/>
    <col min="7940" max="7940" width="3.42578125" bestFit="1" customWidth="1"/>
    <col min="7941" max="7941" width="3.85546875" bestFit="1" customWidth="1"/>
    <col min="7942" max="7942" width="14.7109375" customWidth="1"/>
    <col min="7943" max="7943" width="14.42578125" customWidth="1"/>
    <col min="7944" max="7944" width="15.85546875" customWidth="1"/>
    <col min="7945" max="7945" width="17.28515625" customWidth="1"/>
    <col min="7947" max="7947" width="9.42578125" bestFit="1" customWidth="1"/>
    <col min="8193" max="8193" width="90" customWidth="1"/>
    <col min="8194" max="8194" width="16.140625" customWidth="1"/>
    <col min="8195" max="8195" width="4.42578125" customWidth="1"/>
    <col min="8196" max="8196" width="3.42578125" bestFit="1" customWidth="1"/>
    <col min="8197" max="8197" width="3.85546875" bestFit="1" customWidth="1"/>
    <col min="8198" max="8198" width="14.7109375" customWidth="1"/>
    <col min="8199" max="8199" width="14.42578125" customWidth="1"/>
    <col min="8200" max="8200" width="15.85546875" customWidth="1"/>
    <col min="8201" max="8201" width="17.28515625" customWidth="1"/>
    <col min="8203" max="8203" width="9.42578125" bestFit="1" customWidth="1"/>
    <col min="8449" max="8449" width="90" customWidth="1"/>
    <col min="8450" max="8450" width="16.140625" customWidth="1"/>
    <col min="8451" max="8451" width="4.42578125" customWidth="1"/>
    <col min="8452" max="8452" width="3.42578125" bestFit="1" customWidth="1"/>
    <col min="8453" max="8453" width="3.85546875" bestFit="1" customWidth="1"/>
    <col min="8454" max="8454" width="14.7109375" customWidth="1"/>
    <col min="8455" max="8455" width="14.42578125" customWidth="1"/>
    <col min="8456" max="8456" width="15.85546875" customWidth="1"/>
    <col min="8457" max="8457" width="17.28515625" customWidth="1"/>
    <col min="8459" max="8459" width="9.42578125" bestFit="1" customWidth="1"/>
    <col min="8705" max="8705" width="90" customWidth="1"/>
    <col min="8706" max="8706" width="16.140625" customWidth="1"/>
    <col min="8707" max="8707" width="4.42578125" customWidth="1"/>
    <col min="8708" max="8708" width="3.42578125" bestFit="1" customWidth="1"/>
    <col min="8709" max="8709" width="3.85546875" bestFit="1" customWidth="1"/>
    <col min="8710" max="8710" width="14.7109375" customWidth="1"/>
    <col min="8711" max="8711" width="14.42578125" customWidth="1"/>
    <col min="8712" max="8712" width="15.85546875" customWidth="1"/>
    <col min="8713" max="8713" width="17.28515625" customWidth="1"/>
    <col min="8715" max="8715" width="9.42578125" bestFit="1" customWidth="1"/>
    <col min="8961" max="8961" width="90" customWidth="1"/>
    <col min="8962" max="8962" width="16.140625" customWidth="1"/>
    <col min="8963" max="8963" width="4.42578125" customWidth="1"/>
    <col min="8964" max="8964" width="3.42578125" bestFit="1" customWidth="1"/>
    <col min="8965" max="8965" width="3.85546875" bestFit="1" customWidth="1"/>
    <col min="8966" max="8966" width="14.7109375" customWidth="1"/>
    <col min="8967" max="8967" width="14.42578125" customWidth="1"/>
    <col min="8968" max="8968" width="15.85546875" customWidth="1"/>
    <col min="8969" max="8969" width="17.28515625" customWidth="1"/>
    <col min="8971" max="8971" width="9.42578125" bestFit="1" customWidth="1"/>
    <col min="9217" max="9217" width="90" customWidth="1"/>
    <col min="9218" max="9218" width="16.140625" customWidth="1"/>
    <col min="9219" max="9219" width="4.42578125" customWidth="1"/>
    <col min="9220" max="9220" width="3.42578125" bestFit="1" customWidth="1"/>
    <col min="9221" max="9221" width="3.85546875" bestFit="1" customWidth="1"/>
    <col min="9222" max="9222" width="14.7109375" customWidth="1"/>
    <col min="9223" max="9223" width="14.42578125" customWidth="1"/>
    <col min="9224" max="9224" width="15.85546875" customWidth="1"/>
    <col min="9225" max="9225" width="17.28515625" customWidth="1"/>
    <col min="9227" max="9227" width="9.42578125" bestFit="1" customWidth="1"/>
    <col min="9473" max="9473" width="90" customWidth="1"/>
    <col min="9474" max="9474" width="16.140625" customWidth="1"/>
    <col min="9475" max="9475" width="4.42578125" customWidth="1"/>
    <col min="9476" max="9476" width="3.42578125" bestFit="1" customWidth="1"/>
    <col min="9477" max="9477" width="3.85546875" bestFit="1" customWidth="1"/>
    <col min="9478" max="9478" width="14.7109375" customWidth="1"/>
    <col min="9479" max="9479" width="14.42578125" customWidth="1"/>
    <col min="9480" max="9480" width="15.85546875" customWidth="1"/>
    <col min="9481" max="9481" width="17.28515625" customWidth="1"/>
    <col min="9483" max="9483" width="9.42578125" bestFit="1" customWidth="1"/>
    <col min="9729" max="9729" width="90" customWidth="1"/>
    <col min="9730" max="9730" width="16.140625" customWidth="1"/>
    <col min="9731" max="9731" width="4.42578125" customWidth="1"/>
    <col min="9732" max="9732" width="3.42578125" bestFit="1" customWidth="1"/>
    <col min="9733" max="9733" width="3.85546875" bestFit="1" customWidth="1"/>
    <col min="9734" max="9734" width="14.7109375" customWidth="1"/>
    <col min="9735" max="9735" width="14.42578125" customWidth="1"/>
    <col min="9736" max="9736" width="15.85546875" customWidth="1"/>
    <col min="9737" max="9737" width="17.28515625" customWidth="1"/>
    <col min="9739" max="9739" width="9.42578125" bestFit="1" customWidth="1"/>
    <col min="9985" max="9985" width="90" customWidth="1"/>
    <col min="9986" max="9986" width="16.140625" customWidth="1"/>
    <col min="9987" max="9987" width="4.42578125" customWidth="1"/>
    <col min="9988" max="9988" width="3.42578125" bestFit="1" customWidth="1"/>
    <col min="9989" max="9989" width="3.85546875" bestFit="1" customWidth="1"/>
    <col min="9990" max="9990" width="14.7109375" customWidth="1"/>
    <col min="9991" max="9991" width="14.42578125" customWidth="1"/>
    <col min="9992" max="9992" width="15.85546875" customWidth="1"/>
    <col min="9993" max="9993" width="17.28515625" customWidth="1"/>
    <col min="9995" max="9995" width="9.42578125" bestFit="1" customWidth="1"/>
    <col min="10241" max="10241" width="90" customWidth="1"/>
    <col min="10242" max="10242" width="16.140625" customWidth="1"/>
    <col min="10243" max="10243" width="4.42578125" customWidth="1"/>
    <col min="10244" max="10244" width="3.42578125" bestFit="1" customWidth="1"/>
    <col min="10245" max="10245" width="3.85546875" bestFit="1" customWidth="1"/>
    <col min="10246" max="10246" width="14.7109375" customWidth="1"/>
    <col min="10247" max="10247" width="14.42578125" customWidth="1"/>
    <col min="10248" max="10248" width="15.85546875" customWidth="1"/>
    <col min="10249" max="10249" width="17.28515625" customWidth="1"/>
    <col min="10251" max="10251" width="9.42578125" bestFit="1" customWidth="1"/>
    <col min="10497" max="10497" width="90" customWidth="1"/>
    <col min="10498" max="10498" width="16.140625" customWidth="1"/>
    <col min="10499" max="10499" width="4.42578125" customWidth="1"/>
    <col min="10500" max="10500" width="3.42578125" bestFit="1" customWidth="1"/>
    <col min="10501" max="10501" width="3.85546875" bestFit="1" customWidth="1"/>
    <col min="10502" max="10502" width="14.7109375" customWidth="1"/>
    <col min="10503" max="10503" width="14.42578125" customWidth="1"/>
    <col min="10504" max="10504" width="15.85546875" customWidth="1"/>
    <col min="10505" max="10505" width="17.28515625" customWidth="1"/>
    <col min="10507" max="10507" width="9.42578125" bestFit="1" customWidth="1"/>
    <col min="10753" max="10753" width="90" customWidth="1"/>
    <col min="10754" max="10754" width="16.140625" customWidth="1"/>
    <col min="10755" max="10755" width="4.42578125" customWidth="1"/>
    <col min="10756" max="10756" width="3.42578125" bestFit="1" customWidth="1"/>
    <col min="10757" max="10757" width="3.85546875" bestFit="1" customWidth="1"/>
    <col min="10758" max="10758" width="14.7109375" customWidth="1"/>
    <col min="10759" max="10759" width="14.42578125" customWidth="1"/>
    <col min="10760" max="10760" width="15.85546875" customWidth="1"/>
    <col min="10761" max="10761" width="17.28515625" customWidth="1"/>
    <col min="10763" max="10763" width="9.42578125" bestFit="1" customWidth="1"/>
    <col min="11009" max="11009" width="90" customWidth="1"/>
    <col min="11010" max="11010" width="16.140625" customWidth="1"/>
    <col min="11011" max="11011" width="4.42578125" customWidth="1"/>
    <col min="11012" max="11012" width="3.42578125" bestFit="1" customWidth="1"/>
    <col min="11013" max="11013" width="3.85546875" bestFit="1" customWidth="1"/>
    <col min="11014" max="11014" width="14.7109375" customWidth="1"/>
    <col min="11015" max="11015" width="14.42578125" customWidth="1"/>
    <col min="11016" max="11016" width="15.85546875" customWidth="1"/>
    <col min="11017" max="11017" width="17.28515625" customWidth="1"/>
    <col min="11019" max="11019" width="9.42578125" bestFit="1" customWidth="1"/>
    <col min="11265" max="11265" width="90" customWidth="1"/>
    <col min="11266" max="11266" width="16.140625" customWidth="1"/>
    <col min="11267" max="11267" width="4.42578125" customWidth="1"/>
    <col min="11268" max="11268" width="3.42578125" bestFit="1" customWidth="1"/>
    <col min="11269" max="11269" width="3.85546875" bestFit="1" customWidth="1"/>
    <col min="11270" max="11270" width="14.7109375" customWidth="1"/>
    <col min="11271" max="11271" width="14.42578125" customWidth="1"/>
    <col min="11272" max="11272" width="15.85546875" customWidth="1"/>
    <col min="11273" max="11273" width="17.28515625" customWidth="1"/>
    <col min="11275" max="11275" width="9.42578125" bestFit="1" customWidth="1"/>
    <col min="11521" max="11521" width="90" customWidth="1"/>
    <col min="11522" max="11522" width="16.140625" customWidth="1"/>
    <col min="11523" max="11523" width="4.42578125" customWidth="1"/>
    <col min="11524" max="11524" width="3.42578125" bestFit="1" customWidth="1"/>
    <col min="11525" max="11525" width="3.85546875" bestFit="1" customWidth="1"/>
    <col min="11526" max="11526" width="14.7109375" customWidth="1"/>
    <col min="11527" max="11527" width="14.42578125" customWidth="1"/>
    <col min="11528" max="11528" width="15.85546875" customWidth="1"/>
    <col min="11529" max="11529" width="17.28515625" customWidth="1"/>
    <col min="11531" max="11531" width="9.42578125" bestFit="1" customWidth="1"/>
    <col min="11777" max="11777" width="90" customWidth="1"/>
    <col min="11778" max="11778" width="16.140625" customWidth="1"/>
    <col min="11779" max="11779" width="4.42578125" customWidth="1"/>
    <col min="11780" max="11780" width="3.42578125" bestFit="1" customWidth="1"/>
    <col min="11781" max="11781" width="3.85546875" bestFit="1" customWidth="1"/>
    <col min="11782" max="11782" width="14.7109375" customWidth="1"/>
    <col min="11783" max="11783" width="14.42578125" customWidth="1"/>
    <col min="11784" max="11784" width="15.85546875" customWidth="1"/>
    <col min="11785" max="11785" width="17.28515625" customWidth="1"/>
    <col min="11787" max="11787" width="9.42578125" bestFit="1" customWidth="1"/>
    <col min="12033" max="12033" width="90" customWidth="1"/>
    <col min="12034" max="12034" width="16.140625" customWidth="1"/>
    <col min="12035" max="12035" width="4.42578125" customWidth="1"/>
    <col min="12036" max="12036" width="3.42578125" bestFit="1" customWidth="1"/>
    <col min="12037" max="12037" width="3.85546875" bestFit="1" customWidth="1"/>
    <col min="12038" max="12038" width="14.7109375" customWidth="1"/>
    <col min="12039" max="12039" width="14.42578125" customWidth="1"/>
    <col min="12040" max="12040" width="15.85546875" customWidth="1"/>
    <col min="12041" max="12041" width="17.28515625" customWidth="1"/>
    <col min="12043" max="12043" width="9.42578125" bestFit="1" customWidth="1"/>
    <col min="12289" max="12289" width="90" customWidth="1"/>
    <col min="12290" max="12290" width="16.140625" customWidth="1"/>
    <col min="12291" max="12291" width="4.42578125" customWidth="1"/>
    <col min="12292" max="12292" width="3.42578125" bestFit="1" customWidth="1"/>
    <col min="12293" max="12293" width="3.85546875" bestFit="1" customWidth="1"/>
    <col min="12294" max="12294" width="14.7109375" customWidth="1"/>
    <col min="12295" max="12295" width="14.42578125" customWidth="1"/>
    <col min="12296" max="12296" width="15.85546875" customWidth="1"/>
    <col min="12297" max="12297" width="17.28515625" customWidth="1"/>
    <col min="12299" max="12299" width="9.42578125" bestFit="1" customWidth="1"/>
    <col min="12545" max="12545" width="90" customWidth="1"/>
    <col min="12546" max="12546" width="16.140625" customWidth="1"/>
    <col min="12547" max="12547" width="4.42578125" customWidth="1"/>
    <col min="12548" max="12548" width="3.42578125" bestFit="1" customWidth="1"/>
    <col min="12549" max="12549" width="3.85546875" bestFit="1" customWidth="1"/>
    <col min="12550" max="12550" width="14.7109375" customWidth="1"/>
    <col min="12551" max="12551" width="14.42578125" customWidth="1"/>
    <col min="12552" max="12552" width="15.85546875" customWidth="1"/>
    <col min="12553" max="12553" width="17.28515625" customWidth="1"/>
    <col min="12555" max="12555" width="9.42578125" bestFit="1" customWidth="1"/>
    <col min="12801" max="12801" width="90" customWidth="1"/>
    <col min="12802" max="12802" width="16.140625" customWidth="1"/>
    <col min="12803" max="12803" width="4.42578125" customWidth="1"/>
    <col min="12804" max="12804" width="3.42578125" bestFit="1" customWidth="1"/>
    <col min="12805" max="12805" width="3.85546875" bestFit="1" customWidth="1"/>
    <col min="12806" max="12806" width="14.7109375" customWidth="1"/>
    <col min="12807" max="12807" width="14.42578125" customWidth="1"/>
    <col min="12808" max="12808" width="15.85546875" customWidth="1"/>
    <col min="12809" max="12809" width="17.28515625" customWidth="1"/>
    <col min="12811" max="12811" width="9.42578125" bestFit="1" customWidth="1"/>
    <col min="13057" max="13057" width="90" customWidth="1"/>
    <col min="13058" max="13058" width="16.140625" customWidth="1"/>
    <col min="13059" max="13059" width="4.42578125" customWidth="1"/>
    <col min="13060" max="13060" width="3.42578125" bestFit="1" customWidth="1"/>
    <col min="13061" max="13061" width="3.85546875" bestFit="1" customWidth="1"/>
    <col min="13062" max="13062" width="14.7109375" customWidth="1"/>
    <col min="13063" max="13063" width="14.42578125" customWidth="1"/>
    <col min="13064" max="13064" width="15.85546875" customWidth="1"/>
    <col min="13065" max="13065" width="17.28515625" customWidth="1"/>
    <col min="13067" max="13067" width="9.42578125" bestFit="1" customWidth="1"/>
    <col min="13313" max="13313" width="90" customWidth="1"/>
    <col min="13314" max="13314" width="16.140625" customWidth="1"/>
    <col min="13315" max="13315" width="4.42578125" customWidth="1"/>
    <col min="13316" max="13316" width="3.42578125" bestFit="1" customWidth="1"/>
    <col min="13317" max="13317" width="3.85546875" bestFit="1" customWidth="1"/>
    <col min="13318" max="13318" width="14.7109375" customWidth="1"/>
    <col min="13319" max="13319" width="14.42578125" customWidth="1"/>
    <col min="13320" max="13320" width="15.85546875" customWidth="1"/>
    <col min="13321" max="13321" width="17.28515625" customWidth="1"/>
    <col min="13323" max="13323" width="9.42578125" bestFit="1" customWidth="1"/>
    <col min="13569" max="13569" width="90" customWidth="1"/>
    <col min="13570" max="13570" width="16.140625" customWidth="1"/>
    <col min="13571" max="13571" width="4.42578125" customWidth="1"/>
    <col min="13572" max="13572" width="3.42578125" bestFit="1" customWidth="1"/>
    <col min="13573" max="13573" width="3.85546875" bestFit="1" customWidth="1"/>
    <col min="13574" max="13574" width="14.7109375" customWidth="1"/>
    <col min="13575" max="13575" width="14.42578125" customWidth="1"/>
    <col min="13576" max="13576" width="15.85546875" customWidth="1"/>
    <col min="13577" max="13577" width="17.28515625" customWidth="1"/>
    <col min="13579" max="13579" width="9.42578125" bestFit="1" customWidth="1"/>
    <col min="13825" max="13825" width="90" customWidth="1"/>
    <col min="13826" max="13826" width="16.140625" customWidth="1"/>
    <col min="13827" max="13827" width="4.42578125" customWidth="1"/>
    <col min="13828" max="13828" width="3.42578125" bestFit="1" customWidth="1"/>
    <col min="13829" max="13829" width="3.85546875" bestFit="1" customWidth="1"/>
    <col min="13830" max="13830" width="14.7109375" customWidth="1"/>
    <col min="13831" max="13831" width="14.42578125" customWidth="1"/>
    <col min="13832" max="13832" width="15.85546875" customWidth="1"/>
    <col min="13833" max="13833" width="17.28515625" customWidth="1"/>
    <col min="13835" max="13835" width="9.42578125" bestFit="1" customWidth="1"/>
    <col min="14081" max="14081" width="90" customWidth="1"/>
    <col min="14082" max="14082" width="16.140625" customWidth="1"/>
    <col min="14083" max="14083" width="4.42578125" customWidth="1"/>
    <col min="14084" max="14084" width="3.42578125" bestFit="1" customWidth="1"/>
    <col min="14085" max="14085" width="3.85546875" bestFit="1" customWidth="1"/>
    <col min="14086" max="14086" width="14.7109375" customWidth="1"/>
    <col min="14087" max="14087" width="14.42578125" customWidth="1"/>
    <col min="14088" max="14088" width="15.85546875" customWidth="1"/>
    <col min="14089" max="14089" width="17.28515625" customWidth="1"/>
    <col min="14091" max="14091" width="9.42578125" bestFit="1" customWidth="1"/>
    <col min="14337" max="14337" width="90" customWidth="1"/>
    <col min="14338" max="14338" width="16.140625" customWidth="1"/>
    <col min="14339" max="14339" width="4.42578125" customWidth="1"/>
    <col min="14340" max="14340" width="3.42578125" bestFit="1" customWidth="1"/>
    <col min="14341" max="14341" width="3.85546875" bestFit="1" customWidth="1"/>
    <col min="14342" max="14342" width="14.7109375" customWidth="1"/>
    <col min="14343" max="14343" width="14.42578125" customWidth="1"/>
    <col min="14344" max="14344" width="15.85546875" customWidth="1"/>
    <col min="14345" max="14345" width="17.28515625" customWidth="1"/>
    <col min="14347" max="14347" width="9.42578125" bestFit="1" customWidth="1"/>
    <col min="14593" max="14593" width="90" customWidth="1"/>
    <col min="14594" max="14594" width="16.140625" customWidth="1"/>
    <col min="14595" max="14595" width="4.42578125" customWidth="1"/>
    <col min="14596" max="14596" width="3.42578125" bestFit="1" customWidth="1"/>
    <col min="14597" max="14597" width="3.85546875" bestFit="1" customWidth="1"/>
    <col min="14598" max="14598" width="14.7109375" customWidth="1"/>
    <col min="14599" max="14599" width="14.42578125" customWidth="1"/>
    <col min="14600" max="14600" width="15.85546875" customWidth="1"/>
    <col min="14601" max="14601" width="17.28515625" customWidth="1"/>
    <col min="14603" max="14603" width="9.42578125" bestFit="1" customWidth="1"/>
    <col min="14849" max="14849" width="90" customWidth="1"/>
    <col min="14850" max="14850" width="16.140625" customWidth="1"/>
    <col min="14851" max="14851" width="4.42578125" customWidth="1"/>
    <col min="14852" max="14852" width="3.42578125" bestFit="1" customWidth="1"/>
    <col min="14853" max="14853" width="3.85546875" bestFit="1" customWidth="1"/>
    <col min="14854" max="14854" width="14.7109375" customWidth="1"/>
    <col min="14855" max="14855" width="14.42578125" customWidth="1"/>
    <col min="14856" max="14856" width="15.85546875" customWidth="1"/>
    <col min="14857" max="14857" width="17.28515625" customWidth="1"/>
    <col min="14859" max="14859" width="9.42578125" bestFit="1" customWidth="1"/>
    <col min="15105" max="15105" width="90" customWidth="1"/>
    <col min="15106" max="15106" width="16.140625" customWidth="1"/>
    <col min="15107" max="15107" width="4.42578125" customWidth="1"/>
    <col min="15108" max="15108" width="3.42578125" bestFit="1" customWidth="1"/>
    <col min="15109" max="15109" width="3.85546875" bestFit="1" customWidth="1"/>
    <col min="15110" max="15110" width="14.7109375" customWidth="1"/>
    <col min="15111" max="15111" width="14.42578125" customWidth="1"/>
    <col min="15112" max="15112" width="15.85546875" customWidth="1"/>
    <col min="15113" max="15113" width="17.28515625" customWidth="1"/>
    <col min="15115" max="15115" width="9.42578125" bestFit="1" customWidth="1"/>
    <col min="15361" max="15361" width="90" customWidth="1"/>
    <col min="15362" max="15362" width="16.140625" customWidth="1"/>
    <col min="15363" max="15363" width="4.42578125" customWidth="1"/>
    <col min="15364" max="15364" width="3.42578125" bestFit="1" customWidth="1"/>
    <col min="15365" max="15365" width="3.85546875" bestFit="1" customWidth="1"/>
    <col min="15366" max="15366" width="14.7109375" customWidth="1"/>
    <col min="15367" max="15367" width="14.42578125" customWidth="1"/>
    <col min="15368" max="15368" width="15.85546875" customWidth="1"/>
    <col min="15369" max="15369" width="17.28515625" customWidth="1"/>
    <col min="15371" max="15371" width="9.42578125" bestFit="1" customWidth="1"/>
    <col min="15617" max="15617" width="90" customWidth="1"/>
    <col min="15618" max="15618" width="16.140625" customWidth="1"/>
    <col min="15619" max="15619" width="4.42578125" customWidth="1"/>
    <col min="15620" max="15620" width="3.42578125" bestFit="1" customWidth="1"/>
    <col min="15621" max="15621" width="3.85546875" bestFit="1" customWidth="1"/>
    <col min="15622" max="15622" width="14.7109375" customWidth="1"/>
    <col min="15623" max="15623" width="14.42578125" customWidth="1"/>
    <col min="15624" max="15624" width="15.85546875" customWidth="1"/>
    <col min="15625" max="15625" width="17.28515625" customWidth="1"/>
    <col min="15627" max="15627" width="9.42578125" bestFit="1" customWidth="1"/>
    <col min="15873" max="15873" width="90" customWidth="1"/>
    <col min="15874" max="15874" width="16.140625" customWidth="1"/>
    <col min="15875" max="15875" width="4.42578125" customWidth="1"/>
    <col min="15876" max="15876" width="3.42578125" bestFit="1" customWidth="1"/>
    <col min="15877" max="15877" width="3.85546875" bestFit="1" customWidth="1"/>
    <col min="15878" max="15878" width="14.7109375" customWidth="1"/>
    <col min="15879" max="15879" width="14.42578125" customWidth="1"/>
    <col min="15880" max="15880" width="15.85546875" customWidth="1"/>
    <col min="15881" max="15881" width="17.28515625" customWidth="1"/>
    <col min="15883" max="15883" width="9.42578125" bestFit="1" customWidth="1"/>
    <col min="16129" max="16129" width="90" customWidth="1"/>
    <col min="16130" max="16130" width="16.140625" customWidth="1"/>
    <col min="16131" max="16131" width="4.42578125" customWidth="1"/>
    <col min="16132" max="16132" width="3.42578125" bestFit="1" customWidth="1"/>
    <col min="16133" max="16133" width="3.85546875" bestFit="1" customWidth="1"/>
    <col min="16134" max="16134" width="14.7109375" customWidth="1"/>
    <col min="16135" max="16135" width="14.42578125" customWidth="1"/>
    <col min="16136" max="16136" width="15.85546875" customWidth="1"/>
    <col min="16137" max="16137" width="17.28515625" customWidth="1"/>
    <col min="16139" max="16139" width="9.42578125" bestFit="1" customWidth="1"/>
  </cols>
  <sheetData>
    <row r="1" spans="1:11" ht="15.75">
      <c r="I1" s="195" t="s">
        <v>1079</v>
      </c>
    </row>
    <row r="2" spans="1:11" ht="15.75">
      <c r="I2" s="196" t="s">
        <v>250</v>
      </c>
    </row>
    <row r="3" spans="1:11" ht="15.75">
      <c r="I3" s="196" t="s">
        <v>1</v>
      </c>
    </row>
    <row r="4" spans="1:11" ht="15.75">
      <c r="I4" s="195" t="s">
        <v>1184</v>
      </c>
    </row>
    <row r="6" spans="1:11" s="18" customFormat="1" ht="15.75" customHeight="1">
      <c r="A6" s="247"/>
      <c r="B6" s="247"/>
      <c r="C6" s="247"/>
      <c r="D6" s="247"/>
      <c r="E6" s="247"/>
      <c r="F6" s="247"/>
      <c r="G6" s="247"/>
      <c r="H6" s="247"/>
      <c r="I6" s="195" t="s">
        <v>1159</v>
      </c>
    </row>
    <row r="7" spans="1:11" s="18" customFormat="1" ht="15.75" customHeight="1">
      <c r="A7" s="247"/>
      <c r="B7" s="247"/>
      <c r="C7" s="247"/>
      <c r="D7" s="247"/>
      <c r="E7" s="247"/>
      <c r="F7" s="247"/>
      <c r="G7" s="247"/>
      <c r="H7" s="247"/>
      <c r="I7" s="196" t="s">
        <v>250</v>
      </c>
    </row>
    <row r="8" spans="1:11" s="18" customFormat="1" ht="15.75" customHeight="1">
      <c r="A8" s="247"/>
      <c r="B8" s="247"/>
      <c r="C8" s="247"/>
      <c r="D8" s="247"/>
      <c r="E8" s="247"/>
      <c r="F8" s="247"/>
      <c r="G8" s="247"/>
      <c r="H8" s="247"/>
      <c r="I8" s="196" t="s">
        <v>1</v>
      </c>
    </row>
    <row r="9" spans="1:11" s="18" customFormat="1" ht="15.75" customHeight="1">
      <c r="A9" s="247"/>
      <c r="B9" s="247"/>
      <c r="C9" s="247"/>
      <c r="D9" s="247"/>
      <c r="E9" s="247"/>
      <c r="F9" s="247"/>
      <c r="G9" s="247"/>
      <c r="H9" s="247"/>
      <c r="I9" s="195" t="s">
        <v>1141</v>
      </c>
    </row>
    <row r="10" spans="1:11" s="18" customFormat="1">
      <c r="B10" s="53"/>
      <c r="C10" s="53"/>
      <c r="D10" s="53"/>
      <c r="E10" s="53"/>
      <c r="F10" s="16"/>
      <c r="G10" s="16"/>
      <c r="H10" s="16"/>
      <c r="I10" s="16"/>
    </row>
    <row r="11" spans="1:11" s="18" customFormat="1" ht="54" customHeight="1">
      <c r="A11" s="252" t="s">
        <v>1028</v>
      </c>
      <c r="B11" s="252"/>
      <c r="C11" s="252"/>
      <c r="D11" s="252"/>
      <c r="E11" s="252"/>
      <c r="F11" s="252"/>
      <c r="G11" s="252"/>
      <c r="H11" s="252"/>
      <c r="I11" s="252"/>
    </row>
    <row r="12" spans="1:11" s="18" customFormat="1">
      <c r="B12" s="53"/>
      <c r="C12" s="53"/>
      <c r="D12" s="53"/>
      <c r="E12" s="53"/>
      <c r="F12" s="16"/>
      <c r="G12" s="16"/>
      <c r="H12" s="16"/>
      <c r="I12" s="38" t="s">
        <v>251</v>
      </c>
    </row>
    <row r="13" spans="1:11" s="18" customFormat="1" ht="78.75">
      <c r="A13" s="61" t="s">
        <v>252</v>
      </c>
      <c r="B13" s="160" t="s">
        <v>256</v>
      </c>
      <c r="C13" s="61" t="s">
        <v>257</v>
      </c>
      <c r="D13" s="160" t="s">
        <v>254</v>
      </c>
      <c r="E13" s="160" t="s">
        <v>255</v>
      </c>
      <c r="F13" s="61" t="s">
        <v>731</v>
      </c>
      <c r="G13" s="61" t="s">
        <v>732</v>
      </c>
      <c r="H13" s="61" t="s">
        <v>733</v>
      </c>
      <c r="I13" s="61" t="s">
        <v>734</v>
      </c>
    </row>
    <row r="14" spans="1:11" s="18" customFormat="1" ht="15.75">
      <c r="A14" s="161">
        <v>1</v>
      </c>
      <c r="B14" s="161">
        <v>2</v>
      </c>
      <c r="C14" s="161">
        <v>3</v>
      </c>
      <c r="D14" s="162" t="s">
        <v>735</v>
      </c>
      <c r="E14" s="162" t="s">
        <v>736</v>
      </c>
      <c r="F14" s="161">
        <v>6</v>
      </c>
      <c r="G14" s="161">
        <v>7</v>
      </c>
      <c r="H14" s="161">
        <v>8</v>
      </c>
      <c r="I14" s="161">
        <v>9</v>
      </c>
    </row>
    <row r="15" spans="1:11" s="18" customFormat="1" ht="15.75">
      <c r="A15" s="163" t="s">
        <v>737</v>
      </c>
      <c r="B15" s="161"/>
      <c r="C15" s="94"/>
      <c r="D15" s="162"/>
      <c r="E15" s="162"/>
      <c r="F15" s="154">
        <f t="shared" ref="F15:F75" si="0">G15+H15+I15</f>
        <v>1992305.4000000001</v>
      </c>
      <c r="G15" s="154">
        <f>G16+G234</f>
        <v>64121</v>
      </c>
      <c r="H15" s="154">
        <f>H16+H234</f>
        <v>945030.3</v>
      </c>
      <c r="I15" s="154">
        <f>I16+I234</f>
        <v>983154.10000000009</v>
      </c>
      <c r="K15" s="54"/>
    </row>
    <row r="16" spans="1:11" s="18" customFormat="1" ht="15.75">
      <c r="A16" s="163" t="s">
        <v>738</v>
      </c>
      <c r="B16" s="162"/>
      <c r="C16" s="161"/>
      <c r="D16" s="162"/>
      <c r="E16" s="162"/>
      <c r="F16" s="154">
        <f t="shared" si="0"/>
        <v>1677313</v>
      </c>
      <c r="G16" s="154">
        <f>G17+G20+G111+G118+G132+G151+G170+G203+G213+G230</f>
        <v>62090.3</v>
      </c>
      <c r="H16" s="154">
        <f>H17+H20+H111+H118+H132+H151+H170+H203+H213+H230</f>
        <v>938837.5</v>
      </c>
      <c r="I16" s="154">
        <f>I17+I20+I111+I118+I132+I151+I170+I203+I213+I230</f>
        <v>676385.20000000007</v>
      </c>
    </row>
    <row r="17" spans="1:9" s="18" customFormat="1" ht="47.25">
      <c r="A17" s="163" t="s">
        <v>1089</v>
      </c>
      <c r="B17" s="164" t="s">
        <v>261</v>
      </c>
      <c r="C17" s="94"/>
      <c r="D17" s="95"/>
      <c r="E17" s="95"/>
      <c r="F17" s="154">
        <f t="shared" si="0"/>
        <v>10</v>
      </c>
      <c r="G17" s="154"/>
      <c r="H17" s="154">
        <f>SUBTOTAL(9,H19)</f>
        <v>0</v>
      </c>
      <c r="I17" s="154">
        <f>SUBTOTAL(9,I19)</f>
        <v>10</v>
      </c>
    </row>
    <row r="18" spans="1:9" s="18" customFormat="1" ht="47.25">
      <c r="A18" s="165" t="s">
        <v>694</v>
      </c>
      <c r="B18" s="166" t="s">
        <v>860</v>
      </c>
      <c r="C18" s="94"/>
      <c r="D18" s="95"/>
      <c r="E18" s="95"/>
      <c r="F18" s="60">
        <f t="shared" si="0"/>
        <v>10</v>
      </c>
      <c r="G18" s="60">
        <f>SUM(G19)</f>
        <v>0</v>
      </c>
      <c r="H18" s="60">
        <f>SUM(H19)</f>
        <v>0</v>
      </c>
      <c r="I18" s="60">
        <f>SUM(I19)</f>
        <v>10</v>
      </c>
    </row>
    <row r="19" spans="1:9" s="18" customFormat="1" ht="63">
      <c r="A19" s="165" t="s">
        <v>364</v>
      </c>
      <c r="B19" s="166" t="s">
        <v>726</v>
      </c>
      <c r="C19" s="94">
        <v>200</v>
      </c>
      <c r="D19" s="95" t="s">
        <v>327</v>
      </c>
      <c r="E19" s="95">
        <v>14</v>
      </c>
      <c r="F19" s="60">
        <f t="shared" si="0"/>
        <v>10</v>
      </c>
      <c r="G19" s="60"/>
      <c r="H19" s="60">
        <v>0</v>
      </c>
      <c r="I19" s="60">
        <v>10</v>
      </c>
    </row>
    <row r="20" spans="1:9" s="18" customFormat="1" ht="31.5">
      <c r="A20" s="163" t="s">
        <v>1095</v>
      </c>
      <c r="B20" s="164" t="s">
        <v>264</v>
      </c>
      <c r="C20" s="94"/>
      <c r="D20" s="95"/>
      <c r="E20" s="95"/>
      <c r="F20" s="154">
        <f t="shared" si="0"/>
        <v>1057500</v>
      </c>
      <c r="G20" s="154">
        <f>SUM(G21,G103)</f>
        <v>54590.3</v>
      </c>
      <c r="H20" s="154">
        <f>SUM(H21,H103)</f>
        <v>696845.8</v>
      </c>
      <c r="I20" s="154">
        <f>SUM(I21,I103)</f>
        <v>306063.90000000002</v>
      </c>
    </row>
    <row r="21" spans="1:9" s="18" customFormat="1" ht="31.5">
      <c r="A21" s="163" t="s">
        <v>739</v>
      </c>
      <c r="B21" s="164" t="s">
        <v>740</v>
      </c>
      <c r="C21" s="89"/>
      <c r="D21" s="90"/>
      <c r="E21" s="90"/>
      <c r="F21" s="154">
        <f>G21+H21+I21</f>
        <v>796820.50000000012</v>
      </c>
      <c r="G21" s="154">
        <f>SUM(G22,G27,G31,G33,G35,G37,G39,G41,G43,G45,G48,G53,G58,G60,G63,G66,G70,G73,G75,G81,G77,G79,G83,G85,G87,G92,G94,G98,G101,G96)</f>
        <v>54590.3</v>
      </c>
      <c r="H21" s="154">
        <f t="shared" ref="H21:I21" si="1">SUM(H22,H27,H31,H33,H35,H37,H39,H41,H43,H45,H48,H53,H58,H60,H63,H66,H70,H73,H75,H81,H77,H79,H83,H85,H87,H92,H94,H98,H101,H96)</f>
        <v>696845.8</v>
      </c>
      <c r="I21" s="154">
        <f t="shared" si="1"/>
        <v>45384.400000000009</v>
      </c>
    </row>
    <row r="22" spans="1:9" s="20" customFormat="1" ht="94.5">
      <c r="A22" s="109" t="s">
        <v>526</v>
      </c>
      <c r="B22" s="167" t="s">
        <v>741</v>
      </c>
      <c r="C22" s="161"/>
      <c r="D22" s="162"/>
      <c r="E22" s="162"/>
      <c r="F22" s="60">
        <f t="shared" si="0"/>
        <v>618174.29999999993</v>
      </c>
      <c r="G22" s="60"/>
      <c r="H22" s="60">
        <f>SUBTOTAL(9,H23:H26)</f>
        <v>618174.29999999993</v>
      </c>
      <c r="I22" s="60">
        <f>SUBTOTAL(9,I23:I26)</f>
        <v>0</v>
      </c>
    </row>
    <row r="23" spans="1:9" s="18" customFormat="1" ht="47.25" customHeight="1">
      <c r="A23" s="165" t="s">
        <v>528</v>
      </c>
      <c r="B23" s="166" t="s">
        <v>529</v>
      </c>
      <c r="C23" s="94">
        <v>600</v>
      </c>
      <c r="D23" s="95" t="s">
        <v>452</v>
      </c>
      <c r="E23" s="95" t="s">
        <v>261</v>
      </c>
      <c r="F23" s="60">
        <f t="shared" si="0"/>
        <v>74955.899999999994</v>
      </c>
      <c r="G23" s="60"/>
      <c r="H23" s="60">
        <v>74955.899999999994</v>
      </c>
      <c r="I23" s="60">
        <v>0</v>
      </c>
    </row>
    <row r="24" spans="1:9" s="18" customFormat="1" ht="63">
      <c r="A24" s="165" t="s">
        <v>742</v>
      </c>
      <c r="B24" s="166" t="s">
        <v>545</v>
      </c>
      <c r="C24" s="94">
        <v>600</v>
      </c>
      <c r="D24" s="95" t="s">
        <v>452</v>
      </c>
      <c r="E24" s="95" t="s">
        <v>264</v>
      </c>
      <c r="F24" s="60">
        <f t="shared" si="0"/>
        <v>387918.3</v>
      </c>
      <c r="G24" s="60"/>
      <c r="H24" s="49">
        <v>387918.3</v>
      </c>
      <c r="I24" s="168"/>
    </row>
    <row r="25" spans="1:9" s="18" customFormat="1" ht="46.5" customHeight="1">
      <c r="A25" s="165" t="s">
        <v>573</v>
      </c>
      <c r="B25" s="166" t="s">
        <v>574</v>
      </c>
      <c r="C25" s="94">
        <v>600</v>
      </c>
      <c r="D25" s="95" t="s">
        <v>452</v>
      </c>
      <c r="E25" s="95" t="s">
        <v>327</v>
      </c>
      <c r="F25" s="60">
        <f t="shared" si="0"/>
        <v>97572.7</v>
      </c>
      <c r="G25" s="60"/>
      <c r="H25" s="60">
        <v>97572.7</v>
      </c>
      <c r="I25" s="168"/>
    </row>
    <row r="26" spans="1:9" s="18" customFormat="1" ht="63" customHeight="1">
      <c r="A26" s="165" t="s">
        <v>546</v>
      </c>
      <c r="B26" s="166" t="s">
        <v>547</v>
      </c>
      <c r="C26" s="94">
        <v>600</v>
      </c>
      <c r="D26" s="95" t="s">
        <v>452</v>
      </c>
      <c r="E26" s="95" t="s">
        <v>264</v>
      </c>
      <c r="F26" s="60">
        <f t="shared" si="0"/>
        <v>57727.4</v>
      </c>
      <c r="G26" s="60"/>
      <c r="H26" s="60">
        <v>57727.4</v>
      </c>
      <c r="I26" s="168"/>
    </row>
    <row r="27" spans="1:9" s="18" customFormat="1" ht="15.75">
      <c r="A27" s="165" t="s">
        <v>578</v>
      </c>
      <c r="B27" s="167" t="s">
        <v>743</v>
      </c>
      <c r="C27" s="94"/>
      <c r="D27" s="95"/>
      <c r="E27" s="95"/>
      <c r="F27" s="60">
        <f t="shared" si="0"/>
        <v>11363.8</v>
      </c>
      <c r="G27" s="60">
        <f>SUBTOTAL(9,G28:G30)</f>
        <v>0</v>
      </c>
      <c r="H27" s="60">
        <f>SUBTOTAL(9,H28:H30)</f>
        <v>0</v>
      </c>
      <c r="I27" s="60">
        <f>SUBTOTAL(9,I28:I30)</f>
        <v>11363.8</v>
      </c>
    </row>
    <row r="28" spans="1:9" s="18" customFormat="1" ht="47.25" hidden="1">
      <c r="A28" s="165" t="s">
        <v>744</v>
      </c>
      <c r="B28" s="167" t="s">
        <v>581</v>
      </c>
      <c r="C28" s="94">
        <v>200</v>
      </c>
      <c r="D28" s="95" t="s">
        <v>452</v>
      </c>
      <c r="E28" s="95" t="s">
        <v>452</v>
      </c>
      <c r="F28" s="60">
        <f t="shared" si="0"/>
        <v>0</v>
      </c>
      <c r="G28" s="60"/>
      <c r="H28" s="60"/>
      <c r="I28" s="60">
        <v>0</v>
      </c>
    </row>
    <row r="29" spans="1:9" s="18" customFormat="1" ht="31.5">
      <c r="A29" s="109" t="s">
        <v>745</v>
      </c>
      <c r="B29" s="167" t="s">
        <v>581</v>
      </c>
      <c r="C29" s="94">
        <v>300</v>
      </c>
      <c r="D29" s="95" t="s">
        <v>452</v>
      </c>
      <c r="E29" s="95" t="s">
        <v>452</v>
      </c>
      <c r="F29" s="60">
        <f t="shared" si="0"/>
        <v>305</v>
      </c>
      <c r="G29" s="60"/>
      <c r="H29" s="60"/>
      <c r="I29" s="60">
        <v>305</v>
      </c>
    </row>
    <row r="30" spans="1:9" s="18" customFormat="1" ht="47.25">
      <c r="A30" s="165" t="s">
        <v>583</v>
      </c>
      <c r="B30" s="167" t="s">
        <v>581</v>
      </c>
      <c r="C30" s="94">
        <v>600</v>
      </c>
      <c r="D30" s="95" t="s">
        <v>452</v>
      </c>
      <c r="E30" s="95" t="s">
        <v>452</v>
      </c>
      <c r="F30" s="60">
        <f t="shared" si="0"/>
        <v>11058.8</v>
      </c>
      <c r="G30" s="60"/>
      <c r="H30" s="60">
        <v>0</v>
      </c>
      <c r="I30" s="49">
        <v>11058.8</v>
      </c>
    </row>
    <row r="31" spans="1:9" s="18" customFormat="1" ht="31.5">
      <c r="A31" s="109" t="s">
        <v>584</v>
      </c>
      <c r="B31" s="167" t="s">
        <v>746</v>
      </c>
      <c r="C31" s="94"/>
      <c r="D31" s="95"/>
      <c r="E31" s="95"/>
      <c r="F31" s="60">
        <f t="shared" si="0"/>
        <v>5202.8</v>
      </c>
      <c r="G31" s="60"/>
      <c r="H31" s="60">
        <f>SUBTOTAL(9,H32:H32)</f>
        <v>5197.5</v>
      </c>
      <c r="I31" s="60">
        <f>SUBTOTAL(9,I32:I32)</f>
        <v>5.3</v>
      </c>
    </row>
    <row r="32" spans="1:9" s="18" customFormat="1" ht="47.25">
      <c r="A32" s="165" t="s">
        <v>586</v>
      </c>
      <c r="B32" s="167" t="s">
        <v>587</v>
      </c>
      <c r="C32" s="94">
        <v>600</v>
      </c>
      <c r="D32" s="95" t="s">
        <v>452</v>
      </c>
      <c r="E32" s="95" t="s">
        <v>452</v>
      </c>
      <c r="F32" s="60">
        <f t="shared" si="0"/>
        <v>5202.8</v>
      </c>
      <c r="G32" s="60"/>
      <c r="H32" s="60">
        <v>5197.5</v>
      </c>
      <c r="I32" s="60">
        <v>5.3</v>
      </c>
    </row>
    <row r="33" spans="1:9" s="18" customFormat="1" ht="31.5">
      <c r="A33" s="109" t="s">
        <v>594</v>
      </c>
      <c r="B33" s="167" t="s">
        <v>747</v>
      </c>
      <c r="C33" s="94"/>
      <c r="D33" s="95"/>
      <c r="E33" s="95"/>
      <c r="F33" s="60">
        <f t="shared" si="0"/>
        <v>50</v>
      </c>
      <c r="G33" s="60"/>
      <c r="H33" s="60">
        <f>SUBTOTAL(9,H34)</f>
        <v>0</v>
      </c>
      <c r="I33" s="60">
        <f>SUBTOTAL(9,I34)</f>
        <v>50</v>
      </c>
    </row>
    <row r="34" spans="1:9" s="18" customFormat="1" ht="47.25">
      <c r="A34" s="165" t="s">
        <v>596</v>
      </c>
      <c r="B34" s="167" t="s">
        <v>597</v>
      </c>
      <c r="C34" s="94">
        <v>600</v>
      </c>
      <c r="D34" s="95" t="s">
        <v>452</v>
      </c>
      <c r="E34" s="95" t="s">
        <v>332</v>
      </c>
      <c r="F34" s="60">
        <f t="shared" si="0"/>
        <v>50</v>
      </c>
      <c r="G34" s="60"/>
      <c r="H34" s="60">
        <v>0</v>
      </c>
      <c r="I34" s="60">
        <v>50</v>
      </c>
    </row>
    <row r="35" spans="1:9" s="18" customFormat="1" ht="15.75">
      <c r="A35" s="109" t="s">
        <v>598</v>
      </c>
      <c r="B35" s="167" t="s">
        <v>748</v>
      </c>
      <c r="C35" s="94"/>
      <c r="D35" s="95"/>
      <c r="E35" s="95"/>
      <c r="F35" s="60">
        <f t="shared" si="0"/>
        <v>132</v>
      </c>
      <c r="G35" s="60"/>
      <c r="H35" s="60">
        <f>SUBTOTAL(9,H36)</f>
        <v>0</v>
      </c>
      <c r="I35" s="60">
        <f>SUBTOTAL(9,I36)</f>
        <v>132</v>
      </c>
    </row>
    <row r="36" spans="1:9" s="18" customFormat="1" ht="31.5">
      <c r="A36" s="165" t="s">
        <v>600</v>
      </c>
      <c r="B36" s="167" t="s">
        <v>601</v>
      </c>
      <c r="C36" s="94">
        <v>600</v>
      </c>
      <c r="D36" s="95" t="s">
        <v>452</v>
      </c>
      <c r="E36" s="95" t="s">
        <v>332</v>
      </c>
      <c r="F36" s="60">
        <f t="shared" si="0"/>
        <v>132</v>
      </c>
      <c r="G36" s="60"/>
      <c r="H36" s="60">
        <v>0</v>
      </c>
      <c r="I36" s="49">
        <v>132</v>
      </c>
    </row>
    <row r="37" spans="1:9" s="18" customFormat="1" ht="15.75">
      <c r="A37" s="109" t="s">
        <v>619</v>
      </c>
      <c r="B37" s="167" t="s">
        <v>749</v>
      </c>
      <c r="C37" s="94"/>
      <c r="D37" s="95"/>
      <c r="E37" s="95"/>
      <c r="F37" s="60">
        <f t="shared" si="0"/>
        <v>1011.2</v>
      </c>
      <c r="G37" s="60"/>
      <c r="H37" s="60">
        <f>SUBTOTAL(9,H38)</f>
        <v>0</v>
      </c>
      <c r="I37" s="60">
        <f>SUBTOTAL(9,I38)</f>
        <v>1011.2</v>
      </c>
    </row>
    <row r="38" spans="1:9" s="18" customFormat="1" ht="31.5">
      <c r="A38" s="165" t="s">
        <v>621</v>
      </c>
      <c r="B38" s="167" t="s">
        <v>622</v>
      </c>
      <c r="C38" s="94">
        <v>600</v>
      </c>
      <c r="D38" s="95" t="s">
        <v>375</v>
      </c>
      <c r="E38" s="95" t="s">
        <v>261</v>
      </c>
      <c r="F38" s="60">
        <f t="shared" si="0"/>
        <v>1011.2</v>
      </c>
      <c r="G38" s="60"/>
      <c r="H38" s="60">
        <v>0</v>
      </c>
      <c r="I38" s="49">
        <v>1011.2</v>
      </c>
    </row>
    <row r="39" spans="1:9" s="18" customFormat="1" ht="15.75">
      <c r="A39" s="109" t="s">
        <v>623</v>
      </c>
      <c r="B39" s="167" t="s">
        <v>750</v>
      </c>
      <c r="C39" s="94"/>
      <c r="D39" s="95"/>
      <c r="E39" s="95"/>
      <c r="F39" s="60">
        <f t="shared" si="0"/>
        <v>151.69999999999999</v>
      </c>
      <c r="G39" s="60"/>
      <c r="H39" s="60">
        <f>SUBTOTAL(9,H40)</f>
        <v>0</v>
      </c>
      <c r="I39" s="60">
        <f>SUBTOTAL(9,I40)</f>
        <v>151.69999999999999</v>
      </c>
    </row>
    <row r="40" spans="1:9" s="18" customFormat="1" ht="31.5">
      <c r="A40" s="165" t="s">
        <v>625</v>
      </c>
      <c r="B40" s="167" t="s">
        <v>626</v>
      </c>
      <c r="C40" s="94">
        <v>600</v>
      </c>
      <c r="D40" s="95" t="s">
        <v>375</v>
      </c>
      <c r="E40" s="95" t="s">
        <v>261</v>
      </c>
      <c r="F40" s="60">
        <f t="shared" si="0"/>
        <v>151.69999999999999</v>
      </c>
      <c r="G40" s="60"/>
      <c r="H40" s="60">
        <v>0</v>
      </c>
      <c r="I40" s="49">
        <v>151.69999999999999</v>
      </c>
    </row>
    <row r="41" spans="1:9" s="18" customFormat="1" ht="63">
      <c r="A41" s="109" t="s">
        <v>644</v>
      </c>
      <c r="B41" s="167" t="s">
        <v>751</v>
      </c>
      <c r="C41" s="94"/>
      <c r="D41" s="95"/>
      <c r="E41" s="95"/>
      <c r="F41" s="60">
        <f t="shared" si="0"/>
        <v>311.5</v>
      </c>
      <c r="G41" s="60"/>
      <c r="H41" s="60">
        <f>SUBTOTAL(9,H42)</f>
        <v>311.5</v>
      </c>
      <c r="I41" s="60">
        <f>SUBTOTAL(9,I42)</f>
        <v>0</v>
      </c>
    </row>
    <row r="42" spans="1:9" s="18" customFormat="1" ht="78.75">
      <c r="A42" s="165" t="s">
        <v>646</v>
      </c>
      <c r="B42" s="167" t="s">
        <v>647</v>
      </c>
      <c r="C42" s="94">
        <v>600</v>
      </c>
      <c r="D42" s="95" t="s">
        <v>347</v>
      </c>
      <c r="E42" s="95" t="s">
        <v>275</v>
      </c>
      <c r="F42" s="60">
        <f t="shared" si="0"/>
        <v>311.5</v>
      </c>
      <c r="G42" s="60"/>
      <c r="H42" s="60">
        <v>311.5</v>
      </c>
      <c r="I42" s="168"/>
    </row>
    <row r="43" spans="1:9" s="18" customFormat="1" ht="31.5">
      <c r="A43" s="165" t="s">
        <v>602</v>
      </c>
      <c r="B43" s="167" t="s">
        <v>752</v>
      </c>
      <c r="C43" s="94"/>
      <c r="D43" s="95"/>
      <c r="E43" s="95"/>
      <c r="F43" s="60">
        <f t="shared" si="0"/>
        <v>286</v>
      </c>
      <c r="G43" s="60"/>
      <c r="H43" s="60">
        <f>SUBTOTAL(9,H44)</f>
        <v>0</v>
      </c>
      <c r="I43" s="60">
        <f>SUBTOTAL(9,I44)</f>
        <v>286</v>
      </c>
    </row>
    <row r="44" spans="1:9" s="18" customFormat="1" ht="47.25">
      <c r="A44" s="165" t="s">
        <v>604</v>
      </c>
      <c r="B44" s="167" t="s">
        <v>605</v>
      </c>
      <c r="C44" s="94">
        <v>600</v>
      </c>
      <c r="D44" s="95" t="s">
        <v>452</v>
      </c>
      <c r="E44" s="95" t="s">
        <v>332</v>
      </c>
      <c r="F44" s="60">
        <f t="shared" si="0"/>
        <v>286</v>
      </c>
      <c r="G44" s="60"/>
      <c r="H44" s="60">
        <v>0</v>
      </c>
      <c r="I44" s="49">
        <v>286</v>
      </c>
    </row>
    <row r="45" spans="1:9" s="18" customFormat="1" ht="63">
      <c r="A45" s="109" t="s">
        <v>606</v>
      </c>
      <c r="B45" s="167" t="s">
        <v>753</v>
      </c>
      <c r="C45" s="94"/>
      <c r="D45" s="95"/>
      <c r="E45" s="95"/>
      <c r="F45" s="60">
        <f t="shared" si="0"/>
        <v>6711.6</v>
      </c>
      <c r="G45" s="60">
        <f>SUBTOTAL(9,G46:G47)</f>
        <v>0</v>
      </c>
      <c r="H45" s="60">
        <f>SUBTOTAL(9,H46:H47)</f>
        <v>6711.6</v>
      </c>
      <c r="I45" s="60">
        <f>SUBTOTAL(9,I46:I47)</f>
        <v>0</v>
      </c>
    </row>
    <row r="46" spans="1:9" s="18" customFormat="1" ht="110.25">
      <c r="A46" s="165" t="s">
        <v>608</v>
      </c>
      <c r="B46" s="167" t="s">
        <v>609</v>
      </c>
      <c r="C46" s="94">
        <v>600</v>
      </c>
      <c r="D46" s="95" t="s">
        <v>452</v>
      </c>
      <c r="E46" s="95" t="s">
        <v>332</v>
      </c>
      <c r="F46" s="60">
        <f t="shared" si="0"/>
        <v>5415.6</v>
      </c>
      <c r="G46" s="60"/>
      <c r="H46" s="49">
        <v>5415.6</v>
      </c>
      <c r="I46" s="60"/>
    </row>
    <row r="47" spans="1:9" s="18" customFormat="1" ht="110.25">
      <c r="A47" s="165" t="s">
        <v>608</v>
      </c>
      <c r="B47" s="167" t="s">
        <v>609</v>
      </c>
      <c r="C47" s="94">
        <v>600</v>
      </c>
      <c r="D47" s="95" t="s">
        <v>375</v>
      </c>
      <c r="E47" s="95" t="s">
        <v>261</v>
      </c>
      <c r="F47" s="60">
        <f t="shared" si="0"/>
        <v>1296</v>
      </c>
      <c r="G47" s="60"/>
      <c r="H47" s="49">
        <v>1296</v>
      </c>
      <c r="I47" s="60"/>
    </row>
    <row r="48" spans="1:9" s="18" customFormat="1" ht="31.5">
      <c r="A48" s="109" t="s">
        <v>530</v>
      </c>
      <c r="B48" s="167" t="s">
        <v>754</v>
      </c>
      <c r="C48" s="94"/>
      <c r="D48" s="95"/>
      <c r="E48" s="95"/>
      <c r="F48" s="60">
        <f t="shared" si="0"/>
        <v>25424.3</v>
      </c>
      <c r="G48" s="60">
        <f>SUBTOTAL(9,G49:G52)</f>
        <v>0</v>
      </c>
      <c r="H48" s="60">
        <f>SUBTOTAL(9,H49:H52)</f>
        <v>0</v>
      </c>
      <c r="I48" s="60">
        <f>SUBTOTAL(9,I49:I52)</f>
        <v>25424.3</v>
      </c>
    </row>
    <row r="49" spans="1:9" s="18" customFormat="1" ht="31.5">
      <c r="A49" s="165" t="s">
        <v>532</v>
      </c>
      <c r="B49" s="167" t="s">
        <v>533</v>
      </c>
      <c r="C49" s="94">
        <v>600</v>
      </c>
      <c r="D49" s="95" t="s">
        <v>452</v>
      </c>
      <c r="E49" s="95" t="s">
        <v>261</v>
      </c>
      <c r="F49" s="60">
        <f t="shared" si="0"/>
        <v>3000</v>
      </c>
      <c r="G49" s="60"/>
      <c r="H49" s="60">
        <v>0</v>
      </c>
      <c r="I49" s="49">
        <v>3000</v>
      </c>
    </row>
    <row r="50" spans="1:9" s="18" customFormat="1" ht="31.5">
      <c r="A50" s="165" t="s">
        <v>532</v>
      </c>
      <c r="B50" s="167" t="s">
        <v>533</v>
      </c>
      <c r="C50" s="94">
        <v>600</v>
      </c>
      <c r="D50" s="95" t="s">
        <v>452</v>
      </c>
      <c r="E50" s="95" t="s">
        <v>264</v>
      </c>
      <c r="F50" s="60">
        <f t="shared" si="0"/>
        <v>17611.5</v>
      </c>
      <c r="G50" s="60"/>
      <c r="H50" s="60">
        <v>0</v>
      </c>
      <c r="I50" s="49">
        <v>17611.5</v>
      </c>
    </row>
    <row r="51" spans="1:9" s="18" customFormat="1" ht="31.5">
      <c r="A51" s="165" t="s">
        <v>755</v>
      </c>
      <c r="B51" s="167" t="s">
        <v>533</v>
      </c>
      <c r="C51" s="94">
        <v>600</v>
      </c>
      <c r="D51" s="95" t="s">
        <v>452</v>
      </c>
      <c r="E51" s="95" t="s">
        <v>327</v>
      </c>
      <c r="F51" s="60">
        <f t="shared" si="0"/>
        <v>1881.6</v>
      </c>
      <c r="G51" s="60"/>
      <c r="H51" s="60"/>
      <c r="I51" s="49">
        <v>1881.6</v>
      </c>
    </row>
    <row r="52" spans="1:9" s="18" customFormat="1" ht="31.5">
      <c r="A52" s="165" t="s">
        <v>532</v>
      </c>
      <c r="B52" s="167" t="s">
        <v>533</v>
      </c>
      <c r="C52" s="94">
        <v>600</v>
      </c>
      <c r="D52" s="95" t="s">
        <v>375</v>
      </c>
      <c r="E52" s="95" t="s">
        <v>261</v>
      </c>
      <c r="F52" s="60">
        <f t="shared" si="0"/>
        <v>2931.2</v>
      </c>
      <c r="G52" s="60"/>
      <c r="H52" s="60">
        <v>0</v>
      </c>
      <c r="I52" s="49">
        <v>2931.2</v>
      </c>
    </row>
    <row r="53" spans="1:9" s="18" customFormat="1" ht="31.5">
      <c r="A53" s="109" t="s">
        <v>534</v>
      </c>
      <c r="B53" s="167" t="s">
        <v>756</v>
      </c>
      <c r="C53" s="94"/>
      <c r="D53" s="95"/>
      <c r="E53" s="95"/>
      <c r="F53" s="60">
        <f>G53+H53+I53</f>
        <v>835.3</v>
      </c>
      <c r="G53" s="60">
        <f>SUBTOTAL(9,G55:G57)</f>
        <v>0</v>
      </c>
      <c r="H53" s="60">
        <f>SUBTOTAL(9,H55:H57)</f>
        <v>0</v>
      </c>
      <c r="I53" s="60">
        <f>SUBTOTAL(9,I54:I57)</f>
        <v>835.3</v>
      </c>
    </row>
    <row r="54" spans="1:9" s="18" customFormat="1" ht="31.5" hidden="1">
      <c r="A54" s="109" t="s">
        <v>548</v>
      </c>
      <c r="B54" s="167" t="s">
        <v>537</v>
      </c>
      <c r="C54" s="94">
        <v>600</v>
      </c>
      <c r="D54" s="95" t="s">
        <v>452</v>
      </c>
      <c r="E54" s="95" t="s">
        <v>261</v>
      </c>
      <c r="F54" s="60">
        <f t="shared" ref="F54:F66" si="2">G54+H54+I54</f>
        <v>0</v>
      </c>
      <c r="G54" s="60"/>
      <c r="H54" s="60"/>
      <c r="I54" s="60"/>
    </row>
    <row r="55" spans="1:9" s="18" customFormat="1" ht="31.5">
      <c r="A55" s="165" t="s">
        <v>548</v>
      </c>
      <c r="B55" s="167" t="s">
        <v>537</v>
      </c>
      <c r="C55" s="94">
        <v>600</v>
      </c>
      <c r="D55" s="95" t="s">
        <v>452</v>
      </c>
      <c r="E55" s="95" t="s">
        <v>264</v>
      </c>
      <c r="F55" s="60">
        <f t="shared" si="2"/>
        <v>148.1</v>
      </c>
      <c r="G55" s="60"/>
      <c r="H55" s="60"/>
      <c r="I55" s="60">
        <v>148.1</v>
      </c>
    </row>
    <row r="56" spans="1:9" s="18" customFormat="1" ht="31.5">
      <c r="A56" s="165" t="s">
        <v>548</v>
      </c>
      <c r="B56" s="167" t="s">
        <v>537</v>
      </c>
      <c r="C56" s="94">
        <v>600</v>
      </c>
      <c r="D56" s="95" t="s">
        <v>452</v>
      </c>
      <c r="E56" s="95" t="s">
        <v>327</v>
      </c>
      <c r="F56" s="60">
        <f t="shared" si="2"/>
        <v>618.4</v>
      </c>
      <c r="G56" s="60"/>
      <c r="H56" s="60"/>
      <c r="I56" s="60">
        <v>618.4</v>
      </c>
    </row>
    <row r="57" spans="1:9" s="18" customFormat="1" ht="31.5">
      <c r="A57" s="165" t="s">
        <v>548</v>
      </c>
      <c r="B57" s="167" t="s">
        <v>537</v>
      </c>
      <c r="C57" s="94">
        <v>600</v>
      </c>
      <c r="D57" s="95" t="s">
        <v>375</v>
      </c>
      <c r="E57" s="95" t="s">
        <v>261</v>
      </c>
      <c r="F57" s="60">
        <f t="shared" si="2"/>
        <v>68.8</v>
      </c>
      <c r="G57" s="60"/>
      <c r="H57" s="60">
        <v>0</v>
      </c>
      <c r="I57" s="60">
        <v>68.8</v>
      </c>
    </row>
    <row r="58" spans="1:9" s="18" customFormat="1" ht="47.25">
      <c r="A58" s="109" t="s">
        <v>469</v>
      </c>
      <c r="B58" s="167" t="s">
        <v>757</v>
      </c>
      <c r="C58" s="94"/>
      <c r="D58" s="95"/>
      <c r="E58" s="95"/>
      <c r="F58" s="60">
        <f t="shared" si="2"/>
        <v>0</v>
      </c>
      <c r="G58" s="60">
        <f>SUBTOTAL(9,G59:G59)</f>
        <v>0</v>
      </c>
      <c r="H58" s="60">
        <f>SUBTOTAL(9,H59:H59)</f>
        <v>0</v>
      </c>
      <c r="I58" s="60">
        <f>SUBTOTAL(9,I59:I59)</f>
        <v>0</v>
      </c>
    </row>
    <row r="59" spans="1:9" s="18" customFormat="1" ht="78.75">
      <c r="A59" s="109" t="s">
        <v>758</v>
      </c>
      <c r="B59" s="167" t="s">
        <v>472</v>
      </c>
      <c r="C59" s="94">
        <v>400</v>
      </c>
      <c r="D59" s="95" t="s">
        <v>347</v>
      </c>
      <c r="E59" s="95" t="s">
        <v>464</v>
      </c>
      <c r="F59" s="60">
        <f t="shared" si="2"/>
        <v>0</v>
      </c>
      <c r="G59" s="60"/>
      <c r="H59" s="60"/>
      <c r="I59" s="60"/>
    </row>
    <row r="60" spans="1:9" s="18" customFormat="1" ht="31.5">
      <c r="A60" s="131" t="s">
        <v>549</v>
      </c>
      <c r="B60" s="167" t="s">
        <v>759</v>
      </c>
      <c r="C60" s="94"/>
      <c r="D60" s="95"/>
      <c r="E60" s="95"/>
      <c r="F60" s="60">
        <f t="shared" si="2"/>
        <v>1001.1</v>
      </c>
      <c r="G60" s="60">
        <f>SUBTOTAL(9,G61:G62)</f>
        <v>0</v>
      </c>
      <c r="H60" s="60">
        <f>SUBTOTAL(9,H61:H62)</f>
        <v>1000</v>
      </c>
      <c r="I60" s="60">
        <f>SUBTOTAL(9,I61:I62)</f>
        <v>1.1000000000000001</v>
      </c>
    </row>
    <row r="61" spans="1:9" s="18" customFormat="1" ht="47.25" hidden="1">
      <c r="A61" s="109" t="s">
        <v>760</v>
      </c>
      <c r="B61" s="167" t="s">
        <v>761</v>
      </c>
      <c r="C61" s="94">
        <v>600</v>
      </c>
      <c r="D61" s="95" t="s">
        <v>375</v>
      </c>
      <c r="E61" s="95" t="s">
        <v>261</v>
      </c>
      <c r="F61" s="60">
        <f t="shared" si="2"/>
        <v>0</v>
      </c>
      <c r="G61" s="60">
        <v>0</v>
      </c>
      <c r="H61" s="60">
        <v>0</v>
      </c>
      <c r="I61" s="60">
        <v>0</v>
      </c>
    </row>
    <row r="62" spans="1:9" s="18" customFormat="1" ht="47.25">
      <c r="A62" s="93" t="s">
        <v>551</v>
      </c>
      <c r="B62" s="167" t="s">
        <v>552</v>
      </c>
      <c r="C62" s="94">
        <v>600</v>
      </c>
      <c r="D62" s="95" t="s">
        <v>452</v>
      </c>
      <c r="E62" s="95" t="s">
        <v>264</v>
      </c>
      <c r="F62" s="60">
        <f t="shared" si="2"/>
        <v>1001.1</v>
      </c>
      <c r="G62" s="60"/>
      <c r="H62" s="60">
        <v>1000</v>
      </c>
      <c r="I62" s="60">
        <v>1.1000000000000001</v>
      </c>
    </row>
    <row r="63" spans="1:9" s="18" customFormat="1" ht="19.5" customHeight="1">
      <c r="A63" s="165" t="s">
        <v>588</v>
      </c>
      <c r="B63" s="167" t="s">
        <v>762</v>
      </c>
      <c r="C63" s="94"/>
      <c r="D63" s="95"/>
      <c r="E63" s="95"/>
      <c r="F63" s="60">
        <f t="shared" si="2"/>
        <v>170</v>
      </c>
      <c r="G63" s="60">
        <f>SUBTOTAL(9,G64:G65)</f>
        <v>0</v>
      </c>
      <c r="H63" s="60">
        <f>SUBTOTAL(9,H64:H65)</f>
        <v>0</v>
      </c>
      <c r="I63" s="60">
        <f>SUBTOTAL(9,I64:I65)</f>
        <v>170</v>
      </c>
    </row>
    <row r="64" spans="1:9" s="18" customFormat="1" ht="31.5">
      <c r="A64" s="137" t="s">
        <v>590</v>
      </c>
      <c r="B64" s="167" t="s">
        <v>591</v>
      </c>
      <c r="C64" s="94">
        <v>300</v>
      </c>
      <c r="D64" s="95" t="s">
        <v>452</v>
      </c>
      <c r="E64" s="95" t="s">
        <v>452</v>
      </c>
      <c r="F64" s="60">
        <f t="shared" si="2"/>
        <v>170</v>
      </c>
      <c r="G64" s="60"/>
      <c r="H64" s="60"/>
      <c r="I64" s="49">
        <v>170</v>
      </c>
    </row>
    <row r="65" spans="1:9" s="18" customFormat="1" ht="31.5" hidden="1">
      <c r="A65" s="137" t="s">
        <v>763</v>
      </c>
      <c r="B65" s="167" t="s">
        <v>591</v>
      </c>
      <c r="C65" s="94">
        <v>600</v>
      </c>
      <c r="D65" s="95" t="s">
        <v>452</v>
      </c>
      <c r="E65" s="95" t="s">
        <v>452</v>
      </c>
      <c r="F65" s="60">
        <f t="shared" si="2"/>
        <v>0</v>
      </c>
      <c r="G65" s="60"/>
      <c r="H65" s="60"/>
      <c r="I65" s="60"/>
    </row>
    <row r="66" spans="1:9" s="18" customFormat="1" ht="31.5">
      <c r="A66" s="137" t="s">
        <v>861</v>
      </c>
      <c r="B66" s="167" t="s">
        <v>764</v>
      </c>
      <c r="C66" s="94"/>
      <c r="D66" s="95"/>
      <c r="E66" s="95"/>
      <c r="F66" s="60">
        <f t="shared" si="2"/>
        <v>60166.3</v>
      </c>
      <c r="G66" s="60">
        <f>SUM(G67:G69)</f>
        <v>0</v>
      </c>
      <c r="H66" s="60">
        <f t="shared" ref="H66:I66" si="3">SUM(H67:H69)</f>
        <v>60106</v>
      </c>
      <c r="I66" s="60">
        <f t="shared" si="3"/>
        <v>60.300000000000004</v>
      </c>
    </row>
    <row r="67" spans="1:9" s="18" customFormat="1" ht="15.75" hidden="1">
      <c r="A67" s="137" t="s">
        <v>920</v>
      </c>
      <c r="B67" s="167" t="s">
        <v>919</v>
      </c>
      <c r="C67" s="94">
        <v>600</v>
      </c>
      <c r="D67" s="95" t="s">
        <v>375</v>
      </c>
      <c r="E67" s="95" t="s">
        <v>261</v>
      </c>
      <c r="F67" s="60">
        <f t="shared" si="0"/>
        <v>0</v>
      </c>
      <c r="G67" s="60"/>
      <c r="H67" s="60"/>
      <c r="I67" s="60"/>
    </row>
    <row r="68" spans="1:9" s="18" customFormat="1" ht="47.25">
      <c r="A68" s="137" t="s">
        <v>611</v>
      </c>
      <c r="B68" s="169" t="s">
        <v>612</v>
      </c>
      <c r="C68" s="94">
        <v>600</v>
      </c>
      <c r="D68" s="95" t="s">
        <v>452</v>
      </c>
      <c r="E68" s="95" t="s">
        <v>332</v>
      </c>
      <c r="F68" s="60">
        <f t="shared" si="0"/>
        <v>39139.199999999997</v>
      </c>
      <c r="G68" s="60"/>
      <c r="H68" s="60">
        <v>39100</v>
      </c>
      <c r="I68" s="60">
        <v>39.200000000000003</v>
      </c>
    </row>
    <row r="69" spans="1:9" s="18" customFormat="1" ht="47.25">
      <c r="A69" s="137" t="s">
        <v>716</v>
      </c>
      <c r="B69" s="169" t="s">
        <v>715</v>
      </c>
      <c r="C69" s="94">
        <v>600</v>
      </c>
      <c r="D69" s="95" t="s">
        <v>375</v>
      </c>
      <c r="E69" s="95" t="s">
        <v>261</v>
      </c>
      <c r="F69" s="60">
        <f>G69+H69+I69</f>
        <v>21027.1</v>
      </c>
      <c r="G69" s="60"/>
      <c r="H69" s="60">
        <v>21006</v>
      </c>
      <c r="I69" s="60">
        <f>14.1+7</f>
        <v>21.1</v>
      </c>
    </row>
    <row r="70" spans="1:9" s="18" customFormat="1" ht="31.5">
      <c r="A70" s="97" t="s">
        <v>560</v>
      </c>
      <c r="B70" s="109" t="s">
        <v>765</v>
      </c>
      <c r="C70" s="94"/>
      <c r="D70" s="95"/>
      <c r="E70" s="95"/>
      <c r="F70" s="60">
        <f t="shared" si="0"/>
        <v>200.3</v>
      </c>
      <c r="G70" s="60">
        <f>SUBTOTAL(9,G71:G72)</f>
        <v>0</v>
      </c>
      <c r="H70" s="60">
        <f>SUBTOTAL(9,H71:H72)</f>
        <v>200</v>
      </c>
      <c r="I70" s="60">
        <f>SUBTOTAL(9,I71:I72)</f>
        <v>0.3</v>
      </c>
    </row>
    <row r="71" spans="1:9" s="18" customFormat="1" ht="47.25" hidden="1">
      <c r="A71" s="97" t="s">
        <v>562</v>
      </c>
      <c r="B71" s="109" t="s">
        <v>563</v>
      </c>
      <c r="C71" s="94">
        <v>600</v>
      </c>
      <c r="D71" s="95" t="s">
        <v>452</v>
      </c>
      <c r="E71" s="95" t="s">
        <v>264</v>
      </c>
      <c r="F71" s="60">
        <f t="shared" si="0"/>
        <v>0</v>
      </c>
      <c r="G71" s="60"/>
      <c r="H71" s="60">
        <v>0</v>
      </c>
      <c r="I71" s="60"/>
    </row>
    <row r="72" spans="1:9" s="18" customFormat="1" ht="47.25">
      <c r="A72" s="97" t="s">
        <v>562</v>
      </c>
      <c r="B72" s="109" t="s">
        <v>563</v>
      </c>
      <c r="C72" s="94">
        <v>600</v>
      </c>
      <c r="D72" s="95" t="s">
        <v>452</v>
      </c>
      <c r="E72" s="95" t="s">
        <v>264</v>
      </c>
      <c r="F72" s="60">
        <f t="shared" si="0"/>
        <v>200.3</v>
      </c>
      <c r="G72" s="60"/>
      <c r="H72" s="60">
        <v>200</v>
      </c>
      <c r="I72" s="60">
        <v>0.3</v>
      </c>
    </row>
    <row r="73" spans="1:9" s="18" customFormat="1" ht="31.5">
      <c r="A73" s="97" t="s">
        <v>613</v>
      </c>
      <c r="B73" s="109" t="s">
        <v>862</v>
      </c>
      <c r="C73" s="94"/>
      <c r="D73" s="95"/>
      <c r="E73" s="95"/>
      <c r="F73" s="60">
        <f t="shared" si="0"/>
        <v>500.6</v>
      </c>
      <c r="G73" s="60">
        <f>SUBTOTAL(9,G74:G74)</f>
        <v>0</v>
      </c>
      <c r="H73" s="60">
        <f>SUBTOTAL(9,H74:H74)</f>
        <v>500</v>
      </c>
      <c r="I73" s="60">
        <f>SUBTOTAL(9,I74:I74)</f>
        <v>0.6</v>
      </c>
    </row>
    <row r="74" spans="1:9" s="18" customFormat="1" ht="47.25">
      <c r="A74" s="97" t="s">
        <v>615</v>
      </c>
      <c r="B74" s="109" t="s">
        <v>616</v>
      </c>
      <c r="C74" s="94">
        <v>600</v>
      </c>
      <c r="D74" s="95" t="s">
        <v>452</v>
      </c>
      <c r="E74" s="95" t="s">
        <v>332</v>
      </c>
      <c r="F74" s="60">
        <f t="shared" si="0"/>
        <v>500.6</v>
      </c>
      <c r="G74" s="60"/>
      <c r="H74" s="60">
        <v>500</v>
      </c>
      <c r="I74" s="60">
        <v>0.6</v>
      </c>
    </row>
    <row r="75" spans="1:9" s="18" customFormat="1" ht="31.5">
      <c r="A75" s="93" t="s">
        <v>627</v>
      </c>
      <c r="B75" s="109" t="s">
        <v>766</v>
      </c>
      <c r="C75" s="94"/>
      <c r="D75" s="95"/>
      <c r="E75" s="95"/>
      <c r="F75" s="60">
        <f t="shared" si="0"/>
        <v>3722.2000000000003</v>
      </c>
      <c r="G75" s="60">
        <f>SUBTOTAL(9,G76)</f>
        <v>3532.5</v>
      </c>
      <c r="H75" s="60">
        <f>SUBTOTAL(9,H76)</f>
        <v>185.9</v>
      </c>
      <c r="I75" s="60">
        <f>SUBTOTAL(9,I76)</f>
        <v>3.8</v>
      </c>
    </row>
    <row r="76" spans="1:9" s="18" customFormat="1" ht="47.25">
      <c r="A76" s="93" t="s">
        <v>629</v>
      </c>
      <c r="B76" s="109" t="s">
        <v>630</v>
      </c>
      <c r="C76" s="94">
        <v>600</v>
      </c>
      <c r="D76" s="95" t="s">
        <v>375</v>
      </c>
      <c r="E76" s="95" t="s">
        <v>261</v>
      </c>
      <c r="F76" s="60">
        <f t="shared" ref="F76:F154" si="4">G76+H76+I76</f>
        <v>3722.2000000000003</v>
      </c>
      <c r="G76" s="60">
        <v>3532.5</v>
      </c>
      <c r="H76" s="60">
        <v>185.9</v>
      </c>
      <c r="I76" s="60">
        <v>3.8</v>
      </c>
    </row>
    <row r="77" spans="1:9" s="18" customFormat="1" ht="31.5">
      <c r="A77" s="93" t="s">
        <v>553</v>
      </c>
      <c r="B77" s="109" t="s">
        <v>767</v>
      </c>
      <c r="C77" s="94"/>
      <c r="D77" s="95"/>
      <c r="E77" s="95"/>
      <c r="F77" s="60">
        <f t="shared" si="4"/>
        <v>11306.999999999998</v>
      </c>
      <c r="G77" s="60">
        <f>SUBTOTAL(9,G78)</f>
        <v>10730.9</v>
      </c>
      <c r="H77" s="60">
        <f t="shared" ref="H77:I77" si="5">SUBTOTAL(9,H78)</f>
        <v>564.79999999999995</v>
      </c>
      <c r="I77" s="60">
        <f t="shared" si="5"/>
        <v>11.3</v>
      </c>
    </row>
    <row r="78" spans="1:9" s="18" customFormat="1" ht="63">
      <c r="A78" s="93" t="s">
        <v>555</v>
      </c>
      <c r="B78" s="109" t="s">
        <v>1163</v>
      </c>
      <c r="C78" s="94">
        <v>600</v>
      </c>
      <c r="D78" s="95" t="s">
        <v>452</v>
      </c>
      <c r="E78" s="95" t="s">
        <v>264</v>
      </c>
      <c r="F78" s="60">
        <f t="shared" si="4"/>
        <v>11306.999999999998</v>
      </c>
      <c r="G78" s="60">
        <v>10730.9</v>
      </c>
      <c r="H78" s="60">
        <v>564.79999999999995</v>
      </c>
      <c r="I78" s="60">
        <v>11.3</v>
      </c>
    </row>
    <row r="79" spans="1:9" s="18" customFormat="1" ht="31.5">
      <c r="A79" s="93" t="s">
        <v>768</v>
      </c>
      <c r="B79" s="109" t="s">
        <v>769</v>
      </c>
      <c r="C79" s="94"/>
      <c r="D79" s="95"/>
      <c r="E79" s="95"/>
      <c r="F79" s="60">
        <f t="shared" si="4"/>
        <v>13358.5</v>
      </c>
      <c r="G79" s="60">
        <f>SUBTOTAL(9,G80)</f>
        <v>13358.5</v>
      </c>
      <c r="H79" s="60">
        <f>SUBTOTAL(9,H80)</f>
        <v>0</v>
      </c>
      <c r="I79" s="60">
        <f>SUBTOTAL(9,I80)</f>
        <v>0</v>
      </c>
    </row>
    <row r="80" spans="1:9" s="18" customFormat="1" ht="63">
      <c r="A80" s="93" t="s">
        <v>558</v>
      </c>
      <c r="B80" s="109" t="s">
        <v>559</v>
      </c>
      <c r="C80" s="94">
        <v>600</v>
      </c>
      <c r="D80" s="95" t="s">
        <v>452</v>
      </c>
      <c r="E80" s="95" t="s">
        <v>264</v>
      </c>
      <c r="F80" s="60">
        <f t="shared" si="4"/>
        <v>13358.5</v>
      </c>
      <c r="G80" s="49">
        <v>13358.5</v>
      </c>
      <c r="H80" s="60"/>
      <c r="I80" s="60"/>
    </row>
    <row r="81" spans="1:9" s="18" customFormat="1" ht="15.75" hidden="1">
      <c r="A81" s="97" t="s">
        <v>564</v>
      </c>
      <c r="B81" s="109" t="s">
        <v>770</v>
      </c>
      <c r="C81" s="94"/>
      <c r="D81" s="95"/>
      <c r="E81" s="95"/>
      <c r="F81" s="60">
        <f t="shared" si="4"/>
        <v>0</v>
      </c>
      <c r="G81" s="60">
        <f>SUBTOTAL(9,G82)</f>
        <v>0</v>
      </c>
      <c r="H81" s="60">
        <f>SUBTOTAL(9,H82)</f>
        <v>0</v>
      </c>
      <c r="I81" s="60">
        <f>SUBTOTAL(9,I82)</f>
        <v>0</v>
      </c>
    </row>
    <row r="82" spans="1:9" s="18" customFormat="1" ht="47.25" hidden="1">
      <c r="A82" s="97" t="s">
        <v>566</v>
      </c>
      <c r="B82" s="109" t="s">
        <v>567</v>
      </c>
      <c r="C82" s="94">
        <v>600</v>
      </c>
      <c r="D82" s="95" t="s">
        <v>452</v>
      </c>
      <c r="E82" s="95" t="s">
        <v>264</v>
      </c>
      <c r="F82" s="60">
        <f t="shared" si="4"/>
        <v>0</v>
      </c>
      <c r="G82" s="60"/>
      <c r="H82" s="60"/>
      <c r="I82" s="60"/>
    </row>
    <row r="83" spans="1:9" s="18" customFormat="1" ht="31.5">
      <c r="A83" s="97" t="s">
        <v>718</v>
      </c>
      <c r="B83" s="109" t="s">
        <v>863</v>
      </c>
      <c r="C83" s="94"/>
      <c r="D83" s="95"/>
      <c r="E83" s="95"/>
      <c r="F83" s="60">
        <f t="shared" ref="F83:F84" si="6">G83+H83+I83</f>
        <v>3000</v>
      </c>
      <c r="G83" s="60">
        <f>SUBTOTAL(9,G84)</f>
        <v>0</v>
      </c>
      <c r="H83" s="60">
        <f>SUBTOTAL(9,H84)</f>
        <v>0</v>
      </c>
      <c r="I83" s="60">
        <f>SUBTOTAL(9,I84)</f>
        <v>3000</v>
      </c>
    </row>
    <row r="84" spans="1:9" s="18" customFormat="1" ht="47.25">
      <c r="A84" s="97" t="s">
        <v>720</v>
      </c>
      <c r="B84" s="109" t="s">
        <v>719</v>
      </c>
      <c r="C84" s="94">
        <v>600</v>
      </c>
      <c r="D84" s="95" t="s">
        <v>375</v>
      </c>
      <c r="E84" s="95" t="s">
        <v>261</v>
      </c>
      <c r="F84" s="60">
        <f t="shared" si="6"/>
        <v>3000</v>
      </c>
      <c r="G84" s="60"/>
      <c r="H84" s="60"/>
      <c r="I84" s="49">
        <v>3000</v>
      </c>
    </row>
    <row r="85" spans="1:9" s="18" customFormat="1" ht="31.5" hidden="1">
      <c r="A85" s="97" t="s">
        <v>688</v>
      </c>
      <c r="B85" s="109" t="s">
        <v>864</v>
      </c>
      <c r="C85" s="94"/>
      <c r="D85" s="95"/>
      <c r="E85" s="95"/>
      <c r="F85" s="60">
        <f t="shared" ref="F85:F86" si="7">G85+H85+I85</f>
        <v>0</v>
      </c>
      <c r="G85" s="60">
        <f>SUBTOTAL(9,G86)</f>
        <v>0</v>
      </c>
      <c r="H85" s="60">
        <f>SUBTOTAL(9,H86)</f>
        <v>0</v>
      </c>
      <c r="I85" s="60">
        <f>SUBTOTAL(9,I86)</f>
        <v>0</v>
      </c>
    </row>
    <row r="86" spans="1:9" s="18" customFormat="1" ht="47.25" hidden="1">
      <c r="A86" s="97" t="s">
        <v>691</v>
      </c>
      <c r="B86" s="109" t="s">
        <v>690</v>
      </c>
      <c r="C86" s="94">
        <v>400</v>
      </c>
      <c r="D86" s="95" t="s">
        <v>261</v>
      </c>
      <c r="E86" s="95" t="s">
        <v>300</v>
      </c>
      <c r="F86" s="60">
        <f t="shared" si="7"/>
        <v>0</v>
      </c>
      <c r="G86" s="60"/>
      <c r="H86" s="60"/>
      <c r="I86" s="60"/>
    </row>
    <row r="87" spans="1:9" s="18" customFormat="1" ht="31.5">
      <c r="A87" s="97" t="s">
        <v>867</v>
      </c>
      <c r="B87" s="109" t="s">
        <v>865</v>
      </c>
      <c r="C87" s="94"/>
      <c r="D87" s="95"/>
      <c r="E87" s="95"/>
      <c r="F87" s="60">
        <f>G87+H87+I87</f>
        <v>1998</v>
      </c>
      <c r="G87" s="60">
        <f>SUM(G88:G91)</f>
        <v>0</v>
      </c>
      <c r="H87" s="60">
        <f t="shared" ref="H87:I87" si="8">SUM(H88:H91)</f>
        <v>1995.8</v>
      </c>
      <c r="I87" s="60">
        <f t="shared" si="8"/>
        <v>2.2000000000000002</v>
      </c>
    </row>
    <row r="88" spans="1:9" s="18" customFormat="1" ht="47.25">
      <c r="A88" s="97" t="s">
        <v>1011</v>
      </c>
      <c r="B88" s="109" t="s">
        <v>1010</v>
      </c>
      <c r="C88" s="94">
        <v>600</v>
      </c>
      <c r="D88" s="95" t="s">
        <v>452</v>
      </c>
      <c r="E88" s="95" t="s">
        <v>264</v>
      </c>
      <c r="F88" s="60">
        <f t="shared" ref="F88:F93" si="9">G88+H88+I88</f>
        <v>500.6</v>
      </c>
      <c r="G88" s="60"/>
      <c r="H88" s="60">
        <v>500</v>
      </c>
      <c r="I88" s="60">
        <v>0.6</v>
      </c>
    </row>
    <row r="89" spans="1:9" s="18" customFormat="1" ht="31.5">
      <c r="A89" s="97" t="s">
        <v>709</v>
      </c>
      <c r="B89" s="109" t="s">
        <v>708</v>
      </c>
      <c r="C89" s="94">
        <v>600</v>
      </c>
      <c r="D89" s="95" t="s">
        <v>452</v>
      </c>
      <c r="E89" s="95" t="s">
        <v>332</v>
      </c>
      <c r="F89" s="60">
        <f t="shared" si="9"/>
        <v>500.6</v>
      </c>
      <c r="G89" s="60"/>
      <c r="H89" s="60">
        <v>500</v>
      </c>
      <c r="I89" s="60">
        <v>0.6</v>
      </c>
    </row>
    <row r="90" spans="1:9" s="18" customFormat="1" ht="47.25" hidden="1">
      <c r="A90" s="97" t="s">
        <v>711</v>
      </c>
      <c r="B90" s="109" t="s">
        <v>710</v>
      </c>
      <c r="C90" s="94">
        <v>600</v>
      </c>
      <c r="D90" s="95" t="s">
        <v>452</v>
      </c>
      <c r="E90" s="95" t="s">
        <v>332</v>
      </c>
      <c r="F90" s="60">
        <f t="shared" si="9"/>
        <v>0</v>
      </c>
      <c r="G90" s="60"/>
      <c r="H90" s="60"/>
      <c r="I90" s="60"/>
    </row>
    <row r="91" spans="1:9" s="18" customFormat="1" ht="31.5">
      <c r="A91" s="97" t="s">
        <v>713</v>
      </c>
      <c r="B91" s="109" t="s">
        <v>712</v>
      </c>
      <c r="C91" s="94">
        <v>600</v>
      </c>
      <c r="D91" s="95" t="s">
        <v>452</v>
      </c>
      <c r="E91" s="95" t="s">
        <v>332</v>
      </c>
      <c r="F91" s="60">
        <f t="shared" si="9"/>
        <v>996.8</v>
      </c>
      <c r="G91" s="60"/>
      <c r="H91" s="60">
        <v>995.8</v>
      </c>
      <c r="I91" s="60">
        <v>1</v>
      </c>
    </row>
    <row r="92" spans="1:9" s="18" customFormat="1" ht="31.5">
      <c r="A92" s="97" t="s">
        <v>868</v>
      </c>
      <c r="B92" s="109" t="s">
        <v>866</v>
      </c>
      <c r="C92" s="94"/>
      <c r="D92" s="95"/>
      <c r="E92" s="95"/>
      <c r="F92" s="60">
        <f t="shared" si="9"/>
        <v>450.5</v>
      </c>
      <c r="G92" s="60">
        <f>SUBTOTAL(9,G93)</f>
        <v>0</v>
      </c>
      <c r="H92" s="60">
        <f>SUBTOTAL(9,H93)</f>
        <v>450</v>
      </c>
      <c r="I92" s="60">
        <f>SUBTOTAL(9,I93)</f>
        <v>0.5</v>
      </c>
    </row>
    <row r="93" spans="1:9" s="18" customFormat="1" ht="63">
      <c r="A93" s="97" t="s">
        <v>706</v>
      </c>
      <c r="B93" s="109" t="s">
        <v>705</v>
      </c>
      <c r="C93" s="94">
        <v>600</v>
      </c>
      <c r="D93" s="95" t="s">
        <v>452</v>
      </c>
      <c r="E93" s="95" t="s">
        <v>452</v>
      </c>
      <c r="F93" s="60">
        <f t="shared" si="9"/>
        <v>450.5</v>
      </c>
      <c r="G93" s="60"/>
      <c r="H93" s="60">
        <v>450</v>
      </c>
      <c r="I93" s="60">
        <v>0.5</v>
      </c>
    </row>
    <row r="94" spans="1:9" s="18" customFormat="1" ht="31.5">
      <c r="A94" s="97" t="s">
        <v>1012</v>
      </c>
      <c r="B94" s="109" t="s">
        <v>1025</v>
      </c>
      <c r="C94" s="94"/>
      <c r="D94" s="95"/>
      <c r="E94" s="95"/>
      <c r="F94" s="60">
        <f t="shared" ref="F94" si="10">G94+H94+I94</f>
        <v>1001.1</v>
      </c>
      <c r="G94" s="60">
        <f>SUBTOTAL(9,G95)</f>
        <v>0</v>
      </c>
      <c r="H94" s="60">
        <f>SUBTOTAL(9,H95)</f>
        <v>1000</v>
      </c>
      <c r="I94" s="60">
        <f>SUBTOTAL(9,I95)</f>
        <v>1.1000000000000001</v>
      </c>
    </row>
    <row r="95" spans="1:9" s="18" customFormat="1" ht="63">
      <c r="A95" s="97" t="s">
        <v>1013</v>
      </c>
      <c r="B95" s="109" t="s">
        <v>1015</v>
      </c>
      <c r="C95" s="94">
        <v>600</v>
      </c>
      <c r="D95" s="95" t="s">
        <v>375</v>
      </c>
      <c r="E95" s="95" t="s">
        <v>261</v>
      </c>
      <c r="F95" s="60">
        <f t="shared" ref="F95:F102" si="11">G95+H95+I95</f>
        <v>1001.1</v>
      </c>
      <c r="G95" s="60"/>
      <c r="H95" s="60">
        <v>1000</v>
      </c>
      <c r="I95" s="60">
        <v>1.1000000000000001</v>
      </c>
    </row>
    <row r="96" spans="1:9" s="18" customFormat="1" ht="31.5">
      <c r="A96" s="93" t="s">
        <v>1154</v>
      </c>
      <c r="B96" s="109" t="s">
        <v>1151</v>
      </c>
      <c r="C96" s="94"/>
      <c r="D96" s="95"/>
      <c r="E96" s="95"/>
      <c r="F96" s="60">
        <f t="shared" si="11"/>
        <v>2851.1</v>
      </c>
      <c r="G96" s="60">
        <f>SUBTOTAL(9,G97)</f>
        <v>0</v>
      </c>
      <c r="H96" s="60">
        <f>SUBTOTAL(9,H97)</f>
        <v>0</v>
      </c>
      <c r="I96" s="60">
        <f>SUBTOTAL(9,I97)</f>
        <v>2851.1</v>
      </c>
    </row>
    <row r="97" spans="1:9" s="18" customFormat="1" ht="47.25">
      <c r="A97" s="93" t="s">
        <v>1153</v>
      </c>
      <c r="B97" s="109" t="s">
        <v>1152</v>
      </c>
      <c r="C97" s="94">
        <v>600</v>
      </c>
      <c r="D97" s="95" t="s">
        <v>375</v>
      </c>
      <c r="E97" s="95" t="s">
        <v>261</v>
      </c>
      <c r="F97" s="60">
        <f t="shared" ref="F97" si="12">G97+H97+I97</f>
        <v>2851.1</v>
      </c>
      <c r="G97" s="60"/>
      <c r="H97" s="60"/>
      <c r="I97" s="60">
        <v>2851.1</v>
      </c>
    </row>
    <row r="98" spans="1:9" s="18" customFormat="1" ht="15.75">
      <c r="A98" s="93" t="s">
        <v>1017</v>
      </c>
      <c r="B98" s="109" t="s">
        <v>1026</v>
      </c>
      <c r="C98" s="94"/>
      <c r="D98" s="95"/>
      <c r="E98" s="95"/>
      <c r="F98" s="60">
        <f t="shared" si="11"/>
        <v>24170.7</v>
      </c>
      <c r="G98" s="60">
        <f>SUBTOTAL(9,G99:G100)</f>
        <v>23768.400000000001</v>
      </c>
      <c r="H98" s="60">
        <f t="shared" ref="H98:I98" si="13">SUBTOTAL(9,H99:H100)</f>
        <v>383.1</v>
      </c>
      <c r="I98" s="60">
        <f t="shared" si="13"/>
        <v>19.2</v>
      </c>
    </row>
    <row r="99" spans="1:9" s="18" customFormat="1" ht="31.5">
      <c r="A99" s="93" t="s">
        <v>1019</v>
      </c>
      <c r="B99" s="109" t="s">
        <v>1018</v>
      </c>
      <c r="C99" s="94">
        <v>600</v>
      </c>
      <c r="D99" s="95" t="s">
        <v>452</v>
      </c>
      <c r="E99" s="95" t="s">
        <v>327</v>
      </c>
      <c r="F99" s="60">
        <f t="shared" si="11"/>
        <v>19170.7</v>
      </c>
      <c r="G99" s="60">
        <v>18768.400000000001</v>
      </c>
      <c r="H99" s="60">
        <v>383.1</v>
      </c>
      <c r="I99" s="60">
        <v>19.2</v>
      </c>
    </row>
    <row r="100" spans="1:9" s="18" customFormat="1" ht="31.5">
      <c r="A100" s="93" t="s">
        <v>1021</v>
      </c>
      <c r="B100" s="109" t="s">
        <v>1020</v>
      </c>
      <c r="C100" s="94">
        <v>600</v>
      </c>
      <c r="D100" s="95" t="s">
        <v>375</v>
      </c>
      <c r="E100" s="95" t="s">
        <v>261</v>
      </c>
      <c r="F100" s="60">
        <f t="shared" si="11"/>
        <v>5000</v>
      </c>
      <c r="G100" s="60">
        <v>5000</v>
      </c>
      <c r="H100" s="60"/>
      <c r="I100" s="60"/>
    </row>
    <row r="101" spans="1:9" s="18" customFormat="1" ht="15.75">
      <c r="A101" s="93" t="s">
        <v>564</v>
      </c>
      <c r="B101" s="109" t="s">
        <v>770</v>
      </c>
      <c r="C101" s="94"/>
      <c r="D101" s="95"/>
      <c r="E101" s="95"/>
      <c r="F101" s="60">
        <f t="shared" si="11"/>
        <v>3268.6000000000004</v>
      </c>
      <c r="G101" s="60">
        <f>SUBTOTAL(9,G102)</f>
        <v>3200</v>
      </c>
      <c r="H101" s="60">
        <f>SUBTOTAL(9,H102)</f>
        <v>65.3</v>
      </c>
      <c r="I101" s="60">
        <f>SUBTOTAL(9,I102)</f>
        <v>3.3</v>
      </c>
    </row>
    <row r="102" spans="1:9" s="18" customFormat="1" ht="47.25">
      <c r="A102" s="93" t="s">
        <v>566</v>
      </c>
      <c r="B102" s="94" t="s">
        <v>567</v>
      </c>
      <c r="C102" s="94">
        <v>600</v>
      </c>
      <c r="D102" s="95" t="s">
        <v>452</v>
      </c>
      <c r="E102" s="95" t="s">
        <v>264</v>
      </c>
      <c r="F102" s="60">
        <f t="shared" si="11"/>
        <v>3268.6000000000004</v>
      </c>
      <c r="G102" s="60">
        <v>3200</v>
      </c>
      <c r="H102" s="60">
        <v>65.3</v>
      </c>
      <c r="I102" s="60">
        <v>3.3</v>
      </c>
    </row>
    <row r="103" spans="1:9" s="18" customFormat="1" ht="31.5">
      <c r="A103" s="163" t="s">
        <v>654</v>
      </c>
      <c r="B103" s="164" t="s">
        <v>771</v>
      </c>
      <c r="C103" s="89"/>
      <c r="D103" s="90"/>
      <c r="E103" s="90"/>
      <c r="F103" s="154">
        <f t="shared" si="4"/>
        <v>260679.5</v>
      </c>
      <c r="G103" s="154"/>
      <c r="H103" s="154">
        <f>SUBTOTAL(9,H104:H110)</f>
        <v>0</v>
      </c>
      <c r="I103" s="154">
        <f>SUBTOTAL(9,I104:I110)</f>
        <v>260679.5</v>
      </c>
    </row>
    <row r="104" spans="1:9" s="18" customFormat="1" ht="47.25">
      <c r="A104" s="165" t="s">
        <v>541</v>
      </c>
      <c r="B104" s="167" t="s">
        <v>542</v>
      </c>
      <c r="C104" s="94">
        <v>600</v>
      </c>
      <c r="D104" s="95" t="s">
        <v>452</v>
      </c>
      <c r="E104" s="95" t="s">
        <v>261</v>
      </c>
      <c r="F104" s="60">
        <f t="shared" si="4"/>
        <v>13962.2</v>
      </c>
      <c r="G104" s="60"/>
      <c r="H104" s="60">
        <v>0</v>
      </c>
      <c r="I104" s="49">
        <v>13962.2</v>
      </c>
    </row>
    <row r="105" spans="1:9" s="18" customFormat="1" ht="47.25">
      <c r="A105" s="165" t="s">
        <v>772</v>
      </c>
      <c r="B105" s="167" t="s">
        <v>569</v>
      </c>
      <c r="C105" s="94">
        <v>600</v>
      </c>
      <c r="D105" s="95" t="s">
        <v>452</v>
      </c>
      <c r="E105" s="95" t="s">
        <v>264</v>
      </c>
      <c r="F105" s="60">
        <f t="shared" si="4"/>
        <v>94815.9</v>
      </c>
      <c r="G105" s="60"/>
      <c r="H105" s="60">
        <v>0</v>
      </c>
      <c r="I105" s="49">
        <v>94815.9</v>
      </c>
    </row>
    <row r="106" spans="1:9" s="18" customFormat="1" ht="47.25">
      <c r="A106" s="165" t="s">
        <v>773</v>
      </c>
      <c r="B106" s="167" t="s">
        <v>576</v>
      </c>
      <c r="C106" s="94">
        <v>600</v>
      </c>
      <c r="D106" s="95" t="s">
        <v>452</v>
      </c>
      <c r="E106" s="95" t="s">
        <v>327</v>
      </c>
      <c r="F106" s="60">
        <f t="shared" si="4"/>
        <v>11969.6</v>
      </c>
      <c r="G106" s="60"/>
      <c r="H106" s="60">
        <v>0</v>
      </c>
      <c r="I106" s="49">
        <v>11969.6</v>
      </c>
    </row>
    <row r="107" spans="1:9" s="18" customFormat="1" ht="47.25">
      <c r="A107" s="165" t="s">
        <v>570</v>
      </c>
      <c r="B107" s="167" t="s">
        <v>571</v>
      </c>
      <c r="C107" s="94">
        <v>600</v>
      </c>
      <c r="D107" s="95" t="s">
        <v>452</v>
      </c>
      <c r="E107" s="95" t="s">
        <v>264</v>
      </c>
      <c r="F107" s="60">
        <f t="shared" si="4"/>
        <v>17852.099999999999</v>
      </c>
      <c r="G107" s="60"/>
      <c r="H107" s="60">
        <v>0</v>
      </c>
      <c r="I107" s="49">
        <v>17852.099999999999</v>
      </c>
    </row>
    <row r="108" spans="1:9" s="18" customFormat="1" ht="30" customHeight="1">
      <c r="A108" s="165" t="s">
        <v>631</v>
      </c>
      <c r="B108" s="167" t="s">
        <v>632</v>
      </c>
      <c r="C108" s="94">
        <v>600</v>
      </c>
      <c r="D108" s="95" t="s">
        <v>375</v>
      </c>
      <c r="E108" s="95" t="s">
        <v>261</v>
      </c>
      <c r="F108" s="60">
        <f t="shared" si="4"/>
        <v>66159.8</v>
      </c>
      <c r="G108" s="60"/>
      <c r="H108" s="60">
        <v>0</v>
      </c>
      <c r="I108" s="49">
        <v>66159.8</v>
      </c>
    </row>
    <row r="109" spans="1:9" s="18" customFormat="1" ht="47.25">
      <c r="A109" s="165" t="s">
        <v>633</v>
      </c>
      <c r="B109" s="167" t="s">
        <v>634</v>
      </c>
      <c r="C109" s="94">
        <v>600</v>
      </c>
      <c r="D109" s="95" t="s">
        <v>375</v>
      </c>
      <c r="E109" s="95" t="s">
        <v>261</v>
      </c>
      <c r="F109" s="60">
        <f t="shared" si="4"/>
        <v>19353.2</v>
      </c>
      <c r="G109" s="60"/>
      <c r="H109" s="60">
        <v>0</v>
      </c>
      <c r="I109" s="49">
        <v>19353.2</v>
      </c>
    </row>
    <row r="110" spans="1:9" s="18" customFormat="1" ht="47.25">
      <c r="A110" s="165" t="s">
        <v>635</v>
      </c>
      <c r="B110" s="167" t="s">
        <v>636</v>
      </c>
      <c r="C110" s="94">
        <v>600</v>
      </c>
      <c r="D110" s="95" t="s">
        <v>375</v>
      </c>
      <c r="E110" s="95" t="s">
        <v>261</v>
      </c>
      <c r="F110" s="60">
        <f t="shared" si="4"/>
        <v>36566.699999999997</v>
      </c>
      <c r="G110" s="60"/>
      <c r="H110" s="60">
        <v>0</v>
      </c>
      <c r="I110" s="49">
        <v>36566.699999999997</v>
      </c>
    </row>
    <row r="111" spans="1:9" s="18" customFormat="1" ht="31.5">
      <c r="A111" s="163" t="s">
        <v>1092</v>
      </c>
      <c r="B111" s="164" t="s">
        <v>327</v>
      </c>
      <c r="C111" s="94"/>
      <c r="D111" s="95"/>
      <c r="E111" s="95"/>
      <c r="F111" s="154">
        <f t="shared" si="4"/>
        <v>9402</v>
      </c>
      <c r="G111" s="154">
        <f>G112+G115</f>
        <v>0</v>
      </c>
      <c r="H111" s="154">
        <f t="shared" ref="H111:I111" si="14">H112+H115</f>
        <v>8793.1</v>
      </c>
      <c r="I111" s="154">
        <f t="shared" si="14"/>
        <v>608.9</v>
      </c>
    </row>
    <row r="112" spans="1:9" s="18" customFormat="1" ht="14.25" customHeight="1">
      <c r="A112" s="163" t="s">
        <v>485</v>
      </c>
      <c r="B112" s="164" t="s">
        <v>774</v>
      </c>
      <c r="C112" s="89"/>
      <c r="D112" s="90"/>
      <c r="E112" s="90"/>
      <c r="F112" s="154">
        <f t="shared" si="4"/>
        <v>600</v>
      </c>
      <c r="G112" s="154"/>
      <c r="H112" s="154">
        <f>H113</f>
        <v>0</v>
      </c>
      <c r="I112" s="154">
        <f>I113</f>
        <v>600</v>
      </c>
    </row>
    <row r="113" spans="1:9" s="20" customFormat="1" ht="31.5">
      <c r="A113" s="165" t="s">
        <v>487</v>
      </c>
      <c r="B113" s="166" t="s">
        <v>775</v>
      </c>
      <c r="C113" s="94"/>
      <c r="D113" s="95"/>
      <c r="E113" s="95"/>
      <c r="F113" s="60">
        <f t="shared" si="4"/>
        <v>600</v>
      </c>
      <c r="G113" s="60"/>
      <c r="H113" s="60">
        <f>SUBTOTAL(9,H114)</f>
        <v>0</v>
      </c>
      <c r="I113" s="60">
        <f>SUBTOTAL(9,I114)</f>
        <v>600</v>
      </c>
    </row>
    <row r="114" spans="1:9" s="18" customFormat="1" ht="31.5">
      <c r="A114" s="170" t="s">
        <v>489</v>
      </c>
      <c r="B114" s="167" t="s">
        <v>490</v>
      </c>
      <c r="C114" s="94">
        <v>800</v>
      </c>
      <c r="D114" s="95" t="s">
        <v>275</v>
      </c>
      <c r="E114" s="95">
        <v>12</v>
      </c>
      <c r="F114" s="60">
        <f t="shared" si="4"/>
        <v>600</v>
      </c>
      <c r="G114" s="60"/>
      <c r="H114" s="60">
        <v>0</v>
      </c>
      <c r="I114" s="60">
        <v>600</v>
      </c>
    </row>
    <row r="115" spans="1:9" s="22" customFormat="1" ht="31.5">
      <c r="A115" s="178" t="s">
        <v>1140</v>
      </c>
      <c r="B115" s="177" t="s">
        <v>1138</v>
      </c>
      <c r="C115" s="89"/>
      <c r="D115" s="90"/>
      <c r="E115" s="90"/>
      <c r="F115" s="154">
        <f t="shared" si="4"/>
        <v>8802</v>
      </c>
      <c r="G115" s="154">
        <f>G116</f>
        <v>0</v>
      </c>
      <c r="H115" s="154">
        <f t="shared" ref="H115:I116" si="15">H116</f>
        <v>8793.1</v>
      </c>
      <c r="I115" s="154">
        <f t="shared" si="15"/>
        <v>8.9</v>
      </c>
    </row>
    <row r="116" spans="1:9" s="20" customFormat="1" ht="47.25">
      <c r="A116" s="170" t="s">
        <v>1134</v>
      </c>
      <c r="B116" s="167" t="s">
        <v>1139</v>
      </c>
      <c r="C116" s="94"/>
      <c r="D116" s="95"/>
      <c r="E116" s="95"/>
      <c r="F116" s="60">
        <f t="shared" si="4"/>
        <v>8802</v>
      </c>
      <c r="G116" s="60">
        <f>G117</f>
        <v>0</v>
      </c>
      <c r="H116" s="60">
        <f t="shared" si="15"/>
        <v>8793.1</v>
      </c>
      <c r="I116" s="60">
        <f t="shared" si="15"/>
        <v>8.9</v>
      </c>
    </row>
    <row r="117" spans="1:9" s="20" customFormat="1" ht="31.5">
      <c r="A117" s="170" t="s">
        <v>508</v>
      </c>
      <c r="B117" s="167" t="s">
        <v>1137</v>
      </c>
      <c r="C117" s="94">
        <v>800</v>
      </c>
      <c r="D117" s="95" t="s">
        <v>275</v>
      </c>
      <c r="E117" s="95" t="s">
        <v>405</v>
      </c>
      <c r="F117" s="60">
        <f t="shared" si="4"/>
        <v>8802</v>
      </c>
      <c r="G117" s="60"/>
      <c r="H117" s="49">
        <v>8793.1</v>
      </c>
      <c r="I117" s="60">
        <v>8.9</v>
      </c>
    </row>
    <row r="118" spans="1:9" s="18" customFormat="1" ht="31.5">
      <c r="A118" s="163" t="s">
        <v>1096</v>
      </c>
      <c r="B118" s="164" t="s">
        <v>275</v>
      </c>
      <c r="C118" s="94"/>
      <c r="D118" s="95"/>
      <c r="E118" s="95"/>
      <c r="F118" s="154">
        <f t="shared" si="4"/>
        <v>44353.599999999999</v>
      </c>
      <c r="G118" s="154">
        <f>SUM(G119,G130)</f>
        <v>0</v>
      </c>
      <c r="H118" s="154">
        <f>SUM(H119,H130)</f>
        <v>9979.9</v>
      </c>
      <c r="I118" s="154">
        <f>SUM(I119,I130)</f>
        <v>34373.699999999997</v>
      </c>
    </row>
    <row r="119" spans="1:9" s="18" customFormat="1" ht="15.75">
      <c r="A119" s="163" t="s">
        <v>638</v>
      </c>
      <c r="B119" s="164" t="s">
        <v>776</v>
      </c>
      <c r="C119" s="171"/>
      <c r="D119" s="172"/>
      <c r="E119" s="172"/>
      <c r="F119" s="154">
        <f t="shared" si="4"/>
        <v>12309.1</v>
      </c>
      <c r="G119" s="154">
        <f>G120+G122+G124+G126</f>
        <v>0</v>
      </c>
      <c r="H119" s="154">
        <f>H120+H122+H124+H126</f>
        <v>9979.9</v>
      </c>
      <c r="I119" s="154">
        <f>I120+I122+I124+I126</f>
        <v>2329.2000000000003</v>
      </c>
    </row>
    <row r="120" spans="1:9" s="20" customFormat="1" ht="15.75">
      <c r="A120" s="165" t="s">
        <v>659</v>
      </c>
      <c r="B120" s="167" t="s">
        <v>777</v>
      </c>
      <c r="C120" s="173"/>
      <c r="D120" s="174"/>
      <c r="E120" s="174"/>
      <c r="F120" s="60">
        <f t="shared" si="4"/>
        <v>1719</v>
      </c>
      <c r="G120" s="60">
        <f>SUM(G121:G121)</f>
        <v>0</v>
      </c>
      <c r="H120" s="60">
        <f>SUM(H121:H121)</f>
        <v>0</v>
      </c>
      <c r="I120" s="60">
        <f>SUM(I121:I121)</f>
        <v>1719</v>
      </c>
    </row>
    <row r="121" spans="1:9" s="18" customFormat="1" ht="31.5">
      <c r="A121" s="165" t="s">
        <v>661</v>
      </c>
      <c r="B121" s="167" t="s">
        <v>662</v>
      </c>
      <c r="C121" s="94">
        <v>600</v>
      </c>
      <c r="D121" s="95">
        <v>11</v>
      </c>
      <c r="E121" s="95" t="s">
        <v>264</v>
      </c>
      <c r="F121" s="60">
        <f t="shared" si="4"/>
        <v>1719</v>
      </c>
      <c r="G121" s="60"/>
      <c r="H121" s="60">
        <v>0</v>
      </c>
      <c r="I121" s="143">
        <v>1719</v>
      </c>
    </row>
    <row r="122" spans="1:9" s="18" customFormat="1" ht="31.5">
      <c r="A122" s="109" t="s">
        <v>530</v>
      </c>
      <c r="B122" s="167" t="s">
        <v>778</v>
      </c>
      <c r="C122" s="94"/>
      <c r="D122" s="95"/>
      <c r="E122" s="95"/>
      <c r="F122" s="60">
        <f t="shared" si="4"/>
        <v>600</v>
      </c>
      <c r="G122" s="60">
        <f>G123</f>
        <v>0</v>
      </c>
      <c r="H122" s="60">
        <f>H123</f>
        <v>0</v>
      </c>
      <c r="I122" s="60">
        <f>I123</f>
        <v>600</v>
      </c>
    </row>
    <row r="123" spans="1:9" s="18" customFormat="1" ht="31.5">
      <c r="A123" s="165" t="s">
        <v>532</v>
      </c>
      <c r="B123" s="167" t="s">
        <v>651</v>
      </c>
      <c r="C123" s="94">
        <v>600</v>
      </c>
      <c r="D123" s="95" t="s">
        <v>479</v>
      </c>
      <c r="E123" s="95" t="s">
        <v>261</v>
      </c>
      <c r="F123" s="60">
        <f t="shared" si="4"/>
        <v>600</v>
      </c>
      <c r="G123" s="60"/>
      <c r="H123" s="60">
        <v>0</v>
      </c>
      <c r="I123" s="60">
        <v>600</v>
      </c>
    </row>
    <row r="124" spans="1:9" s="18" customFormat="1" ht="31.5">
      <c r="A124" s="97" t="s">
        <v>975</v>
      </c>
      <c r="B124" s="167" t="s">
        <v>982</v>
      </c>
      <c r="C124" s="94"/>
      <c r="D124" s="95"/>
      <c r="E124" s="95"/>
      <c r="F124" s="60">
        <f t="shared" ref="F124:F125" si="16">G124+H124+I124</f>
        <v>8340.2999999999993</v>
      </c>
      <c r="G124" s="60">
        <f>G125</f>
        <v>0</v>
      </c>
      <c r="H124" s="60">
        <f>H125</f>
        <v>8331.9</v>
      </c>
      <c r="I124" s="60">
        <f>I125</f>
        <v>8.4</v>
      </c>
    </row>
    <row r="125" spans="1:9" s="18" customFormat="1" ht="47.25">
      <c r="A125" s="97" t="s">
        <v>978</v>
      </c>
      <c r="B125" s="167" t="s">
        <v>977</v>
      </c>
      <c r="C125" s="94">
        <v>600</v>
      </c>
      <c r="D125" s="95" t="s">
        <v>479</v>
      </c>
      <c r="E125" s="95" t="s">
        <v>264</v>
      </c>
      <c r="F125" s="60">
        <f t="shared" si="16"/>
        <v>8340.2999999999993</v>
      </c>
      <c r="G125" s="60"/>
      <c r="H125" s="60">
        <v>8331.9</v>
      </c>
      <c r="I125" s="60">
        <v>8.4</v>
      </c>
    </row>
    <row r="126" spans="1:9" s="18" customFormat="1" ht="15.75">
      <c r="A126" s="97" t="s">
        <v>640</v>
      </c>
      <c r="B126" s="167" t="s">
        <v>779</v>
      </c>
      <c r="C126" s="94"/>
      <c r="D126" s="95"/>
      <c r="E126" s="95"/>
      <c r="F126" s="60">
        <f t="shared" si="4"/>
        <v>1649.8</v>
      </c>
      <c r="G126" s="60">
        <f>SUM(G127:G129)</f>
        <v>0</v>
      </c>
      <c r="H126" s="60">
        <f>SUM(H127:H129)</f>
        <v>1648</v>
      </c>
      <c r="I126" s="60">
        <f>SUM(I127:I129)</f>
        <v>1.8</v>
      </c>
    </row>
    <row r="127" spans="1:9" s="18" customFormat="1" ht="47.25" hidden="1">
      <c r="A127" s="97" t="s">
        <v>652</v>
      </c>
      <c r="B127" s="109" t="s">
        <v>653</v>
      </c>
      <c r="C127" s="94">
        <v>600</v>
      </c>
      <c r="D127" s="95" t="s">
        <v>479</v>
      </c>
      <c r="E127" s="95" t="s">
        <v>261</v>
      </c>
      <c r="F127" s="60">
        <f t="shared" si="4"/>
        <v>0</v>
      </c>
      <c r="G127" s="60"/>
      <c r="H127" s="60"/>
      <c r="I127" s="60"/>
    </row>
    <row r="128" spans="1:9" s="18" customFormat="1" ht="31.5">
      <c r="A128" s="127" t="s">
        <v>663</v>
      </c>
      <c r="B128" s="167" t="s">
        <v>642</v>
      </c>
      <c r="C128" s="94">
        <v>600</v>
      </c>
      <c r="D128" s="95" t="s">
        <v>479</v>
      </c>
      <c r="E128" s="95" t="s">
        <v>264</v>
      </c>
      <c r="F128" s="60">
        <f t="shared" si="4"/>
        <v>848.9</v>
      </c>
      <c r="G128" s="60"/>
      <c r="H128" s="60">
        <v>848</v>
      </c>
      <c r="I128" s="60">
        <v>0.9</v>
      </c>
    </row>
    <row r="129" spans="1:9" s="18" customFormat="1" ht="47.25">
      <c r="A129" s="127" t="s">
        <v>664</v>
      </c>
      <c r="B129" s="109" t="s">
        <v>665</v>
      </c>
      <c r="C129" s="94">
        <v>600</v>
      </c>
      <c r="D129" s="95" t="s">
        <v>479</v>
      </c>
      <c r="E129" s="95" t="s">
        <v>264</v>
      </c>
      <c r="F129" s="60">
        <f t="shared" si="4"/>
        <v>800.9</v>
      </c>
      <c r="G129" s="60"/>
      <c r="H129" s="60">
        <v>800</v>
      </c>
      <c r="I129" s="60">
        <v>0.9</v>
      </c>
    </row>
    <row r="130" spans="1:9" s="18" customFormat="1" ht="31.5">
      <c r="A130" s="163" t="s">
        <v>654</v>
      </c>
      <c r="B130" s="164" t="s">
        <v>780</v>
      </c>
      <c r="C130" s="89"/>
      <c r="D130" s="90"/>
      <c r="E130" s="90"/>
      <c r="F130" s="154">
        <f t="shared" si="4"/>
        <v>32044.5</v>
      </c>
      <c r="G130" s="154"/>
      <c r="H130" s="154">
        <f>H131</f>
        <v>0</v>
      </c>
      <c r="I130" s="154">
        <f>I131</f>
        <v>32044.5</v>
      </c>
    </row>
    <row r="131" spans="1:9" s="18" customFormat="1" ht="47.25">
      <c r="A131" s="165" t="s">
        <v>656</v>
      </c>
      <c r="B131" s="167" t="s">
        <v>657</v>
      </c>
      <c r="C131" s="94">
        <v>600</v>
      </c>
      <c r="D131" s="95">
        <v>11</v>
      </c>
      <c r="E131" s="95" t="s">
        <v>261</v>
      </c>
      <c r="F131" s="60">
        <f t="shared" si="4"/>
        <v>32044.5</v>
      </c>
      <c r="G131" s="60"/>
      <c r="H131" s="60">
        <v>0</v>
      </c>
      <c r="I131" s="49">
        <v>32044.5</v>
      </c>
    </row>
    <row r="132" spans="1:9" s="18" customFormat="1" ht="31.5">
      <c r="A132" s="163" t="s">
        <v>1094</v>
      </c>
      <c r="B132" s="164" t="s">
        <v>292</v>
      </c>
      <c r="C132" s="94"/>
      <c r="D132" s="95"/>
      <c r="E132" s="95"/>
      <c r="F132" s="154">
        <f t="shared" si="4"/>
        <v>126932.70000000001</v>
      </c>
      <c r="G132" s="154">
        <f>SUM(G133,G136,G146)</f>
        <v>0</v>
      </c>
      <c r="H132" s="154">
        <f>SUM(H133,H136,H146)</f>
        <v>23342.9</v>
      </c>
      <c r="I132" s="154">
        <f>SUM(I133,I136,I146)</f>
        <v>103589.8</v>
      </c>
    </row>
    <row r="133" spans="1:9" s="20" customFormat="1" ht="15.75">
      <c r="A133" s="163" t="s">
        <v>418</v>
      </c>
      <c r="B133" s="164" t="s">
        <v>781</v>
      </c>
      <c r="C133" s="89"/>
      <c r="D133" s="90"/>
      <c r="E133" s="90"/>
      <c r="F133" s="154">
        <f t="shared" si="4"/>
        <v>14352.6</v>
      </c>
      <c r="G133" s="154">
        <f>SUM(G134)</f>
        <v>0</v>
      </c>
      <c r="H133" s="154">
        <f t="shared" ref="H133:I133" si="17">SUM(H134)</f>
        <v>0</v>
      </c>
      <c r="I133" s="154">
        <f t="shared" si="17"/>
        <v>14352.6</v>
      </c>
    </row>
    <row r="134" spans="1:9" s="18" customFormat="1" ht="31.5">
      <c r="A134" s="165" t="s">
        <v>1131</v>
      </c>
      <c r="B134" s="166" t="s">
        <v>782</v>
      </c>
      <c r="C134" s="94"/>
      <c r="D134" s="95"/>
      <c r="E134" s="95"/>
      <c r="F134" s="60">
        <f t="shared" si="4"/>
        <v>14352.6</v>
      </c>
      <c r="G134" s="60"/>
      <c r="H134" s="60">
        <f>H135</f>
        <v>0</v>
      </c>
      <c r="I134" s="60">
        <f>I135</f>
        <v>14352.6</v>
      </c>
    </row>
    <row r="135" spans="1:9" s="18" customFormat="1" ht="31.5">
      <c r="A135" s="170" t="s">
        <v>1106</v>
      </c>
      <c r="B135" s="166" t="s">
        <v>421</v>
      </c>
      <c r="C135" s="94">
        <v>800</v>
      </c>
      <c r="D135" s="95" t="s">
        <v>292</v>
      </c>
      <c r="E135" s="95" t="s">
        <v>264</v>
      </c>
      <c r="F135" s="60">
        <f t="shared" si="4"/>
        <v>14352.6</v>
      </c>
      <c r="G135" s="60"/>
      <c r="H135" s="60">
        <v>0</v>
      </c>
      <c r="I135" s="49">
        <v>14352.6</v>
      </c>
    </row>
    <row r="136" spans="1:9" s="18" customFormat="1" ht="16.5" customHeight="1">
      <c r="A136" s="163" t="s">
        <v>423</v>
      </c>
      <c r="B136" s="164" t="s">
        <v>783</v>
      </c>
      <c r="C136" s="89"/>
      <c r="D136" s="90"/>
      <c r="E136" s="90"/>
      <c r="F136" s="154">
        <f>G136+H136+I136</f>
        <v>112580.1</v>
      </c>
      <c r="G136" s="154">
        <f>G137</f>
        <v>0</v>
      </c>
      <c r="H136" s="154">
        <f t="shared" ref="H136:I136" si="18">H137</f>
        <v>23342.9</v>
      </c>
      <c r="I136" s="154">
        <f t="shared" si="18"/>
        <v>89237.2</v>
      </c>
    </row>
    <row r="137" spans="1:9" s="18" customFormat="1" ht="15.75">
      <c r="A137" s="165" t="s">
        <v>425</v>
      </c>
      <c r="B137" s="166" t="s">
        <v>784</v>
      </c>
      <c r="C137" s="89"/>
      <c r="D137" s="90"/>
      <c r="E137" s="90"/>
      <c r="F137" s="60">
        <f t="shared" si="4"/>
        <v>112580.1</v>
      </c>
      <c r="G137" s="60">
        <f>SUM(G138:G145)</f>
        <v>0</v>
      </c>
      <c r="H137" s="60">
        <f t="shared" ref="H137:I137" si="19">SUM(H138:H145)</f>
        <v>23342.9</v>
      </c>
      <c r="I137" s="60">
        <f t="shared" si="19"/>
        <v>89237.2</v>
      </c>
    </row>
    <row r="138" spans="1:9" s="18" customFormat="1" ht="47.25">
      <c r="A138" s="127" t="s">
        <v>1108</v>
      </c>
      <c r="B138" s="166" t="s">
        <v>1107</v>
      </c>
      <c r="C138" s="94">
        <v>800</v>
      </c>
      <c r="D138" s="95" t="s">
        <v>292</v>
      </c>
      <c r="E138" s="95" t="s">
        <v>264</v>
      </c>
      <c r="F138" s="60">
        <f t="shared" si="4"/>
        <v>30963.3</v>
      </c>
      <c r="G138" s="60"/>
      <c r="H138" s="60"/>
      <c r="I138" s="60">
        <v>30963.3</v>
      </c>
    </row>
    <row r="139" spans="1:9" s="20" customFormat="1" ht="63">
      <c r="A139" s="165" t="s">
        <v>700</v>
      </c>
      <c r="B139" s="166" t="s">
        <v>699</v>
      </c>
      <c r="C139" s="94">
        <v>800</v>
      </c>
      <c r="D139" s="95" t="s">
        <v>292</v>
      </c>
      <c r="E139" s="95" t="s">
        <v>264</v>
      </c>
      <c r="F139" s="60">
        <f t="shared" si="4"/>
        <v>9418.4</v>
      </c>
      <c r="G139" s="60"/>
      <c r="H139" s="60"/>
      <c r="I139" s="49">
        <v>9418.4</v>
      </c>
    </row>
    <row r="140" spans="1:9" s="18" customFormat="1" ht="47.25" hidden="1">
      <c r="A140" s="170" t="s">
        <v>728</v>
      </c>
      <c r="B140" s="166" t="s">
        <v>729</v>
      </c>
      <c r="C140" s="94">
        <v>800</v>
      </c>
      <c r="D140" s="95" t="s">
        <v>292</v>
      </c>
      <c r="E140" s="95" t="s">
        <v>292</v>
      </c>
      <c r="F140" s="60">
        <f t="shared" si="4"/>
        <v>0</v>
      </c>
      <c r="G140" s="60"/>
      <c r="H140" s="60"/>
      <c r="I140" s="60"/>
    </row>
    <row r="141" spans="1:9" s="18" customFormat="1" ht="47.25">
      <c r="A141" s="170" t="s">
        <v>1132</v>
      </c>
      <c r="B141" s="166" t="s">
        <v>1112</v>
      </c>
      <c r="C141" s="94">
        <v>800</v>
      </c>
      <c r="D141" s="95" t="s">
        <v>292</v>
      </c>
      <c r="E141" s="95" t="s">
        <v>292</v>
      </c>
      <c r="F141" s="60">
        <f t="shared" si="4"/>
        <v>4108.8</v>
      </c>
      <c r="G141" s="60"/>
      <c r="H141" s="60"/>
      <c r="I141" s="60">
        <v>4108.8</v>
      </c>
    </row>
    <row r="142" spans="1:9" s="18" customFormat="1" ht="31.5">
      <c r="A142" s="170" t="s">
        <v>1114</v>
      </c>
      <c r="B142" s="166" t="s">
        <v>1111</v>
      </c>
      <c r="C142" s="94">
        <v>800</v>
      </c>
      <c r="D142" s="95" t="s">
        <v>292</v>
      </c>
      <c r="E142" s="95" t="s">
        <v>264</v>
      </c>
      <c r="F142" s="60">
        <f t="shared" si="4"/>
        <v>30000</v>
      </c>
      <c r="G142" s="60"/>
      <c r="H142" s="60">
        <v>0</v>
      </c>
      <c r="I142" s="49">
        <v>30000</v>
      </c>
    </row>
    <row r="143" spans="1:9" s="18" customFormat="1" ht="47.25">
      <c r="A143" s="170" t="s">
        <v>1177</v>
      </c>
      <c r="B143" s="166" t="s">
        <v>1176</v>
      </c>
      <c r="C143" s="94">
        <v>800</v>
      </c>
      <c r="D143" s="95" t="s">
        <v>292</v>
      </c>
      <c r="E143" s="95" t="s">
        <v>264</v>
      </c>
      <c r="F143" s="60">
        <f t="shared" si="4"/>
        <v>14721.6</v>
      </c>
      <c r="G143" s="60"/>
      <c r="H143" s="60"/>
      <c r="I143" s="49">
        <v>14721.6</v>
      </c>
    </row>
    <row r="144" spans="1:9" s="18" customFormat="1" ht="31.5">
      <c r="A144" s="127" t="s">
        <v>422</v>
      </c>
      <c r="B144" s="109" t="s">
        <v>1109</v>
      </c>
      <c r="C144" s="94">
        <v>800</v>
      </c>
      <c r="D144" s="95" t="s">
        <v>292</v>
      </c>
      <c r="E144" s="95" t="s">
        <v>264</v>
      </c>
      <c r="F144" s="60">
        <f t="shared" si="4"/>
        <v>12518.300000000001</v>
      </c>
      <c r="G144" s="60"/>
      <c r="H144" s="60">
        <v>12505.6</v>
      </c>
      <c r="I144" s="49">
        <v>12.7</v>
      </c>
    </row>
    <row r="145" spans="1:10" s="18" customFormat="1" ht="47.25">
      <c r="A145" s="127" t="s">
        <v>701</v>
      </c>
      <c r="B145" s="166" t="s">
        <v>1110</v>
      </c>
      <c r="C145" s="94">
        <v>800</v>
      </c>
      <c r="D145" s="95" t="s">
        <v>292</v>
      </c>
      <c r="E145" s="95" t="s">
        <v>292</v>
      </c>
      <c r="F145" s="60">
        <f t="shared" si="4"/>
        <v>10849.699999999999</v>
      </c>
      <c r="G145" s="60"/>
      <c r="H145" s="60">
        <v>10837.3</v>
      </c>
      <c r="I145" s="49">
        <v>12.4</v>
      </c>
    </row>
    <row r="146" spans="1:10" s="18" customFormat="1" ht="15.75" hidden="1">
      <c r="A146" s="163" t="s">
        <v>785</v>
      </c>
      <c r="B146" s="164" t="s">
        <v>786</v>
      </c>
      <c r="C146" s="94"/>
      <c r="D146" s="95"/>
      <c r="E146" s="95"/>
      <c r="F146" s="60">
        <f t="shared" si="4"/>
        <v>0</v>
      </c>
      <c r="G146" s="60"/>
      <c r="H146" s="60"/>
      <c r="I146" s="154">
        <f>I147+I149</f>
        <v>0</v>
      </c>
    </row>
    <row r="147" spans="1:10" s="18" customFormat="1" ht="47.25" hidden="1">
      <c r="A147" s="165" t="s">
        <v>787</v>
      </c>
      <c r="B147" s="166" t="s">
        <v>788</v>
      </c>
      <c r="C147" s="94"/>
      <c r="D147" s="95"/>
      <c r="E147" s="95"/>
      <c r="F147" s="60">
        <f t="shared" si="4"/>
        <v>0</v>
      </c>
      <c r="G147" s="60">
        <f>G148</f>
        <v>0</v>
      </c>
      <c r="H147" s="60">
        <f>H148</f>
        <v>0</v>
      </c>
      <c r="I147" s="60">
        <f>I148</f>
        <v>0</v>
      </c>
    </row>
    <row r="148" spans="1:10" s="18" customFormat="1" ht="47.25" hidden="1">
      <c r="A148" s="165" t="s">
        <v>789</v>
      </c>
      <c r="B148" s="166" t="s">
        <v>790</v>
      </c>
      <c r="C148" s="94">
        <v>200</v>
      </c>
      <c r="D148" s="95" t="s">
        <v>292</v>
      </c>
      <c r="E148" s="95" t="s">
        <v>264</v>
      </c>
      <c r="F148" s="60">
        <f t="shared" si="4"/>
        <v>0</v>
      </c>
      <c r="G148" s="60"/>
      <c r="H148" s="60"/>
      <c r="I148" s="60">
        <v>0</v>
      </c>
    </row>
    <row r="149" spans="1:10" s="18" customFormat="1" ht="31.5" hidden="1">
      <c r="A149" s="165" t="s">
        <v>791</v>
      </c>
      <c r="B149" s="166" t="s">
        <v>792</v>
      </c>
      <c r="C149" s="94"/>
      <c r="D149" s="95"/>
      <c r="E149" s="95"/>
      <c r="F149" s="60">
        <f t="shared" si="4"/>
        <v>0</v>
      </c>
      <c r="G149" s="60">
        <f>G150</f>
        <v>0</v>
      </c>
      <c r="H149" s="60">
        <f>H150</f>
        <v>0</v>
      </c>
      <c r="I149" s="60">
        <f>I150</f>
        <v>0</v>
      </c>
    </row>
    <row r="150" spans="1:10" s="18" customFormat="1" ht="47.25" hidden="1">
      <c r="A150" s="165" t="s">
        <v>789</v>
      </c>
      <c r="B150" s="166" t="s">
        <v>793</v>
      </c>
      <c r="C150" s="94">
        <v>200</v>
      </c>
      <c r="D150" s="95" t="s">
        <v>292</v>
      </c>
      <c r="E150" s="95" t="s">
        <v>264</v>
      </c>
      <c r="F150" s="60">
        <f t="shared" si="4"/>
        <v>0</v>
      </c>
      <c r="G150" s="60"/>
      <c r="H150" s="60"/>
      <c r="I150" s="60">
        <v>0</v>
      </c>
    </row>
    <row r="151" spans="1:10" s="18" customFormat="1" ht="31.5">
      <c r="A151" s="163" t="s">
        <v>1091</v>
      </c>
      <c r="B151" s="164" t="s">
        <v>464</v>
      </c>
      <c r="C151" s="89"/>
      <c r="D151" s="90"/>
      <c r="E151" s="90"/>
      <c r="F151" s="154">
        <f t="shared" si="4"/>
        <v>37546.9</v>
      </c>
      <c r="G151" s="154">
        <f>SUM(G152,G155,G164)</f>
        <v>0</v>
      </c>
      <c r="H151" s="154">
        <f>SUM(H152,H155,H164)</f>
        <v>0</v>
      </c>
      <c r="I151" s="154">
        <f>SUM(I152,I155,I164)</f>
        <v>37546.9</v>
      </c>
    </row>
    <row r="152" spans="1:10" s="20" customFormat="1" ht="15.75">
      <c r="A152" s="163" t="s">
        <v>1116</v>
      </c>
      <c r="B152" s="164" t="s">
        <v>794</v>
      </c>
      <c r="C152" s="89"/>
      <c r="D152" s="90"/>
      <c r="E152" s="90"/>
      <c r="F152" s="154">
        <f t="shared" si="4"/>
        <v>19187</v>
      </c>
      <c r="G152" s="154"/>
      <c r="H152" s="154">
        <f>H153</f>
        <v>0</v>
      </c>
      <c r="I152" s="154">
        <f>I153</f>
        <v>19187</v>
      </c>
    </row>
    <row r="153" spans="1:10" s="18" customFormat="1" ht="15.75">
      <c r="A153" s="109" t="s">
        <v>1117</v>
      </c>
      <c r="B153" s="166" t="s">
        <v>795</v>
      </c>
      <c r="C153" s="94"/>
      <c r="D153" s="95"/>
      <c r="E153" s="95"/>
      <c r="F153" s="60">
        <f t="shared" si="4"/>
        <v>19187</v>
      </c>
      <c r="G153" s="60"/>
      <c r="H153" s="60">
        <f>H154</f>
        <v>0</v>
      </c>
      <c r="I153" s="60">
        <f>I154</f>
        <v>19187</v>
      </c>
    </row>
    <row r="154" spans="1:10" s="18" customFormat="1" ht="31.5">
      <c r="A154" s="175" t="s">
        <v>379</v>
      </c>
      <c r="B154" s="166" t="s">
        <v>380</v>
      </c>
      <c r="C154" s="94">
        <v>200</v>
      </c>
      <c r="D154" s="95" t="s">
        <v>275</v>
      </c>
      <c r="E154" s="95" t="s">
        <v>375</v>
      </c>
      <c r="F154" s="60">
        <f t="shared" si="4"/>
        <v>19187</v>
      </c>
      <c r="G154" s="60"/>
      <c r="H154" s="60">
        <v>0</v>
      </c>
      <c r="I154" s="49">
        <v>19187</v>
      </c>
    </row>
    <row r="155" spans="1:10" s="20" customFormat="1" ht="31.5">
      <c r="A155" s="163" t="s">
        <v>1118</v>
      </c>
      <c r="B155" s="164" t="s">
        <v>796</v>
      </c>
      <c r="C155" s="89"/>
      <c r="D155" s="90"/>
      <c r="E155" s="90"/>
      <c r="F155" s="154">
        <f t="shared" ref="F155:F185" si="20">G155+H155+I155</f>
        <v>16730.8</v>
      </c>
      <c r="G155" s="154">
        <f t="shared" ref="G155:H155" si="21">SUM(G156,G160)</f>
        <v>0</v>
      </c>
      <c r="H155" s="154">
        <f t="shared" si="21"/>
        <v>0</v>
      </c>
      <c r="I155" s="154">
        <f>SUM(I156,I158,I160,I162)</f>
        <v>16730.8</v>
      </c>
    </row>
    <row r="156" spans="1:10" s="18" customFormat="1" ht="15.75">
      <c r="A156" s="109" t="s">
        <v>394</v>
      </c>
      <c r="B156" s="166" t="s">
        <v>797</v>
      </c>
      <c r="C156" s="94"/>
      <c r="D156" s="95"/>
      <c r="E156" s="95"/>
      <c r="F156" s="60">
        <f t="shared" si="20"/>
        <v>6115.5</v>
      </c>
      <c r="G156" s="60"/>
      <c r="H156" s="60">
        <f>H157</f>
        <v>0</v>
      </c>
      <c r="I156" s="60">
        <f>I157</f>
        <v>6115.5</v>
      </c>
    </row>
    <row r="157" spans="1:10" s="18" customFormat="1" ht="31.5">
      <c r="A157" s="175" t="s">
        <v>396</v>
      </c>
      <c r="B157" s="166" t="s">
        <v>397</v>
      </c>
      <c r="C157" s="94">
        <v>200</v>
      </c>
      <c r="D157" s="95" t="s">
        <v>275</v>
      </c>
      <c r="E157" s="95" t="s">
        <v>332</v>
      </c>
      <c r="F157" s="60">
        <f t="shared" si="20"/>
        <v>6115.5</v>
      </c>
      <c r="G157" s="60"/>
      <c r="H157" s="60">
        <v>0</v>
      </c>
      <c r="I157" s="49">
        <v>6115.5</v>
      </c>
      <c r="J157" s="54"/>
    </row>
    <row r="158" spans="1:10" s="18" customFormat="1" ht="47.25">
      <c r="A158" s="98" t="s">
        <v>988</v>
      </c>
      <c r="B158" s="166" t="s">
        <v>992</v>
      </c>
      <c r="C158" s="94"/>
      <c r="D158" s="95"/>
      <c r="E158" s="95"/>
      <c r="F158" s="60">
        <f t="shared" ref="F158:F159" si="22">G158+H158+I158</f>
        <v>1000</v>
      </c>
      <c r="G158" s="60"/>
      <c r="H158" s="60">
        <f>H159</f>
        <v>0</v>
      </c>
      <c r="I158" s="60">
        <f>I159</f>
        <v>1000</v>
      </c>
      <c r="J158" s="54"/>
    </row>
    <row r="159" spans="1:10" s="18" customFormat="1" ht="47.25">
      <c r="A159" s="98" t="s">
        <v>991</v>
      </c>
      <c r="B159" s="166" t="s">
        <v>990</v>
      </c>
      <c r="C159" s="94">
        <v>800</v>
      </c>
      <c r="D159" s="95" t="s">
        <v>275</v>
      </c>
      <c r="E159" s="95" t="s">
        <v>332</v>
      </c>
      <c r="F159" s="60">
        <f t="shared" si="22"/>
        <v>1000</v>
      </c>
      <c r="G159" s="60"/>
      <c r="H159" s="60">
        <v>0</v>
      </c>
      <c r="I159" s="49">
        <v>1000</v>
      </c>
      <c r="J159" s="54"/>
    </row>
    <row r="160" spans="1:10" s="18" customFormat="1" ht="15.75" hidden="1">
      <c r="A160" s="98" t="s">
        <v>964</v>
      </c>
      <c r="B160" s="166" t="s">
        <v>983</v>
      </c>
      <c r="C160" s="94"/>
      <c r="D160" s="95"/>
      <c r="E160" s="95"/>
      <c r="F160" s="60">
        <f t="shared" ref="F160" si="23">G160+H160+I160</f>
        <v>0</v>
      </c>
      <c r="G160" s="60"/>
      <c r="H160" s="60">
        <f>H161</f>
        <v>0</v>
      </c>
      <c r="I160" s="60">
        <f>I161</f>
        <v>0</v>
      </c>
      <c r="J160" s="54"/>
    </row>
    <row r="161" spans="1:10" s="18" customFormat="1" ht="31.5" hidden="1">
      <c r="A161" s="98" t="s">
        <v>965</v>
      </c>
      <c r="B161" s="166" t="s">
        <v>962</v>
      </c>
      <c r="C161" s="94">
        <v>200</v>
      </c>
      <c r="D161" s="95" t="s">
        <v>275</v>
      </c>
      <c r="E161" s="95" t="s">
        <v>332</v>
      </c>
      <c r="F161" s="60">
        <f t="shared" si="20"/>
        <v>0</v>
      </c>
      <c r="G161" s="60"/>
      <c r="H161" s="60"/>
      <c r="I161" s="60"/>
      <c r="J161" s="54"/>
    </row>
    <row r="162" spans="1:10" s="18" customFormat="1" ht="31.5">
      <c r="A162" s="98" t="s">
        <v>993</v>
      </c>
      <c r="B162" s="166" t="s">
        <v>997</v>
      </c>
      <c r="C162" s="94"/>
      <c r="D162" s="95"/>
      <c r="E162" s="95"/>
      <c r="F162" s="60">
        <f t="shared" si="20"/>
        <v>9615.2999999999993</v>
      </c>
      <c r="G162" s="60"/>
      <c r="H162" s="60">
        <f>H163</f>
        <v>0</v>
      </c>
      <c r="I162" s="60">
        <f>I163</f>
        <v>9615.2999999999993</v>
      </c>
      <c r="J162" s="54"/>
    </row>
    <row r="163" spans="1:10" s="18" customFormat="1" ht="31.5">
      <c r="A163" s="98" t="s">
        <v>996</v>
      </c>
      <c r="B163" s="166" t="s">
        <v>995</v>
      </c>
      <c r="C163" s="94">
        <v>800</v>
      </c>
      <c r="D163" s="95" t="s">
        <v>275</v>
      </c>
      <c r="E163" s="95" t="s">
        <v>332</v>
      </c>
      <c r="F163" s="60">
        <f t="shared" ref="F163" si="24">G163+H163+I163</f>
        <v>9615.2999999999993</v>
      </c>
      <c r="G163" s="60"/>
      <c r="H163" s="60"/>
      <c r="I163" s="60">
        <v>9615.2999999999993</v>
      </c>
      <c r="J163" s="54"/>
    </row>
    <row r="164" spans="1:10" s="18" customFormat="1" ht="15.75">
      <c r="A164" s="163" t="s">
        <v>1119</v>
      </c>
      <c r="B164" s="164" t="s">
        <v>798</v>
      </c>
      <c r="C164" s="89"/>
      <c r="D164" s="90"/>
      <c r="E164" s="90"/>
      <c r="F164" s="154">
        <f t="shared" si="20"/>
        <v>1629.1</v>
      </c>
      <c r="G164" s="154">
        <f>SUM(G165,G167)</f>
        <v>0</v>
      </c>
      <c r="H164" s="154">
        <f>SUM(H165,H167)</f>
        <v>0</v>
      </c>
      <c r="I164" s="154">
        <f>SUM(I165,I167)</f>
        <v>1629.1</v>
      </c>
    </row>
    <row r="165" spans="1:10" s="18" customFormat="1" ht="15.75">
      <c r="A165" s="109" t="s">
        <v>382</v>
      </c>
      <c r="B165" s="166" t="s">
        <v>799</v>
      </c>
      <c r="C165" s="89"/>
      <c r="D165" s="90"/>
      <c r="E165" s="90"/>
      <c r="F165" s="60">
        <f t="shared" si="20"/>
        <v>1629.1</v>
      </c>
      <c r="G165" s="60"/>
      <c r="H165" s="60">
        <f>H166</f>
        <v>0</v>
      </c>
      <c r="I165" s="60">
        <f>I166</f>
        <v>1629.1</v>
      </c>
    </row>
    <row r="166" spans="1:10" s="18" customFormat="1" ht="31.5">
      <c r="A166" s="175" t="s">
        <v>384</v>
      </c>
      <c r="B166" s="166" t="s">
        <v>385</v>
      </c>
      <c r="C166" s="94">
        <v>200</v>
      </c>
      <c r="D166" s="95" t="s">
        <v>275</v>
      </c>
      <c r="E166" s="95" t="s">
        <v>375</v>
      </c>
      <c r="F166" s="60">
        <f t="shared" si="20"/>
        <v>1629.1</v>
      </c>
      <c r="G166" s="60"/>
      <c r="H166" s="60">
        <v>0</v>
      </c>
      <c r="I166" s="49">
        <v>1629.1</v>
      </c>
    </row>
    <row r="167" spans="1:10" s="18" customFormat="1" ht="15.75" hidden="1">
      <c r="A167" s="109" t="s">
        <v>386</v>
      </c>
      <c r="B167" s="166" t="s">
        <v>800</v>
      </c>
      <c r="C167" s="89"/>
      <c r="D167" s="90"/>
      <c r="E167" s="90"/>
      <c r="F167" s="60">
        <f t="shared" si="20"/>
        <v>0</v>
      </c>
      <c r="G167" s="60">
        <f>SUM(G168:G169)</f>
        <v>0</v>
      </c>
      <c r="H167" s="60">
        <f>SUM(H168:H169)</f>
        <v>0</v>
      </c>
      <c r="I167" s="60">
        <f>SUM(I168:I169)</f>
        <v>0</v>
      </c>
    </row>
    <row r="168" spans="1:10" s="18" customFormat="1" ht="31.5" hidden="1">
      <c r="A168" s="175" t="s">
        <v>388</v>
      </c>
      <c r="B168" s="166" t="s">
        <v>389</v>
      </c>
      <c r="C168" s="94">
        <v>200</v>
      </c>
      <c r="D168" s="95" t="s">
        <v>275</v>
      </c>
      <c r="E168" s="95" t="s">
        <v>375</v>
      </c>
      <c r="F168" s="60">
        <f t="shared" si="20"/>
        <v>0</v>
      </c>
      <c r="G168" s="60"/>
      <c r="H168" s="60">
        <v>0</v>
      </c>
      <c r="I168" s="60"/>
    </row>
    <row r="169" spans="1:10" s="18" customFormat="1" ht="47.25" hidden="1">
      <c r="A169" s="98" t="s">
        <v>390</v>
      </c>
      <c r="B169" s="166" t="s">
        <v>391</v>
      </c>
      <c r="C169" s="94">
        <v>200</v>
      </c>
      <c r="D169" s="95" t="s">
        <v>275</v>
      </c>
      <c r="E169" s="95" t="s">
        <v>375</v>
      </c>
      <c r="F169" s="60">
        <f t="shared" si="20"/>
        <v>0</v>
      </c>
      <c r="G169" s="60"/>
      <c r="H169" s="60"/>
      <c r="I169" s="49"/>
    </row>
    <row r="170" spans="1:10" s="18" customFormat="1" ht="31.5">
      <c r="A170" s="163" t="s">
        <v>1087</v>
      </c>
      <c r="B170" s="164" t="s">
        <v>452</v>
      </c>
      <c r="C170" s="173"/>
      <c r="D170" s="174"/>
      <c r="E170" s="174"/>
      <c r="F170" s="154">
        <f t="shared" si="20"/>
        <v>301482</v>
      </c>
      <c r="G170" s="154">
        <f>SUM(G171,G173,G175,G177,G179,G181,G183,G185,G187,G196,G199,G201)</f>
        <v>7500</v>
      </c>
      <c r="H170" s="154">
        <f>SUM(H171,H173,H175,H177,H179,H181,H183,H185,H187,H196,H199,H201)</f>
        <v>105035.2</v>
      </c>
      <c r="I170" s="154">
        <f>SUM(I171,I173,I175,I177,I179,I181,I183,I185,I187,I196,I199,I201)</f>
        <v>188946.80000000002</v>
      </c>
    </row>
    <row r="171" spans="1:10" s="18" customFormat="1" ht="15.75">
      <c r="A171" s="109" t="s">
        <v>409</v>
      </c>
      <c r="B171" s="166" t="s">
        <v>801</v>
      </c>
      <c r="C171" s="173"/>
      <c r="D171" s="174"/>
      <c r="E171" s="174"/>
      <c r="F171" s="60">
        <f t="shared" si="20"/>
        <v>51580.9</v>
      </c>
      <c r="G171" s="60"/>
      <c r="H171" s="60">
        <f>H172</f>
        <v>0</v>
      </c>
      <c r="I171" s="60">
        <f>I172</f>
        <v>51580.9</v>
      </c>
    </row>
    <row r="172" spans="1:10" s="18" customFormat="1" ht="31.5">
      <c r="A172" s="175" t="s">
        <v>802</v>
      </c>
      <c r="B172" s="166" t="s">
        <v>412</v>
      </c>
      <c r="C172" s="94">
        <v>200</v>
      </c>
      <c r="D172" s="95" t="s">
        <v>292</v>
      </c>
      <c r="E172" s="95" t="s">
        <v>261</v>
      </c>
      <c r="F172" s="60">
        <f t="shared" si="20"/>
        <v>51580.9</v>
      </c>
      <c r="G172" s="60"/>
      <c r="H172" s="60">
        <v>0</v>
      </c>
      <c r="I172" s="49">
        <v>51580.9</v>
      </c>
    </row>
    <row r="173" spans="1:10" s="18" customFormat="1" ht="15.75">
      <c r="A173" s="109" t="s">
        <v>400</v>
      </c>
      <c r="B173" s="166" t="s">
        <v>803</v>
      </c>
      <c r="C173" s="94"/>
      <c r="D173" s="95"/>
      <c r="E173" s="95"/>
      <c r="F173" s="60">
        <f t="shared" si="20"/>
        <v>23136.799999999999</v>
      </c>
      <c r="G173" s="60"/>
      <c r="H173" s="60">
        <f>H174</f>
        <v>0</v>
      </c>
      <c r="I173" s="60">
        <f>I174</f>
        <v>23136.799999999999</v>
      </c>
    </row>
    <row r="174" spans="1:10" s="18" customFormat="1" ht="47.25">
      <c r="A174" s="175" t="s">
        <v>402</v>
      </c>
      <c r="B174" s="166" t="s">
        <v>403</v>
      </c>
      <c r="C174" s="94">
        <v>200</v>
      </c>
      <c r="D174" s="95" t="s">
        <v>275</v>
      </c>
      <c r="E174" s="95" t="s">
        <v>332</v>
      </c>
      <c r="F174" s="60">
        <f t="shared" si="20"/>
        <v>23136.799999999999</v>
      </c>
      <c r="G174" s="60"/>
      <c r="H174" s="168">
        <v>0</v>
      </c>
      <c r="I174" s="49">
        <v>23136.799999999999</v>
      </c>
    </row>
    <row r="175" spans="1:10" s="18" customFormat="1" ht="15.75">
      <c r="A175" s="109" t="s">
        <v>430</v>
      </c>
      <c r="B175" s="166" t="s">
        <v>804</v>
      </c>
      <c r="C175" s="94"/>
      <c r="D175" s="95"/>
      <c r="E175" s="95"/>
      <c r="F175" s="60">
        <f t="shared" si="20"/>
        <v>5143.8999999999996</v>
      </c>
      <c r="G175" s="60"/>
      <c r="H175" s="60">
        <f>H176</f>
        <v>0</v>
      </c>
      <c r="I175" s="60">
        <f>I176</f>
        <v>5143.8999999999996</v>
      </c>
    </row>
    <row r="176" spans="1:10" s="18" customFormat="1" ht="31.5">
      <c r="A176" s="175" t="s">
        <v>432</v>
      </c>
      <c r="B176" s="166" t="s">
        <v>433</v>
      </c>
      <c r="C176" s="94">
        <v>200</v>
      </c>
      <c r="D176" s="95" t="s">
        <v>292</v>
      </c>
      <c r="E176" s="95" t="s">
        <v>327</v>
      </c>
      <c r="F176" s="60">
        <f t="shared" si="20"/>
        <v>5143.8999999999996</v>
      </c>
      <c r="G176" s="60"/>
      <c r="H176" s="60">
        <v>0</v>
      </c>
      <c r="I176" s="49">
        <v>5143.8999999999996</v>
      </c>
    </row>
    <row r="177" spans="1:11" s="18" customFormat="1" ht="15.75">
      <c r="A177" s="109" t="s">
        <v>434</v>
      </c>
      <c r="B177" s="166" t="s">
        <v>805</v>
      </c>
      <c r="C177" s="94"/>
      <c r="D177" s="95"/>
      <c r="E177" s="95"/>
      <c r="F177" s="60">
        <f t="shared" si="20"/>
        <v>371.3</v>
      </c>
      <c r="G177" s="60"/>
      <c r="H177" s="60">
        <f>H178</f>
        <v>0</v>
      </c>
      <c r="I177" s="60">
        <f>I178</f>
        <v>371.3</v>
      </c>
    </row>
    <row r="178" spans="1:11" s="18" customFormat="1" ht="31.5">
      <c r="A178" s="175" t="s">
        <v>436</v>
      </c>
      <c r="B178" s="166" t="s">
        <v>437</v>
      </c>
      <c r="C178" s="94">
        <v>200</v>
      </c>
      <c r="D178" s="95" t="s">
        <v>292</v>
      </c>
      <c r="E178" s="95" t="s">
        <v>327</v>
      </c>
      <c r="F178" s="60">
        <f t="shared" si="20"/>
        <v>371.3</v>
      </c>
      <c r="G178" s="60"/>
      <c r="H178" s="168">
        <v>0</v>
      </c>
      <c r="I178" s="49">
        <v>371.3</v>
      </c>
    </row>
    <row r="179" spans="1:11" s="18" customFormat="1" ht="15.75">
      <c r="A179" s="109" t="s">
        <v>438</v>
      </c>
      <c r="B179" s="166" t="s">
        <v>806</v>
      </c>
      <c r="C179" s="94"/>
      <c r="D179" s="95"/>
      <c r="E179" s="95"/>
      <c r="F179" s="60">
        <f t="shared" si="20"/>
        <v>3815.6</v>
      </c>
      <c r="G179" s="60"/>
      <c r="H179" s="60">
        <f>H180</f>
        <v>0</v>
      </c>
      <c r="I179" s="60">
        <f>I180</f>
        <v>3815.6</v>
      </c>
    </row>
    <row r="180" spans="1:11" s="18" customFormat="1" ht="31.5">
      <c r="A180" s="175" t="s">
        <v>440</v>
      </c>
      <c r="B180" s="166" t="s">
        <v>441</v>
      </c>
      <c r="C180" s="94">
        <v>200</v>
      </c>
      <c r="D180" s="95" t="s">
        <v>292</v>
      </c>
      <c r="E180" s="95" t="s">
        <v>327</v>
      </c>
      <c r="F180" s="60">
        <f t="shared" si="20"/>
        <v>3815.6</v>
      </c>
      <c r="G180" s="60"/>
      <c r="H180" s="168">
        <v>0</v>
      </c>
      <c r="I180" s="49">
        <v>3815.6</v>
      </c>
    </row>
    <row r="181" spans="1:11" s="18" customFormat="1" ht="15.75">
      <c r="A181" s="109" t="s">
        <v>442</v>
      </c>
      <c r="B181" s="166" t="s">
        <v>807</v>
      </c>
      <c r="C181" s="94"/>
      <c r="D181" s="95"/>
      <c r="E181" s="95"/>
      <c r="F181" s="60">
        <f t="shared" si="20"/>
        <v>21895.9</v>
      </c>
      <c r="G181" s="60"/>
      <c r="H181" s="60">
        <f>H182</f>
        <v>0</v>
      </c>
      <c r="I181" s="60">
        <f>I182</f>
        <v>21895.9</v>
      </c>
    </row>
    <row r="182" spans="1:11" s="18" customFormat="1" ht="31.5">
      <c r="A182" s="175" t="s">
        <v>444</v>
      </c>
      <c r="B182" s="166" t="s">
        <v>445</v>
      </c>
      <c r="C182" s="94">
        <v>200</v>
      </c>
      <c r="D182" s="95" t="s">
        <v>292</v>
      </c>
      <c r="E182" s="95" t="s">
        <v>327</v>
      </c>
      <c r="F182" s="60">
        <f t="shared" si="20"/>
        <v>21895.9</v>
      </c>
      <c r="G182" s="60"/>
      <c r="H182" s="168">
        <v>0</v>
      </c>
      <c r="I182" s="49">
        <v>21895.9</v>
      </c>
      <c r="J182" s="54"/>
    </row>
    <row r="183" spans="1:11" s="18" customFormat="1" ht="31.5">
      <c r="A183" s="175" t="s">
        <v>810</v>
      </c>
      <c r="B183" s="166" t="s">
        <v>808</v>
      </c>
      <c r="C183" s="94"/>
      <c r="D183" s="95"/>
      <c r="E183" s="95"/>
      <c r="F183" s="60">
        <f t="shared" si="20"/>
        <v>51430.9</v>
      </c>
      <c r="G183" s="60"/>
      <c r="H183" s="60"/>
      <c r="I183" s="60">
        <f>I184</f>
        <v>51430.9</v>
      </c>
    </row>
    <row r="184" spans="1:11" s="18" customFormat="1" ht="31.5">
      <c r="A184" s="175" t="s">
        <v>727</v>
      </c>
      <c r="B184" s="166" t="s">
        <v>1121</v>
      </c>
      <c r="C184" s="94">
        <v>200</v>
      </c>
      <c r="D184" s="95" t="s">
        <v>292</v>
      </c>
      <c r="E184" s="95" t="s">
        <v>264</v>
      </c>
      <c r="F184" s="60">
        <f t="shared" si="20"/>
        <v>51430.9</v>
      </c>
      <c r="G184" s="60"/>
      <c r="H184" s="60"/>
      <c r="I184" s="49">
        <v>51430.9</v>
      </c>
    </row>
    <row r="185" spans="1:11" s="18" customFormat="1" ht="31.5">
      <c r="A185" s="175" t="s">
        <v>413</v>
      </c>
      <c r="B185" s="166" t="s">
        <v>809</v>
      </c>
      <c r="C185" s="94"/>
      <c r="D185" s="95"/>
      <c r="E185" s="95"/>
      <c r="F185" s="60">
        <f t="shared" si="20"/>
        <v>8946.5</v>
      </c>
      <c r="G185" s="60">
        <f>G186</f>
        <v>0</v>
      </c>
      <c r="H185" s="60">
        <f>H186</f>
        <v>0</v>
      </c>
      <c r="I185" s="60">
        <f>I186</f>
        <v>8946.5</v>
      </c>
    </row>
    <row r="186" spans="1:11" s="18" customFormat="1" ht="31.5">
      <c r="A186" s="127" t="s">
        <v>415</v>
      </c>
      <c r="B186" s="166" t="s">
        <v>1122</v>
      </c>
      <c r="C186" s="94">
        <v>200</v>
      </c>
      <c r="D186" s="95" t="s">
        <v>292</v>
      </c>
      <c r="E186" s="95" t="s">
        <v>261</v>
      </c>
      <c r="F186" s="60">
        <f t="shared" ref="F186:F206" si="25">G186+H186+I186</f>
        <v>8946.5</v>
      </c>
      <c r="G186" s="60"/>
      <c r="H186" s="60"/>
      <c r="I186" s="49">
        <v>8946.5</v>
      </c>
    </row>
    <row r="187" spans="1:11" s="18" customFormat="1" ht="31.5">
      <c r="A187" s="137" t="s">
        <v>447</v>
      </c>
      <c r="B187" s="166" t="s">
        <v>1125</v>
      </c>
      <c r="C187" s="94"/>
      <c r="D187" s="95"/>
      <c r="E187" s="95"/>
      <c r="F187" s="60">
        <f>G187+H187+I187</f>
        <v>16586.7</v>
      </c>
      <c r="G187" s="60">
        <f>SUM(G188:G195)</f>
        <v>0</v>
      </c>
      <c r="H187" s="60">
        <f t="shared" ref="H187:I187" si="26">SUM(H188:H195)</f>
        <v>9990</v>
      </c>
      <c r="I187" s="60">
        <f t="shared" si="26"/>
        <v>6596.7</v>
      </c>
      <c r="J187" s="55"/>
      <c r="K187" s="56"/>
    </row>
    <row r="188" spans="1:11" s="18" customFormat="1" ht="47.25">
      <c r="A188" s="137" t="s">
        <v>1172</v>
      </c>
      <c r="B188" s="166" t="s">
        <v>1169</v>
      </c>
      <c r="C188" s="94">
        <v>600</v>
      </c>
      <c r="D188" s="95" t="s">
        <v>452</v>
      </c>
      <c r="E188" s="95" t="s">
        <v>261</v>
      </c>
      <c r="F188" s="60">
        <f t="shared" si="25"/>
        <v>622</v>
      </c>
      <c r="G188" s="60"/>
      <c r="H188" s="60">
        <v>578.5</v>
      </c>
      <c r="I188" s="49">
        <v>43.5</v>
      </c>
      <c r="J188" s="56"/>
      <c r="K188" s="56"/>
    </row>
    <row r="189" spans="1:11" s="18" customFormat="1" ht="47.25">
      <c r="A189" s="137" t="s">
        <v>973</v>
      </c>
      <c r="B189" s="166" t="s">
        <v>1126</v>
      </c>
      <c r="C189" s="94">
        <v>600</v>
      </c>
      <c r="D189" s="95" t="s">
        <v>375</v>
      </c>
      <c r="E189" s="95" t="s">
        <v>261</v>
      </c>
      <c r="F189" s="60">
        <f t="shared" ref="F189:F195" si="27">G189+H189+I189</f>
        <v>750.30000000000007</v>
      </c>
      <c r="G189" s="60"/>
      <c r="H189" s="60">
        <v>690.1</v>
      </c>
      <c r="I189" s="60">
        <v>60.2</v>
      </c>
      <c r="J189" s="56"/>
      <c r="K189" s="56"/>
    </row>
    <row r="190" spans="1:11" s="18" customFormat="1" ht="47.25">
      <c r="A190" s="137" t="s">
        <v>1173</v>
      </c>
      <c r="B190" s="166" t="s">
        <v>1127</v>
      </c>
      <c r="C190" s="94">
        <v>200</v>
      </c>
      <c r="D190" s="95" t="s">
        <v>292</v>
      </c>
      <c r="E190" s="95" t="s">
        <v>292</v>
      </c>
      <c r="F190" s="60">
        <f t="shared" si="27"/>
        <v>37.1</v>
      </c>
      <c r="G190" s="60"/>
      <c r="H190" s="60">
        <v>35.1</v>
      </c>
      <c r="I190" s="60">
        <v>2</v>
      </c>
      <c r="J190" s="56"/>
      <c r="K190" s="56"/>
    </row>
    <row r="191" spans="1:11" s="18" customFormat="1" ht="47.25">
      <c r="A191" s="137" t="s">
        <v>974</v>
      </c>
      <c r="B191" s="166" t="s">
        <v>1128</v>
      </c>
      <c r="C191" s="94">
        <v>600</v>
      </c>
      <c r="D191" s="95" t="s">
        <v>479</v>
      </c>
      <c r="E191" s="95" t="s">
        <v>264</v>
      </c>
      <c r="F191" s="60">
        <f t="shared" si="27"/>
        <v>699.30000000000007</v>
      </c>
      <c r="G191" s="60"/>
      <c r="H191" s="60">
        <v>664.2</v>
      </c>
      <c r="I191" s="60">
        <v>35.1</v>
      </c>
      <c r="J191" s="56"/>
      <c r="K191" s="56"/>
    </row>
    <row r="192" spans="1:11" s="18" customFormat="1" ht="47.25">
      <c r="A192" s="137" t="s">
        <v>980</v>
      </c>
      <c r="B192" s="166" t="s">
        <v>1129</v>
      </c>
      <c r="C192" s="94">
        <v>600</v>
      </c>
      <c r="D192" s="95" t="s">
        <v>479</v>
      </c>
      <c r="E192" s="95" t="s">
        <v>264</v>
      </c>
      <c r="F192" s="60">
        <f t="shared" si="27"/>
        <v>4938</v>
      </c>
      <c r="G192" s="60"/>
      <c r="H192" s="60">
        <v>4691.1000000000004</v>
      </c>
      <c r="I192" s="60">
        <v>246.9</v>
      </c>
      <c r="J192" s="56"/>
      <c r="K192" s="56"/>
    </row>
    <row r="193" spans="1:11" s="18" customFormat="1" ht="47.25">
      <c r="A193" s="137" t="s">
        <v>984</v>
      </c>
      <c r="B193" s="166" t="s">
        <v>1123</v>
      </c>
      <c r="C193" s="94">
        <v>200</v>
      </c>
      <c r="D193" s="95" t="s">
        <v>292</v>
      </c>
      <c r="E193" s="95" t="s">
        <v>292</v>
      </c>
      <c r="F193" s="60">
        <f t="shared" si="27"/>
        <v>2150</v>
      </c>
      <c r="G193" s="60"/>
      <c r="H193" s="60"/>
      <c r="I193" s="60">
        <v>2150</v>
      </c>
      <c r="J193" s="56"/>
      <c r="K193" s="56"/>
    </row>
    <row r="194" spans="1:11" s="18" customFormat="1" ht="47.25">
      <c r="A194" s="137" t="s">
        <v>1174</v>
      </c>
      <c r="B194" s="166" t="s">
        <v>1124</v>
      </c>
      <c r="C194" s="94">
        <v>600</v>
      </c>
      <c r="D194" s="95" t="s">
        <v>452</v>
      </c>
      <c r="E194" s="95" t="s">
        <v>264</v>
      </c>
      <c r="F194" s="60">
        <f t="shared" si="27"/>
        <v>4490</v>
      </c>
      <c r="G194" s="60"/>
      <c r="H194" s="60">
        <v>605</v>
      </c>
      <c r="I194" s="60">
        <v>3885</v>
      </c>
      <c r="J194" s="56"/>
      <c r="K194" s="56"/>
    </row>
    <row r="195" spans="1:11" s="18" customFormat="1" ht="47.25">
      <c r="A195" s="137" t="s">
        <v>1166</v>
      </c>
      <c r="B195" s="166" t="s">
        <v>1167</v>
      </c>
      <c r="C195" s="94">
        <v>600</v>
      </c>
      <c r="D195" s="95" t="s">
        <v>452</v>
      </c>
      <c r="E195" s="95" t="s">
        <v>327</v>
      </c>
      <c r="F195" s="60">
        <f t="shared" si="27"/>
        <v>2900</v>
      </c>
      <c r="G195" s="60"/>
      <c r="H195" s="60">
        <v>2726</v>
      </c>
      <c r="I195" s="60">
        <v>174</v>
      </c>
      <c r="J195" s="56"/>
      <c r="K195" s="56"/>
    </row>
    <row r="196" spans="1:11" s="18" customFormat="1" ht="31.5">
      <c r="A196" s="97" t="s">
        <v>953</v>
      </c>
      <c r="B196" s="166" t="s">
        <v>811</v>
      </c>
      <c r="C196" s="94"/>
      <c r="D196" s="95"/>
      <c r="E196" s="95"/>
      <c r="F196" s="60">
        <f t="shared" ref="F196" si="28">G196+H196+I196</f>
        <v>15933.2</v>
      </c>
      <c r="G196" s="60">
        <f>SUM(G197:G198)</f>
        <v>0</v>
      </c>
      <c r="H196" s="60">
        <f t="shared" ref="H196:I196" si="29">SUM(H197:H198)</f>
        <v>0</v>
      </c>
      <c r="I196" s="60">
        <f t="shared" si="29"/>
        <v>15933.2</v>
      </c>
      <c r="J196" s="56"/>
      <c r="K196" s="56"/>
    </row>
    <row r="197" spans="1:11" s="18" customFormat="1" ht="47.25">
      <c r="A197" s="97" t="s">
        <v>1175</v>
      </c>
      <c r="B197" s="166" t="s">
        <v>1130</v>
      </c>
      <c r="C197" s="94">
        <v>200</v>
      </c>
      <c r="D197" s="95" t="s">
        <v>261</v>
      </c>
      <c r="E197" s="95" t="s">
        <v>300</v>
      </c>
      <c r="F197" s="60">
        <f t="shared" ref="F197:F200" si="30">G197+H197+I197</f>
        <v>3500</v>
      </c>
      <c r="G197" s="60"/>
      <c r="H197" s="60"/>
      <c r="I197" s="60">
        <v>3500</v>
      </c>
      <c r="J197" s="56"/>
      <c r="K197" s="56"/>
    </row>
    <row r="198" spans="1:11" s="18" customFormat="1" ht="47.25">
      <c r="A198" s="97" t="s">
        <v>954</v>
      </c>
      <c r="B198" s="166" t="s">
        <v>1130</v>
      </c>
      <c r="C198" s="94">
        <v>400</v>
      </c>
      <c r="D198" s="95" t="s">
        <v>261</v>
      </c>
      <c r="E198" s="95" t="s">
        <v>300</v>
      </c>
      <c r="F198" s="60">
        <f t="shared" si="30"/>
        <v>12433.2</v>
      </c>
      <c r="G198" s="60"/>
      <c r="H198" s="60"/>
      <c r="I198" s="49">
        <v>12433.2</v>
      </c>
      <c r="J198" s="56"/>
      <c r="K198" s="56"/>
    </row>
    <row r="199" spans="1:11" s="18" customFormat="1" ht="15.75">
      <c r="A199" s="93" t="s">
        <v>966</v>
      </c>
      <c r="B199" s="166" t="s">
        <v>987</v>
      </c>
      <c r="C199" s="94"/>
      <c r="D199" s="95"/>
      <c r="E199" s="95"/>
      <c r="F199" s="60">
        <f t="shared" si="30"/>
        <v>95140.3</v>
      </c>
      <c r="G199" s="60">
        <f>SUM(G200:G200)</f>
        <v>0</v>
      </c>
      <c r="H199" s="60">
        <f>SUM(H200:H200)</f>
        <v>95045.2</v>
      </c>
      <c r="I199" s="60">
        <f>SUM(I200:I200)</f>
        <v>95.1</v>
      </c>
      <c r="J199" s="56"/>
      <c r="K199" s="56"/>
    </row>
    <row r="200" spans="1:11" s="18" customFormat="1" ht="31.5">
      <c r="A200" s="93" t="s">
        <v>967</v>
      </c>
      <c r="B200" s="166" t="s">
        <v>969</v>
      </c>
      <c r="C200" s="94">
        <v>400</v>
      </c>
      <c r="D200" s="95" t="s">
        <v>292</v>
      </c>
      <c r="E200" s="95" t="s">
        <v>261</v>
      </c>
      <c r="F200" s="60">
        <f t="shared" si="30"/>
        <v>95140.3</v>
      </c>
      <c r="G200" s="60"/>
      <c r="H200" s="60">
        <v>95045.2</v>
      </c>
      <c r="I200" s="60">
        <v>95.1</v>
      </c>
      <c r="J200" s="56"/>
      <c r="K200" s="56"/>
    </row>
    <row r="201" spans="1:11" s="18" customFormat="1" ht="31.5">
      <c r="A201" s="93" t="s">
        <v>1101</v>
      </c>
      <c r="B201" s="166" t="s">
        <v>1104</v>
      </c>
      <c r="C201" s="94"/>
      <c r="D201" s="95"/>
      <c r="E201" s="95"/>
      <c r="F201" s="60">
        <f t="shared" ref="F201:F202" si="31">G201+H201+I201</f>
        <v>7500</v>
      </c>
      <c r="G201" s="60">
        <f>SUM(G202:G202)</f>
        <v>7500</v>
      </c>
      <c r="H201" s="60">
        <f>SUM(H202:H202)</f>
        <v>0</v>
      </c>
      <c r="I201" s="60">
        <f>SUM(I202:I202)</f>
        <v>0</v>
      </c>
      <c r="J201" s="56"/>
      <c r="K201" s="56"/>
    </row>
    <row r="202" spans="1:11" s="18" customFormat="1" ht="31.5">
      <c r="A202" s="93" t="s">
        <v>1105</v>
      </c>
      <c r="B202" s="166" t="s">
        <v>1102</v>
      </c>
      <c r="C202" s="94">
        <v>200</v>
      </c>
      <c r="D202" s="95" t="s">
        <v>292</v>
      </c>
      <c r="E202" s="95" t="s">
        <v>327</v>
      </c>
      <c r="F202" s="60">
        <f t="shared" si="31"/>
        <v>7500</v>
      </c>
      <c r="G202" s="60">
        <v>7500</v>
      </c>
      <c r="H202" s="60"/>
      <c r="I202" s="60"/>
      <c r="J202" s="56"/>
      <c r="K202" s="56"/>
    </row>
    <row r="203" spans="1:11" s="18" customFormat="1" ht="31.5">
      <c r="A203" s="163" t="s">
        <v>1093</v>
      </c>
      <c r="B203" s="164" t="s">
        <v>375</v>
      </c>
      <c r="C203" s="94"/>
      <c r="D203" s="95"/>
      <c r="E203" s="95"/>
      <c r="F203" s="154">
        <f t="shared" si="25"/>
        <v>94935.8</v>
      </c>
      <c r="G203" s="154">
        <f>G207</f>
        <v>0</v>
      </c>
      <c r="H203" s="154">
        <f>H207+H204+H210</f>
        <v>94840.6</v>
      </c>
      <c r="I203" s="154">
        <f>I207+I204+I210</f>
        <v>95.2</v>
      </c>
    </row>
    <row r="204" spans="1:11" s="18" customFormat="1" ht="31.5">
      <c r="A204" s="64" t="s">
        <v>492</v>
      </c>
      <c r="B204" s="164" t="s">
        <v>812</v>
      </c>
      <c r="C204" s="94"/>
      <c r="D204" s="95"/>
      <c r="E204" s="95"/>
      <c r="F204" s="154">
        <f t="shared" si="25"/>
        <v>11714.8</v>
      </c>
      <c r="G204" s="154">
        <f>G205</f>
        <v>0</v>
      </c>
      <c r="H204" s="154">
        <f>H205</f>
        <v>11703</v>
      </c>
      <c r="I204" s="154">
        <f>I205</f>
        <v>11.8</v>
      </c>
    </row>
    <row r="205" spans="1:11" s="18" customFormat="1" ht="31.5">
      <c r="A205" s="93" t="s">
        <v>494</v>
      </c>
      <c r="B205" s="167" t="s">
        <v>813</v>
      </c>
      <c r="C205" s="94"/>
      <c r="D205" s="95"/>
      <c r="E205" s="95"/>
      <c r="F205" s="60">
        <f t="shared" si="25"/>
        <v>11714.8</v>
      </c>
      <c r="G205" s="60">
        <f>SUBTOTAL(9,G206:G206)</f>
        <v>0</v>
      </c>
      <c r="H205" s="60">
        <f>SUBTOTAL(9,H206:H206)</f>
        <v>11703</v>
      </c>
      <c r="I205" s="60">
        <f>SUBTOTAL(9,I206:I206)</f>
        <v>11.8</v>
      </c>
    </row>
    <row r="206" spans="1:11" s="18" customFormat="1" ht="31.5">
      <c r="A206" s="176" t="s">
        <v>496</v>
      </c>
      <c r="B206" s="167" t="s">
        <v>497</v>
      </c>
      <c r="C206" s="94">
        <v>800</v>
      </c>
      <c r="D206" s="95" t="s">
        <v>275</v>
      </c>
      <c r="E206" s="95" t="s">
        <v>405</v>
      </c>
      <c r="F206" s="60">
        <f t="shared" si="25"/>
        <v>11714.8</v>
      </c>
      <c r="G206" s="60"/>
      <c r="H206" s="60">
        <v>11703</v>
      </c>
      <c r="I206" s="60">
        <v>11.8</v>
      </c>
    </row>
    <row r="207" spans="1:11" s="22" customFormat="1" ht="45" customHeight="1">
      <c r="A207" s="64" t="s">
        <v>498</v>
      </c>
      <c r="B207" s="177" t="s">
        <v>814</v>
      </c>
      <c r="C207" s="89"/>
      <c r="D207" s="90"/>
      <c r="E207" s="90"/>
      <c r="F207" s="154">
        <f t="shared" ref="F207:F318" si="32">G207+H207+I207</f>
        <v>83221</v>
      </c>
      <c r="G207" s="154">
        <f>G208</f>
        <v>0</v>
      </c>
      <c r="H207" s="154">
        <f>H208</f>
        <v>83137.600000000006</v>
      </c>
      <c r="I207" s="154">
        <f>I208</f>
        <v>83.4</v>
      </c>
    </row>
    <row r="208" spans="1:11" s="18" customFormat="1" ht="47.25">
      <c r="A208" s="109" t="s">
        <v>500</v>
      </c>
      <c r="B208" s="167" t="s">
        <v>815</v>
      </c>
      <c r="C208" s="89"/>
      <c r="D208" s="90"/>
      <c r="E208" s="90"/>
      <c r="F208" s="60">
        <f t="shared" si="32"/>
        <v>83221</v>
      </c>
      <c r="G208" s="60">
        <f>SUBTOTAL(9,G209:G209)</f>
        <v>0</v>
      </c>
      <c r="H208" s="60">
        <f>SUBTOTAL(9,H209:H209)</f>
        <v>83137.600000000006</v>
      </c>
      <c r="I208" s="60">
        <f>SUBTOTAL(9,I209:I209)</f>
        <v>83.4</v>
      </c>
    </row>
    <row r="209" spans="1:9" s="18" customFormat="1" ht="31.5">
      <c r="A209" s="170" t="s">
        <v>502</v>
      </c>
      <c r="B209" s="167" t="s">
        <v>503</v>
      </c>
      <c r="C209" s="94">
        <v>800</v>
      </c>
      <c r="D209" s="95" t="s">
        <v>275</v>
      </c>
      <c r="E209" s="95">
        <v>12</v>
      </c>
      <c r="F209" s="60">
        <f t="shared" si="32"/>
        <v>83221</v>
      </c>
      <c r="G209" s="60"/>
      <c r="H209" s="60">
        <v>83137.600000000006</v>
      </c>
      <c r="I209" s="60">
        <v>83.4</v>
      </c>
    </row>
    <row r="210" spans="1:9" s="18" customFormat="1" ht="15.75" hidden="1">
      <c r="A210" s="64" t="s">
        <v>504</v>
      </c>
      <c r="B210" s="64" t="s">
        <v>816</v>
      </c>
      <c r="C210" s="94"/>
      <c r="D210" s="95"/>
      <c r="E210" s="95"/>
      <c r="F210" s="154">
        <f t="shared" si="32"/>
        <v>0</v>
      </c>
      <c r="G210" s="154">
        <f>G211</f>
        <v>0</v>
      </c>
      <c r="H210" s="154">
        <f>H211</f>
        <v>0</v>
      </c>
      <c r="I210" s="154">
        <f>I211</f>
        <v>0</v>
      </c>
    </row>
    <row r="211" spans="1:9" s="18" customFormat="1" ht="31.5" hidden="1">
      <c r="A211" s="93" t="s">
        <v>505</v>
      </c>
      <c r="B211" s="167" t="s">
        <v>817</v>
      </c>
      <c r="C211" s="94"/>
      <c r="D211" s="95"/>
      <c r="E211" s="95"/>
      <c r="F211" s="60">
        <f t="shared" si="32"/>
        <v>0</v>
      </c>
      <c r="G211" s="60">
        <f>SUBTOTAL(9,G212:G212)</f>
        <v>0</v>
      </c>
      <c r="H211" s="60">
        <f>SUBTOTAL(9,H212:H212)</f>
        <v>0</v>
      </c>
      <c r="I211" s="60">
        <f>SUBTOTAL(9,I212:I212)</f>
        <v>0</v>
      </c>
    </row>
    <row r="212" spans="1:9" s="18" customFormat="1" ht="31.5" hidden="1">
      <c r="A212" s="93" t="s">
        <v>506</v>
      </c>
      <c r="B212" s="167" t="s">
        <v>507</v>
      </c>
      <c r="C212" s="94">
        <v>800</v>
      </c>
      <c r="D212" s="95" t="s">
        <v>275</v>
      </c>
      <c r="E212" s="95" t="s">
        <v>405</v>
      </c>
      <c r="F212" s="60"/>
      <c r="G212" s="60"/>
      <c r="H212" s="60">
        <v>0</v>
      </c>
      <c r="I212" s="60"/>
    </row>
    <row r="213" spans="1:9" s="22" customFormat="1" ht="31.5">
      <c r="A213" s="64" t="s">
        <v>1088</v>
      </c>
      <c r="B213" s="164" t="s">
        <v>332</v>
      </c>
      <c r="C213" s="94"/>
      <c r="D213" s="95"/>
      <c r="E213" s="95"/>
      <c r="F213" s="154">
        <f t="shared" si="32"/>
        <v>5050</v>
      </c>
      <c r="G213" s="154">
        <f>SUM(G214,G225)</f>
        <v>0</v>
      </c>
      <c r="H213" s="154">
        <f>SUM(H214,H225)</f>
        <v>0</v>
      </c>
      <c r="I213" s="154">
        <f>SUM(I214,I225)</f>
        <v>5050</v>
      </c>
    </row>
    <row r="214" spans="1:9" s="22" customFormat="1" ht="31.5">
      <c r="A214" s="64" t="s">
        <v>348</v>
      </c>
      <c r="B214" s="177" t="s">
        <v>818</v>
      </c>
      <c r="C214" s="89"/>
      <c r="D214" s="90"/>
      <c r="E214" s="90"/>
      <c r="F214" s="154">
        <f t="shared" si="32"/>
        <v>3525</v>
      </c>
      <c r="G214" s="154">
        <f>SUM(G215,G217,G219,G221,G223)</f>
        <v>0</v>
      </c>
      <c r="H214" s="154">
        <f t="shared" ref="H214:I214" si="33">SUM(H215,H217,H219,H221,H223)</f>
        <v>0</v>
      </c>
      <c r="I214" s="154">
        <f t="shared" si="33"/>
        <v>3525</v>
      </c>
    </row>
    <row r="215" spans="1:9" s="18" customFormat="1" ht="31.5">
      <c r="A215" s="176" t="s">
        <v>350</v>
      </c>
      <c r="B215" s="166" t="s">
        <v>819</v>
      </c>
      <c r="C215" s="94"/>
      <c r="D215" s="95"/>
      <c r="E215" s="95"/>
      <c r="F215" s="60">
        <f t="shared" si="32"/>
        <v>1500</v>
      </c>
      <c r="G215" s="60">
        <f>SUM(G216)</f>
        <v>0</v>
      </c>
      <c r="H215" s="60">
        <f>SUM(H216)</f>
        <v>0</v>
      </c>
      <c r="I215" s="60">
        <f>SUM(I216)</f>
        <v>1500</v>
      </c>
    </row>
    <row r="216" spans="1:9" s="22" customFormat="1" ht="31.5">
      <c r="A216" s="170" t="s">
        <v>352</v>
      </c>
      <c r="B216" s="166" t="s">
        <v>353</v>
      </c>
      <c r="C216" s="94">
        <v>800</v>
      </c>
      <c r="D216" s="95" t="s">
        <v>327</v>
      </c>
      <c r="E216" s="95" t="s">
        <v>347</v>
      </c>
      <c r="F216" s="60">
        <f t="shared" si="32"/>
        <v>1500</v>
      </c>
      <c r="G216" s="60"/>
      <c r="H216" s="60">
        <v>0</v>
      </c>
      <c r="I216" s="49">
        <v>1500</v>
      </c>
    </row>
    <row r="217" spans="1:9" s="18" customFormat="1" ht="31.5">
      <c r="A217" s="176" t="s">
        <v>354</v>
      </c>
      <c r="B217" s="166" t="s">
        <v>820</v>
      </c>
      <c r="C217" s="94"/>
      <c r="D217" s="95"/>
      <c r="E217" s="95"/>
      <c r="F217" s="60">
        <f t="shared" si="32"/>
        <v>200</v>
      </c>
      <c r="G217" s="60">
        <f>SUM(G218)</f>
        <v>0</v>
      </c>
      <c r="H217" s="60">
        <f>SUM(H218)</f>
        <v>0</v>
      </c>
      <c r="I217" s="60">
        <f>SUM(I218)</f>
        <v>200</v>
      </c>
    </row>
    <row r="218" spans="1:9" s="22" customFormat="1" ht="47.25">
      <c r="A218" s="170" t="s">
        <v>356</v>
      </c>
      <c r="B218" s="166" t="s">
        <v>357</v>
      </c>
      <c r="C218" s="94">
        <v>200</v>
      </c>
      <c r="D218" s="95" t="s">
        <v>327</v>
      </c>
      <c r="E218" s="95" t="s">
        <v>347</v>
      </c>
      <c r="F218" s="60">
        <f t="shared" si="32"/>
        <v>200</v>
      </c>
      <c r="G218" s="60"/>
      <c r="H218" s="60">
        <v>0</v>
      </c>
      <c r="I218" s="49">
        <v>200</v>
      </c>
    </row>
    <row r="219" spans="1:9" s="18" customFormat="1" ht="31.5">
      <c r="A219" s="176" t="s">
        <v>358</v>
      </c>
      <c r="B219" s="166" t="s">
        <v>821</v>
      </c>
      <c r="C219" s="94"/>
      <c r="D219" s="95"/>
      <c r="E219" s="95"/>
      <c r="F219" s="60">
        <f t="shared" si="32"/>
        <v>25</v>
      </c>
      <c r="G219" s="60">
        <f>SUM(G220)</f>
        <v>0</v>
      </c>
      <c r="H219" s="60">
        <f>SUM(H220)</f>
        <v>0</v>
      </c>
      <c r="I219" s="60">
        <f>SUM(I220)</f>
        <v>25</v>
      </c>
    </row>
    <row r="220" spans="1:9" s="22" customFormat="1" ht="47.25">
      <c r="A220" s="170" t="s">
        <v>360</v>
      </c>
      <c r="B220" s="166" t="s">
        <v>361</v>
      </c>
      <c r="C220" s="94">
        <v>200</v>
      </c>
      <c r="D220" s="95" t="s">
        <v>327</v>
      </c>
      <c r="E220" s="95" t="s">
        <v>347</v>
      </c>
      <c r="F220" s="60">
        <f t="shared" si="32"/>
        <v>25</v>
      </c>
      <c r="G220" s="60"/>
      <c r="H220" s="60">
        <v>0</v>
      </c>
      <c r="I220" s="49">
        <v>25</v>
      </c>
    </row>
    <row r="221" spans="1:9" s="22" customFormat="1" ht="31.5">
      <c r="A221" s="97" t="s">
        <v>960</v>
      </c>
      <c r="B221" s="166" t="s">
        <v>985</v>
      </c>
      <c r="C221" s="94"/>
      <c r="D221" s="95"/>
      <c r="E221" s="95"/>
      <c r="F221" s="60">
        <f t="shared" ref="F221" si="34">G221+H221+I221</f>
        <v>800</v>
      </c>
      <c r="G221" s="60">
        <f>SUM(G222)</f>
        <v>0</v>
      </c>
      <c r="H221" s="60">
        <f>SUM(H222)</f>
        <v>0</v>
      </c>
      <c r="I221" s="60">
        <f>SUM(I222)</f>
        <v>800</v>
      </c>
    </row>
    <row r="222" spans="1:9" s="22" customFormat="1" ht="47.25">
      <c r="A222" s="97" t="s">
        <v>961</v>
      </c>
      <c r="B222" s="166" t="s">
        <v>958</v>
      </c>
      <c r="C222" s="94">
        <v>200</v>
      </c>
      <c r="D222" s="95" t="s">
        <v>327</v>
      </c>
      <c r="E222" s="95" t="s">
        <v>347</v>
      </c>
      <c r="F222" s="60">
        <f t="shared" si="32"/>
        <v>800</v>
      </c>
      <c r="G222" s="60"/>
      <c r="H222" s="60"/>
      <c r="I222" s="49">
        <v>800</v>
      </c>
    </row>
    <row r="223" spans="1:9" s="22" customFormat="1" ht="31.5">
      <c r="A223" s="97" t="s">
        <v>1007</v>
      </c>
      <c r="B223" s="166" t="s">
        <v>1027</v>
      </c>
      <c r="C223" s="94"/>
      <c r="D223" s="95"/>
      <c r="E223" s="95"/>
      <c r="F223" s="60">
        <f t="shared" si="32"/>
        <v>1000</v>
      </c>
      <c r="G223" s="60">
        <f>SUM(G224)</f>
        <v>0</v>
      </c>
      <c r="H223" s="60">
        <f>SUM(H224)</f>
        <v>0</v>
      </c>
      <c r="I223" s="60">
        <f>SUM(I224)</f>
        <v>1000</v>
      </c>
    </row>
    <row r="224" spans="1:9" s="22" customFormat="1" ht="63">
      <c r="A224" s="97" t="s">
        <v>1008</v>
      </c>
      <c r="B224" s="166" t="s">
        <v>1006</v>
      </c>
      <c r="C224" s="94">
        <v>100</v>
      </c>
      <c r="D224" s="95" t="s">
        <v>327</v>
      </c>
      <c r="E224" s="95" t="s">
        <v>347</v>
      </c>
      <c r="F224" s="60">
        <f t="shared" si="32"/>
        <v>1000</v>
      </c>
      <c r="G224" s="60"/>
      <c r="H224" s="60"/>
      <c r="I224" s="49">
        <v>1000</v>
      </c>
    </row>
    <row r="225" spans="1:12" s="22" customFormat="1" ht="48.75" customHeight="1">
      <c r="A225" s="64" t="s">
        <v>334</v>
      </c>
      <c r="B225" s="177" t="s">
        <v>822</v>
      </c>
      <c r="C225" s="89"/>
      <c r="D225" s="90"/>
      <c r="E225" s="90"/>
      <c r="F225" s="154">
        <f t="shared" si="32"/>
        <v>1525</v>
      </c>
      <c r="G225" s="154">
        <f>SUM(G226,G228)</f>
        <v>0</v>
      </c>
      <c r="H225" s="154">
        <f>SUM(H226,H228)</f>
        <v>0</v>
      </c>
      <c r="I225" s="154">
        <f>SUM(I226,I228)</f>
        <v>1525</v>
      </c>
    </row>
    <row r="226" spans="1:12" s="18" customFormat="1" ht="63">
      <c r="A226" s="176" t="s">
        <v>336</v>
      </c>
      <c r="B226" s="166" t="s">
        <v>823</v>
      </c>
      <c r="C226" s="94"/>
      <c r="D226" s="95"/>
      <c r="E226" s="95"/>
      <c r="F226" s="60">
        <f t="shared" si="32"/>
        <v>1500</v>
      </c>
      <c r="G226" s="60">
        <f>SUM(G227)</f>
        <v>0</v>
      </c>
      <c r="H226" s="60">
        <f>SUM(H227)</f>
        <v>0</v>
      </c>
      <c r="I226" s="60">
        <f>SUM(I227)</f>
        <v>1500</v>
      </c>
    </row>
    <row r="227" spans="1:12" s="22" customFormat="1" ht="63">
      <c r="A227" s="170" t="s">
        <v>338</v>
      </c>
      <c r="B227" s="166" t="s">
        <v>824</v>
      </c>
      <c r="C227" s="94">
        <v>200</v>
      </c>
      <c r="D227" s="95" t="s">
        <v>327</v>
      </c>
      <c r="E227" s="95" t="s">
        <v>347</v>
      </c>
      <c r="F227" s="60">
        <f t="shared" si="32"/>
        <v>1500</v>
      </c>
      <c r="G227" s="60"/>
      <c r="H227" s="60">
        <v>0</v>
      </c>
      <c r="I227" s="49">
        <v>1500</v>
      </c>
    </row>
    <row r="228" spans="1:12" s="18" customFormat="1" ht="31.5">
      <c r="A228" s="176" t="s">
        <v>340</v>
      </c>
      <c r="B228" s="166" t="s">
        <v>825</v>
      </c>
      <c r="C228" s="94"/>
      <c r="D228" s="95"/>
      <c r="E228" s="95"/>
      <c r="F228" s="60">
        <f t="shared" si="32"/>
        <v>25</v>
      </c>
      <c r="G228" s="60">
        <f>SUM(G229)</f>
        <v>0</v>
      </c>
      <c r="H228" s="60">
        <f>SUM(H229)</f>
        <v>0</v>
      </c>
      <c r="I228" s="60">
        <f>SUM(I229)</f>
        <v>25</v>
      </c>
    </row>
    <row r="229" spans="1:12" s="18" customFormat="1" ht="47.25">
      <c r="A229" s="170" t="s">
        <v>342</v>
      </c>
      <c r="B229" s="166" t="s">
        <v>826</v>
      </c>
      <c r="C229" s="94">
        <v>200</v>
      </c>
      <c r="D229" s="95" t="s">
        <v>327</v>
      </c>
      <c r="E229" s="95" t="s">
        <v>347</v>
      </c>
      <c r="F229" s="60">
        <f t="shared" si="32"/>
        <v>25</v>
      </c>
      <c r="G229" s="60"/>
      <c r="H229" s="60">
        <v>0</v>
      </c>
      <c r="I229" s="49">
        <v>25</v>
      </c>
    </row>
    <row r="230" spans="1:12" s="22" customFormat="1" ht="47.25">
      <c r="A230" s="64" t="s">
        <v>1090</v>
      </c>
      <c r="B230" s="164" t="s">
        <v>347</v>
      </c>
      <c r="C230" s="94"/>
      <c r="D230" s="95"/>
      <c r="E230" s="95"/>
      <c r="F230" s="154">
        <f t="shared" si="32"/>
        <v>100</v>
      </c>
      <c r="G230" s="154">
        <f t="shared" ref="G230:H232" si="35">SUM(G231)</f>
        <v>0</v>
      </c>
      <c r="H230" s="154">
        <f t="shared" si="35"/>
        <v>0</v>
      </c>
      <c r="I230" s="154">
        <f>SUM(I231)</f>
        <v>100</v>
      </c>
    </row>
    <row r="231" spans="1:12" s="22" customFormat="1" ht="31.5">
      <c r="A231" s="64" t="s">
        <v>367</v>
      </c>
      <c r="B231" s="177" t="s">
        <v>827</v>
      </c>
      <c r="C231" s="89"/>
      <c r="D231" s="90"/>
      <c r="E231" s="90"/>
      <c r="F231" s="154">
        <f t="shared" si="32"/>
        <v>100</v>
      </c>
      <c r="G231" s="154">
        <f t="shared" si="35"/>
        <v>0</v>
      </c>
      <c r="H231" s="154">
        <f t="shared" si="35"/>
        <v>0</v>
      </c>
      <c r="I231" s="154">
        <f>SUM(I232)</f>
        <v>100</v>
      </c>
    </row>
    <row r="232" spans="1:12" s="18" customFormat="1" ht="31.5">
      <c r="A232" s="176" t="s">
        <v>369</v>
      </c>
      <c r="B232" s="166" t="s">
        <v>828</v>
      </c>
      <c r="C232" s="94"/>
      <c r="D232" s="95"/>
      <c r="E232" s="95"/>
      <c r="F232" s="60">
        <f t="shared" si="32"/>
        <v>100</v>
      </c>
      <c r="G232" s="60">
        <f t="shared" si="35"/>
        <v>0</v>
      </c>
      <c r="H232" s="60">
        <f t="shared" si="35"/>
        <v>0</v>
      </c>
      <c r="I232" s="60">
        <f>SUM(I233)</f>
        <v>100</v>
      </c>
    </row>
    <row r="233" spans="1:12" s="22" customFormat="1" ht="78.75">
      <c r="A233" s="170" t="s">
        <v>371</v>
      </c>
      <c r="B233" s="166" t="s">
        <v>372</v>
      </c>
      <c r="C233" s="94">
        <v>200</v>
      </c>
      <c r="D233" s="95" t="s">
        <v>327</v>
      </c>
      <c r="E233" s="95" t="s">
        <v>365</v>
      </c>
      <c r="F233" s="60">
        <f t="shared" si="32"/>
        <v>100</v>
      </c>
      <c r="G233" s="60"/>
      <c r="H233" s="60">
        <v>0</v>
      </c>
      <c r="I233" s="49">
        <v>100</v>
      </c>
    </row>
    <row r="234" spans="1:12" s="18" customFormat="1" ht="15.75">
      <c r="A234" s="178" t="s">
        <v>829</v>
      </c>
      <c r="B234" s="164"/>
      <c r="C234" s="89"/>
      <c r="D234" s="90"/>
      <c r="E234" s="90"/>
      <c r="F234" s="154">
        <f t="shared" si="32"/>
        <v>314992.39999999997</v>
      </c>
      <c r="G234" s="154">
        <f>G235+G254+G288+G311+G314+G321</f>
        <v>2030.7</v>
      </c>
      <c r="H234" s="154">
        <f>H235+H254+H288+H311+H314+H321</f>
        <v>6192.7999999999993</v>
      </c>
      <c r="I234" s="154">
        <f>I235+I254+I288+I311+I314+I321</f>
        <v>306768.89999999997</v>
      </c>
    </row>
    <row r="235" spans="1:12" s="22" customFormat="1" ht="31.5">
      <c r="A235" s="163" t="s">
        <v>265</v>
      </c>
      <c r="B235" s="164" t="s">
        <v>830</v>
      </c>
      <c r="C235" s="94"/>
      <c r="D235" s="95"/>
      <c r="E235" s="95"/>
      <c r="F235" s="154">
        <f t="shared" si="32"/>
        <v>85869.799999999988</v>
      </c>
      <c r="G235" s="154">
        <f>G236+G240</f>
        <v>1997</v>
      </c>
      <c r="H235" s="154">
        <f>H236+H240</f>
        <v>570.40000000000009</v>
      </c>
      <c r="I235" s="154">
        <f>I236+I240</f>
        <v>83302.399999999994</v>
      </c>
    </row>
    <row r="236" spans="1:12" s="18" customFormat="1" ht="15.75">
      <c r="A236" s="64" t="s">
        <v>267</v>
      </c>
      <c r="B236" s="177" t="s">
        <v>831</v>
      </c>
      <c r="C236" s="89"/>
      <c r="D236" s="90"/>
      <c r="E236" s="90"/>
      <c r="F236" s="154">
        <f t="shared" si="32"/>
        <v>6054.9</v>
      </c>
      <c r="G236" s="154">
        <f>G237+G239</f>
        <v>0</v>
      </c>
      <c r="H236" s="154">
        <f>H237+H239</f>
        <v>0</v>
      </c>
      <c r="I236" s="154">
        <f>I237+I239+I238</f>
        <v>6054.9</v>
      </c>
    </row>
    <row r="237" spans="1:12" ht="63">
      <c r="A237" s="170" t="s">
        <v>832</v>
      </c>
      <c r="B237" s="167" t="s">
        <v>270</v>
      </c>
      <c r="C237" s="94">
        <v>100</v>
      </c>
      <c r="D237" s="95" t="s">
        <v>261</v>
      </c>
      <c r="E237" s="95" t="s">
        <v>264</v>
      </c>
      <c r="F237" s="60">
        <f t="shared" si="32"/>
        <v>5754.9</v>
      </c>
      <c r="G237" s="60"/>
      <c r="H237" s="60">
        <v>0</v>
      </c>
      <c r="I237" s="49">
        <v>5754.9</v>
      </c>
      <c r="L237" s="18"/>
    </row>
    <row r="238" spans="1:12" ht="63" hidden="1">
      <c r="A238" s="170" t="s">
        <v>832</v>
      </c>
      <c r="B238" s="167" t="s">
        <v>270</v>
      </c>
      <c r="C238" s="94">
        <v>200</v>
      </c>
      <c r="D238" s="95" t="s">
        <v>261</v>
      </c>
      <c r="E238" s="95" t="s">
        <v>264</v>
      </c>
      <c r="F238" s="60"/>
      <c r="G238" s="60"/>
      <c r="H238" s="60"/>
      <c r="I238" s="60">
        <v>0</v>
      </c>
      <c r="L238" s="18"/>
    </row>
    <row r="239" spans="1:12" s="9" customFormat="1" ht="63">
      <c r="A239" s="170" t="s">
        <v>833</v>
      </c>
      <c r="B239" s="167" t="s">
        <v>273</v>
      </c>
      <c r="C239" s="94">
        <v>100</v>
      </c>
      <c r="D239" s="95" t="s">
        <v>261</v>
      </c>
      <c r="E239" s="95" t="s">
        <v>264</v>
      </c>
      <c r="F239" s="60">
        <f t="shared" si="32"/>
        <v>300</v>
      </c>
      <c r="G239" s="60"/>
      <c r="H239" s="60">
        <v>0</v>
      </c>
      <c r="I239" s="60">
        <v>300</v>
      </c>
      <c r="J239" s="22"/>
      <c r="K239" s="22"/>
      <c r="L239" s="22"/>
    </row>
    <row r="240" spans="1:12" ht="15.75">
      <c r="A240" s="64" t="s">
        <v>276</v>
      </c>
      <c r="B240" s="177" t="s">
        <v>834</v>
      </c>
      <c r="C240" s="89"/>
      <c r="D240" s="90"/>
      <c r="E240" s="90"/>
      <c r="F240" s="154">
        <f t="shared" si="32"/>
        <v>79814.899999999994</v>
      </c>
      <c r="G240" s="154">
        <f>SUBTOTAL(9,G241:G253)</f>
        <v>1997</v>
      </c>
      <c r="H240" s="154">
        <f>SUBTOTAL(9,H241:H253)</f>
        <v>570.40000000000009</v>
      </c>
      <c r="I240" s="154">
        <f>SUBTOTAL(9,I241:I253)</f>
        <v>77247.5</v>
      </c>
      <c r="L240" s="18"/>
    </row>
    <row r="241" spans="1:12" ht="63">
      <c r="A241" s="170" t="s">
        <v>835</v>
      </c>
      <c r="B241" s="167" t="s">
        <v>279</v>
      </c>
      <c r="C241" s="94">
        <v>100</v>
      </c>
      <c r="D241" s="95" t="s">
        <v>261</v>
      </c>
      <c r="E241" s="95" t="s">
        <v>275</v>
      </c>
      <c r="F241" s="60">
        <f t="shared" si="32"/>
        <v>53077.4</v>
      </c>
      <c r="G241" s="60"/>
      <c r="H241" s="60">
        <v>0</v>
      </c>
      <c r="I241" s="49">
        <v>53077.4</v>
      </c>
      <c r="L241" s="18"/>
    </row>
    <row r="242" spans="1:12" ht="47.25">
      <c r="A242" s="170" t="s">
        <v>280</v>
      </c>
      <c r="B242" s="167" t="s">
        <v>279</v>
      </c>
      <c r="C242" s="94">
        <v>200</v>
      </c>
      <c r="D242" s="95" t="s">
        <v>261</v>
      </c>
      <c r="E242" s="95" t="s">
        <v>275</v>
      </c>
      <c r="F242" s="60">
        <f t="shared" si="32"/>
        <v>3830.7</v>
      </c>
      <c r="G242" s="60"/>
      <c r="H242" s="60">
        <v>0</v>
      </c>
      <c r="I242" s="49">
        <v>3830.7</v>
      </c>
      <c r="L242" s="18"/>
    </row>
    <row r="243" spans="1:12" ht="31.5">
      <c r="A243" s="170" t="s">
        <v>281</v>
      </c>
      <c r="B243" s="167" t="s">
        <v>279</v>
      </c>
      <c r="C243" s="94">
        <v>800</v>
      </c>
      <c r="D243" s="95" t="s">
        <v>261</v>
      </c>
      <c r="E243" s="95" t="s">
        <v>275</v>
      </c>
      <c r="F243" s="60">
        <f t="shared" si="32"/>
        <v>264.60000000000002</v>
      </c>
      <c r="G243" s="60"/>
      <c r="H243" s="60">
        <v>0</v>
      </c>
      <c r="I243" s="49">
        <v>264.60000000000002</v>
      </c>
      <c r="L243" s="18"/>
    </row>
    <row r="244" spans="1:12" s="18" customFormat="1" ht="94.5">
      <c r="A244" s="170" t="s">
        <v>836</v>
      </c>
      <c r="B244" s="167" t="s">
        <v>283</v>
      </c>
      <c r="C244" s="94">
        <v>100</v>
      </c>
      <c r="D244" s="95" t="s">
        <v>261</v>
      </c>
      <c r="E244" s="95" t="s">
        <v>275</v>
      </c>
      <c r="F244" s="60">
        <f t="shared" si="32"/>
        <v>16664.8</v>
      </c>
      <c r="G244" s="60"/>
      <c r="H244" s="60">
        <v>0</v>
      </c>
      <c r="I244" s="49">
        <v>16664.8</v>
      </c>
    </row>
    <row r="245" spans="1:12" ht="63" hidden="1">
      <c r="A245" s="170" t="s">
        <v>837</v>
      </c>
      <c r="B245" s="167" t="s">
        <v>283</v>
      </c>
      <c r="C245" s="94">
        <v>200</v>
      </c>
      <c r="D245" s="95" t="s">
        <v>261</v>
      </c>
      <c r="E245" s="95" t="s">
        <v>275</v>
      </c>
      <c r="F245" s="60">
        <f t="shared" si="32"/>
        <v>0</v>
      </c>
      <c r="G245" s="60"/>
      <c r="H245" s="60"/>
      <c r="I245" s="49"/>
      <c r="L245" s="18"/>
    </row>
    <row r="246" spans="1:12" ht="47.25">
      <c r="A246" s="170" t="s">
        <v>301</v>
      </c>
      <c r="B246" s="167" t="s">
        <v>302</v>
      </c>
      <c r="C246" s="94">
        <v>200</v>
      </c>
      <c r="D246" s="95" t="s">
        <v>261</v>
      </c>
      <c r="E246" s="95" t="s">
        <v>300</v>
      </c>
      <c r="F246" s="60">
        <f t="shared" si="32"/>
        <v>300</v>
      </c>
      <c r="G246" s="60"/>
      <c r="H246" s="60">
        <v>0</v>
      </c>
      <c r="I246" s="49">
        <v>300</v>
      </c>
      <c r="L246" s="18"/>
    </row>
    <row r="247" spans="1:12" ht="47.25">
      <c r="A247" s="170" t="s">
        <v>301</v>
      </c>
      <c r="B247" s="167" t="s">
        <v>302</v>
      </c>
      <c r="C247" s="94">
        <v>800</v>
      </c>
      <c r="D247" s="95" t="s">
        <v>261</v>
      </c>
      <c r="E247" s="95" t="s">
        <v>300</v>
      </c>
      <c r="F247" s="60">
        <f t="shared" si="32"/>
        <v>310</v>
      </c>
      <c r="G247" s="60"/>
      <c r="H247" s="60">
        <v>0</v>
      </c>
      <c r="I247" s="49">
        <v>310</v>
      </c>
      <c r="L247" s="18"/>
    </row>
    <row r="248" spans="1:12" ht="63">
      <c r="A248" s="170" t="s">
        <v>833</v>
      </c>
      <c r="B248" s="167" t="s">
        <v>285</v>
      </c>
      <c r="C248" s="94">
        <v>100</v>
      </c>
      <c r="D248" s="95" t="s">
        <v>261</v>
      </c>
      <c r="E248" s="95" t="s">
        <v>275</v>
      </c>
      <c r="F248" s="60">
        <f t="shared" si="32"/>
        <v>2800</v>
      </c>
      <c r="G248" s="60"/>
      <c r="H248" s="60">
        <v>0</v>
      </c>
      <c r="I248" s="49">
        <v>2800</v>
      </c>
      <c r="L248" s="18"/>
    </row>
    <row r="249" spans="1:12" ht="47.25" customHeight="1">
      <c r="A249" s="170" t="s">
        <v>838</v>
      </c>
      <c r="B249" s="167" t="s">
        <v>287</v>
      </c>
      <c r="C249" s="94">
        <v>100</v>
      </c>
      <c r="D249" s="95" t="s">
        <v>261</v>
      </c>
      <c r="E249" s="95" t="s">
        <v>275</v>
      </c>
      <c r="F249" s="60">
        <f t="shared" si="32"/>
        <v>288.60000000000002</v>
      </c>
      <c r="G249" s="60"/>
      <c r="H249" s="49">
        <v>288.60000000000002</v>
      </c>
      <c r="I249" s="60">
        <v>0</v>
      </c>
      <c r="L249" s="18"/>
    </row>
    <row r="250" spans="1:12" ht="63">
      <c r="A250" s="170" t="s">
        <v>288</v>
      </c>
      <c r="B250" s="167" t="s">
        <v>289</v>
      </c>
      <c r="C250" s="94">
        <v>100</v>
      </c>
      <c r="D250" s="95" t="s">
        <v>261</v>
      </c>
      <c r="E250" s="95" t="s">
        <v>275</v>
      </c>
      <c r="F250" s="60">
        <f t="shared" si="32"/>
        <v>280.60000000000002</v>
      </c>
      <c r="G250" s="60"/>
      <c r="H250" s="49">
        <v>280.60000000000002</v>
      </c>
      <c r="I250" s="60">
        <v>0</v>
      </c>
      <c r="L250" s="18"/>
    </row>
    <row r="251" spans="1:12" ht="31.5">
      <c r="A251" s="170" t="s">
        <v>290</v>
      </c>
      <c r="B251" s="167" t="s">
        <v>289</v>
      </c>
      <c r="C251" s="94">
        <v>200</v>
      </c>
      <c r="D251" s="95" t="s">
        <v>261</v>
      </c>
      <c r="E251" s="95" t="s">
        <v>275</v>
      </c>
      <c r="F251" s="60">
        <f t="shared" si="32"/>
        <v>1.2</v>
      </c>
      <c r="G251" s="60"/>
      <c r="H251" s="49">
        <v>1.2</v>
      </c>
      <c r="I251" s="60">
        <v>0</v>
      </c>
      <c r="L251" s="18"/>
    </row>
    <row r="252" spans="1:12" ht="110.25">
      <c r="A252" s="170" t="s">
        <v>839</v>
      </c>
      <c r="B252" s="167" t="s">
        <v>330</v>
      </c>
      <c r="C252" s="94">
        <v>100</v>
      </c>
      <c r="D252" s="95" t="s">
        <v>327</v>
      </c>
      <c r="E252" s="95" t="s">
        <v>275</v>
      </c>
      <c r="F252" s="60">
        <f t="shared" si="32"/>
        <v>1997</v>
      </c>
      <c r="G252" s="49">
        <v>1997</v>
      </c>
      <c r="H252" s="60"/>
      <c r="I252" s="60"/>
      <c r="L252" s="18"/>
    </row>
    <row r="253" spans="1:12" ht="78.75" hidden="1">
      <c r="A253" s="170" t="s">
        <v>331</v>
      </c>
      <c r="B253" s="167" t="s">
        <v>330</v>
      </c>
      <c r="C253" s="94">
        <v>200</v>
      </c>
      <c r="D253" s="95" t="s">
        <v>327</v>
      </c>
      <c r="E253" s="95" t="s">
        <v>275</v>
      </c>
      <c r="F253" s="60">
        <f t="shared" si="32"/>
        <v>0</v>
      </c>
      <c r="G253" s="49">
        <v>0</v>
      </c>
      <c r="H253" s="60"/>
      <c r="I253" s="60"/>
      <c r="L253" s="18"/>
    </row>
    <row r="254" spans="1:12" s="9" customFormat="1" ht="31.5">
      <c r="A254" s="163" t="s">
        <v>304</v>
      </c>
      <c r="B254" s="164" t="s">
        <v>840</v>
      </c>
      <c r="C254" s="94"/>
      <c r="D254" s="95"/>
      <c r="E254" s="95"/>
      <c r="F254" s="154">
        <f t="shared" si="32"/>
        <v>196324.89999999997</v>
      </c>
      <c r="G254" s="154">
        <f>G255+G275</f>
        <v>0</v>
      </c>
      <c r="H254" s="154">
        <f>H255+H275</f>
        <v>1818.3</v>
      </c>
      <c r="I254" s="154">
        <f>I255+I275</f>
        <v>194506.59999999998</v>
      </c>
      <c r="J254" s="22"/>
      <c r="K254" s="22"/>
      <c r="L254" s="22"/>
    </row>
    <row r="255" spans="1:12" ht="31.5">
      <c r="A255" s="64" t="s">
        <v>306</v>
      </c>
      <c r="B255" s="177" t="s">
        <v>841</v>
      </c>
      <c r="C255" s="89"/>
      <c r="D255" s="90"/>
      <c r="E255" s="90"/>
      <c r="F255" s="154">
        <f t="shared" si="32"/>
        <v>74207.099999999991</v>
      </c>
      <c r="G255" s="154">
        <f>SUBTOTAL(9,G256:G274)</f>
        <v>0</v>
      </c>
      <c r="H255" s="154">
        <f>SUBTOTAL(9,H256:H274)</f>
        <v>1818.3</v>
      </c>
      <c r="I255" s="154">
        <f>SUBTOTAL(9,I256:I274)</f>
        <v>72388.799999999988</v>
      </c>
      <c r="L255" s="18"/>
    </row>
    <row r="256" spans="1:12" ht="63">
      <c r="A256" s="170" t="s">
        <v>835</v>
      </c>
      <c r="B256" s="167" t="s">
        <v>475</v>
      </c>
      <c r="C256" s="94">
        <v>100</v>
      </c>
      <c r="D256" s="95" t="s">
        <v>261</v>
      </c>
      <c r="E256" s="95" t="s">
        <v>464</v>
      </c>
      <c r="F256" s="60">
        <f t="shared" si="32"/>
        <v>32465.599999999999</v>
      </c>
      <c r="G256" s="60"/>
      <c r="H256" s="60">
        <v>0</v>
      </c>
      <c r="I256" s="49">
        <v>32465.599999999999</v>
      </c>
      <c r="L256" s="18"/>
    </row>
    <row r="257" spans="1:12" ht="63">
      <c r="A257" s="170" t="s">
        <v>278</v>
      </c>
      <c r="B257" s="167" t="s">
        <v>475</v>
      </c>
      <c r="C257" s="94">
        <v>100</v>
      </c>
      <c r="D257" s="95" t="s">
        <v>347</v>
      </c>
      <c r="E257" s="95" t="s">
        <v>464</v>
      </c>
      <c r="F257" s="60">
        <f t="shared" si="32"/>
        <v>13639</v>
      </c>
      <c r="G257" s="60"/>
      <c r="H257" s="60">
        <v>0</v>
      </c>
      <c r="I257" s="49">
        <v>13639</v>
      </c>
      <c r="L257" s="18"/>
    </row>
    <row r="258" spans="1:12" ht="47.25">
      <c r="A258" s="170" t="s">
        <v>280</v>
      </c>
      <c r="B258" s="167" t="s">
        <v>475</v>
      </c>
      <c r="C258" s="94">
        <v>200</v>
      </c>
      <c r="D258" s="95" t="s">
        <v>261</v>
      </c>
      <c r="E258" s="95" t="s">
        <v>464</v>
      </c>
      <c r="F258" s="60">
        <f t="shared" si="32"/>
        <v>2000</v>
      </c>
      <c r="G258" s="60"/>
      <c r="H258" s="60">
        <v>0</v>
      </c>
      <c r="I258" s="49">
        <v>2000</v>
      </c>
      <c r="L258" s="18"/>
    </row>
    <row r="259" spans="1:12" ht="47.25">
      <c r="A259" s="170" t="s">
        <v>280</v>
      </c>
      <c r="B259" s="167" t="s">
        <v>475</v>
      </c>
      <c r="C259" s="94">
        <v>200</v>
      </c>
      <c r="D259" s="95" t="s">
        <v>347</v>
      </c>
      <c r="E259" s="95" t="s">
        <v>464</v>
      </c>
      <c r="F259" s="60">
        <f t="shared" si="32"/>
        <v>822.2</v>
      </c>
      <c r="G259" s="60"/>
      <c r="H259" s="60">
        <v>0</v>
      </c>
      <c r="I259" s="49">
        <v>822.2</v>
      </c>
      <c r="L259" s="18"/>
    </row>
    <row r="260" spans="1:12" ht="31.5">
      <c r="A260" s="170" t="s">
        <v>281</v>
      </c>
      <c r="B260" s="167" t="s">
        <v>475</v>
      </c>
      <c r="C260" s="94">
        <v>800</v>
      </c>
      <c r="D260" s="95" t="s">
        <v>261</v>
      </c>
      <c r="E260" s="95" t="s">
        <v>464</v>
      </c>
      <c r="F260" s="60">
        <f t="shared" si="32"/>
        <v>19.7</v>
      </c>
      <c r="G260" s="60"/>
      <c r="H260" s="60">
        <v>0</v>
      </c>
      <c r="I260" s="49">
        <v>19.7</v>
      </c>
      <c r="L260" s="18"/>
    </row>
    <row r="261" spans="1:12" ht="31.5" hidden="1">
      <c r="A261" s="170" t="s">
        <v>281</v>
      </c>
      <c r="B261" s="167" t="s">
        <v>475</v>
      </c>
      <c r="C261" s="94">
        <v>800</v>
      </c>
      <c r="D261" s="95" t="s">
        <v>347</v>
      </c>
      <c r="E261" s="95" t="s">
        <v>464</v>
      </c>
      <c r="F261" s="60">
        <f t="shared" si="32"/>
        <v>0</v>
      </c>
      <c r="G261" s="60"/>
      <c r="H261" s="60"/>
      <c r="I261" s="60"/>
      <c r="L261" s="18"/>
    </row>
    <row r="262" spans="1:12" ht="94.5">
      <c r="A262" s="170" t="s">
        <v>836</v>
      </c>
      <c r="B262" s="167" t="s">
        <v>476</v>
      </c>
      <c r="C262" s="94">
        <v>100</v>
      </c>
      <c r="D262" s="95" t="s">
        <v>261</v>
      </c>
      <c r="E262" s="95" t="s">
        <v>464</v>
      </c>
      <c r="F262" s="60">
        <f t="shared" si="32"/>
        <v>2093.9</v>
      </c>
      <c r="G262" s="60"/>
      <c r="H262" s="60">
        <v>0</v>
      </c>
      <c r="I262" s="49">
        <v>2093.9</v>
      </c>
      <c r="L262" s="18"/>
    </row>
    <row r="263" spans="1:12" s="18" customFormat="1" ht="94.5">
      <c r="A263" s="170" t="s">
        <v>282</v>
      </c>
      <c r="B263" s="167" t="s">
        <v>476</v>
      </c>
      <c r="C263" s="94">
        <v>100</v>
      </c>
      <c r="D263" s="95" t="s">
        <v>347</v>
      </c>
      <c r="E263" s="95" t="s">
        <v>464</v>
      </c>
      <c r="F263" s="60">
        <f t="shared" si="32"/>
        <v>870.6</v>
      </c>
      <c r="G263" s="60"/>
      <c r="H263" s="60">
        <v>0</v>
      </c>
      <c r="I263" s="49">
        <v>870.6</v>
      </c>
    </row>
    <row r="264" spans="1:12" s="18" customFormat="1" ht="63" hidden="1">
      <c r="A264" s="170" t="s">
        <v>284</v>
      </c>
      <c r="B264" s="167" t="s">
        <v>476</v>
      </c>
      <c r="C264" s="94">
        <v>200</v>
      </c>
      <c r="D264" s="95" t="s">
        <v>261</v>
      </c>
      <c r="E264" s="95" t="s">
        <v>464</v>
      </c>
      <c r="F264" s="60">
        <f t="shared" si="32"/>
        <v>0</v>
      </c>
      <c r="G264" s="60"/>
      <c r="H264" s="60"/>
      <c r="I264" s="60"/>
    </row>
    <row r="265" spans="1:12" ht="63" hidden="1">
      <c r="A265" s="170" t="s">
        <v>837</v>
      </c>
      <c r="B265" s="167" t="s">
        <v>476</v>
      </c>
      <c r="C265" s="94">
        <v>200</v>
      </c>
      <c r="D265" s="95" t="s">
        <v>347</v>
      </c>
      <c r="E265" s="95" t="s">
        <v>464</v>
      </c>
      <c r="F265" s="60">
        <f t="shared" si="32"/>
        <v>0</v>
      </c>
      <c r="G265" s="60"/>
      <c r="H265" s="60"/>
      <c r="I265" s="60">
        <v>0</v>
      </c>
      <c r="L265" s="18"/>
    </row>
    <row r="266" spans="1:12" ht="63">
      <c r="A266" s="170" t="s">
        <v>833</v>
      </c>
      <c r="B266" s="167" t="s">
        <v>477</v>
      </c>
      <c r="C266" s="94">
        <v>100</v>
      </c>
      <c r="D266" s="95" t="s">
        <v>261</v>
      </c>
      <c r="E266" s="95" t="s">
        <v>464</v>
      </c>
      <c r="F266" s="60">
        <f t="shared" si="32"/>
        <v>2000</v>
      </c>
      <c r="G266" s="60"/>
      <c r="H266" s="60">
        <v>0</v>
      </c>
      <c r="I266" s="49">
        <v>2000</v>
      </c>
      <c r="J266" s="54"/>
      <c r="L266" s="18"/>
    </row>
    <row r="267" spans="1:12" ht="63">
      <c r="A267" s="170" t="s">
        <v>833</v>
      </c>
      <c r="B267" s="167" t="s">
        <v>477</v>
      </c>
      <c r="C267" s="94">
        <v>100</v>
      </c>
      <c r="D267" s="95" t="s">
        <v>347</v>
      </c>
      <c r="E267" s="95" t="s">
        <v>464</v>
      </c>
      <c r="F267" s="60">
        <f t="shared" si="32"/>
        <v>400</v>
      </c>
      <c r="G267" s="60"/>
      <c r="H267" s="60">
        <v>0</v>
      </c>
      <c r="I267" s="49">
        <v>400</v>
      </c>
      <c r="L267" s="18"/>
    </row>
    <row r="268" spans="1:12" ht="15.75" hidden="1">
      <c r="A268" s="170" t="s">
        <v>480</v>
      </c>
      <c r="B268" s="167" t="s">
        <v>481</v>
      </c>
      <c r="C268" s="94">
        <v>100</v>
      </c>
      <c r="D268" s="95" t="s">
        <v>261</v>
      </c>
      <c r="E268" s="95" t="s">
        <v>464</v>
      </c>
      <c r="F268" s="60">
        <f t="shared" si="32"/>
        <v>0</v>
      </c>
      <c r="G268" s="60"/>
      <c r="H268" s="60"/>
      <c r="I268" s="60"/>
      <c r="L268" s="18"/>
    </row>
    <row r="269" spans="1:12" ht="15.75">
      <c r="A269" s="170" t="s">
        <v>480</v>
      </c>
      <c r="B269" s="165" t="s">
        <v>481</v>
      </c>
      <c r="C269" s="94">
        <v>800</v>
      </c>
      <c r="D269" s="95" t="s">
        <v>261</v>
      </c>
      <c r="E269" s="95" t="s">
        <v>479</v>
      </c>
      <c r="F269" s="60">
        <f t="shared" si="32"/>
        <v>2178</v>
      </c>
      <c r="G269" s="60"/>
      <c r="H269" s="60">
        <v>0</v>
      </c>
      <c r="I269" s="49">
        <v>2178</v>
      </c>
      <c r="L269" s="18"/>
    </row>
    <row r="270" spans="1:12" ht="31.5">
      <c r="A270" s="170" t="s">
        <v>308</v>
      </c>
      <c r="B270" s="165" t="s">
        <v>309</v>
      </c>
      <c r="C270" s="94">
        <v>200</v>
      </c>
      <c r="D270" s="95" t="s">
        <v>261</v>
      </c>
      <c r="E270" s="95" t="s">
        <v>300</v>
      </c>
      <c r="F270" s="60">
        <f t="shared" si="32"/>
        <v>10896.9</v>
      </c>
      <c r="G270" s="60"/>
      <c r="H270" s="60">
        <v>0</v>
      </c>
      <c r="I270" s="49">
        <v>10896.9</v>
      </c>
      <c r="L270" s="18"/>
    </row>
    <row r="271" spans="1:12" ht="31.5">
      <c r="A271" s="170" t="s">
        <v>310</v>
      </c>
      <c r="B271" s="165" t="s">
        <v>309</v>
      </c>
      <c r="C271" s="94">
        <v>800</v>
      </c>
      <c r="D271" s="95" t="s">
        <v>261</v>
      </c>
      <c r="E271" s="95" t="s">
        <v>300</v>
      </c>
      <c r="F271" s="60">
        <f t="shared" si="32"/>
        <v>2.9</v>
      </c>
      <c r="G271" s="60"/>
      <c r="H271" s="60">
        <v>0</v>
      </c>
      <c r="I271" s="60">
        <v>2.9</v>
      </c>
      <c r="L271" s="18"/>
    </row>
    <row r="272" spans="1:12" ht="31.5">
      <c r="A272" s="98" t="s">
        <v>955</v>
      </c>
      <c r="B272" s="165" t="s">
        <v>956</v>
      </c>
      <c r="C272" s="94">
        <v>400</v>
      </c>
      <c r="D272" s="95" t="s">
        <v>261</v>
      </c>
      <c r="E272" s="95" t="s">
        <v>300</v>
      </c>
      <c r="F272" s="60">
        <f t="shared" si="32"/>
        <v>5000</v>
      </c>
      <c r="G272" s="60"/>
      <c r="H272" s="60"/>
      <c r="I272" s="60">
        <v>5000</v>
      </c>
      <c r="L272" s="18"/>
    </row>
    <row r="273" spans="1:12" ht="63">
      <c r="A273" s="170" t="s">
        <v>842</v>
      </c>
      <c r="B273" s="167" t="s">
        <v>516</v>
      </c>
      <c r="C273" s="94">
        <v>100</v>
      </c>
      <c r="D273" s="95" t="s">
        <v>261</v>
      </c>
      <c r="E273" s="95" t="s">
        <v>275</v>
      </c>
      <c r="F273" s="60">
        <f t="shared" si="32"/>
        <v>1806.3</v>
      </c>
      <c r="G273" s="60"/>
      <c r="H273" s="49">
        <v>1806.3</v>
      </c>
      <c r="I273" s="60"/>
      <c r="L273" s="18"/>
    </row>
    <row r="274" spans="1:12" s="9" customFormat="1" ht="31.5">
      <c r="A274" s="170" t="s">
        <v>517</v>
      </c>
      <c r="B274" s="167" t="s">
        <v>516</v>
      </c>
      <c r="C274" s="94">
        <v>200</v>
      </c>
      <c r="D274" s="95" t="s">
        <v>261</v>
      </c>
      <c r="E274" s="95" t="s">
        <v>275</v>
      </c>
      <c r="F274" s="60">
        <f t="shared" si="32"/>
        <v>12</v>
      </c>
      <c r="G274" s="60"/>
      <c r="H274" s="49">
        <v>12</v>
      </c>
      <c r="I274" s="60"/>
      <c r="J274" s="22"/>
      <c r="K274" s="22"/>
      <c r="L274" s="22"/>
    </row>
    <row r="275" spans="1:12" s="9" customFormat="1" ht="15.75">
      <c r="A275" s="64" t="s">
        <v>311</v>
      </c>
      <c r="B275" s="177" t="s">
        <v>843</v>
      </c>
      <c r="C275" s="89"/>
      <c r="D275" s="90"/>
      <c r="E275" s="90"/>
      <c r="F275" s="154">
        <f t="shared" si="32"/>
        <v>122117.8</v>
      </c>
      <c r="G275" s="154">
        <f>SUBTOTAL(9,G276:G287)</f>
        <v>0</v>
      </c>
      <c r="H275" s="154">
        <f>SUBTOTAL(9,H276:H287)</f>
        <v>0</v>
      </c>
      <c r="I275" s="154">
        <f>SUBTOTAL(9,I276:I287)</f>
        <v>122117.8</v>
      </c>
      <c r="J275" s="22"/>
      <c r="K275" s="22"/>
      <c r="L275" s="22"/>
    </row>
    <row r="276" spans="1:12" s="18" customFormat="1" ht="63">
      <c r="A276" s="165" t="s">
        <v>272</v>
      </c>
      <c r="B276" s="167" t="s">
        <v>313</v>
      </c>
      <c r="C276" s="94">
        <v>100</v>
      </c>
      <c r="D276" s="95" t="s">
        <v>261</v>
      </c>
      <c r="E276" s="95" t="s">
        <v>300</v>
      </c>
      <c r="F276" s="60">
        <f t="shared" si="32"/>
        <v>3380</v>
      </c>
      <c r="G276" s="154"/>
      <c r="H276" s="154"/>
      <c r="I276" s="60">
        <f>1380+2000</f>
        <v>3380</v>
      </c>
    </row>
    <row r="277" spans="1:12" s="18" customFormat="1" ht="63">
      <c r="A277" s="165" t="s">
        <v>272</v>
      </c>
      <c r="B277" s="167" t="s">
        <v>313</v>
      </c>
      <c r="C277" s="94">
        <v>100</v>
      </c>
      <c r="D277" s="95" t="s">
        <v>327</v>
      </c>
      <c r="E277" s="95" t="s">
        <v>347</v>
      </c>
      <c r="F277" s="60">
        <f t="shared" si="32"/>
        <v>292.8</v>
      </c>
      <c r="G277" s="154"/>
      <c r="H277" s="154"/>
      <c r="I277" s="60">
        <v>292.8</v>
      </c>
    </row>
    <row r="278" spans="1:12" ht="63" hidden="1">
      <c r="A278" s="176" t="s">
        <v>314</v>
      </c>
      <c r="B278" s="167" t="s">
        <v>315</v>
      </c>
      <c r="C278" s="94">
        <v>100</v>
      </c>
      <c r="D278" s="95" t="s">
        <v>261</v>
      </c>
      <c r="E278" s="95" t="s">
        <v>300</v>
      </c>
      <c r="F278" s="60">
        <f t="shared" si="32"/>
        <v>0</v>
      </c>
      <c r="G278" s="154"/>
      <c r="H278" s="154"/>
      <c r="I278" s="60"/>
      <c r="L278" s="18"/>
    </row>
    <row r="279" spans="1:12" ht="63">
      <c r="A279" s="97" t="s">
        <v>344</v>
      </c>
      <c r="B279" s="94" t="s">
        <v>345</v>
      </c>
      <c r="C279" s="94">
        <v>100</v>
      </c>
      <c r="D279" s="95" t="s">
        <v>327</v>
      </c>
      <c r="E279" s="95" t="s">
        <v>347</v>
      </c>
      <c r="F279" s="60">
        <f t="shared" si="32"/>
        <v>6189.6</v>
      </c>
      <c r="G279" s="60"/>
      <c r="H279" s="60">
        <v>0</v>
      </c>
      <c r="I279" s="49">
        <v>6189.6</v>
      </c>
      <c r="L279" s="18"/>
    </row>
    <row r="280" spans="1:12" ht="47.25" hidden="1">
      <c r="A280" s="97" t="s">
        <v>346</v>
      </c>
      <c r="B280" s="94" t="s">
        <v>345</v>
      </c>
      <c r="C280" s="94">
        <v>200</v>
      </c>
      <c r="D280" s="95" t="s">
        <v>327</v>
      </c>
      <c r="E280" s="95" t="s">
        <v>332</v>
      </c>
      <c r="F280" s="60">
        <f t="shared" si="32"/>
        <v>0</v>
      </c>
      <c r="G280" s="60"/>
      <c r="H280" s="60">
        <v>0</v>
      </c>
      <c r="I280" s="60"/>
      <c r="L280" s="18"/>
    </row>
    <row r="281" spans="1:12" ht="78.75">
      <c r="A281" s="170" t="s">
        <v>844</v>
      </c>
      <c r="B281" s="167" t="s">
        <v>845</v>
      </c>
      <c r="C281" s="94">
        <v>100</v>
      </c>
      <c r="D281" s="95" t="s">
        <v>261</v>
      </c>
      <c r="E281" s="95" t="s">
        <v>300</v>
      </c>
      <c r="F281" s="60">
        <f t="shared" si="32"/>
        <v>33651.599999999999</v>
      </c>
      <c r="G281" s="60"/>
      <c r="H281" s="60">
        <v>0</v>
      </c>
      <c r="I281" s="60">
        <v>33651.599999999999</v>
      </c>
      <c r="L281" s="18"/>
    </row>
    <row r="282" spans="1:12" ht="47.25">
      <c r="A282" s="170" t="s">
        <v>521</v>
      </c>
      <c r="B282" s="167" t="s">
        <v>845</v>
      </c>
      <c r="C282" s="94">
        <v>200</v>
      </c>
      <c r="D282" s="95" t="s">
        <v>261</v>
      </c>
      <c r="E282" s="95" t="s">
        <v>300</v>
      </c>
      <c r="F282" s="60">
        <f t="shared" si="32"/>
        <v>12087</v>
      </c>
      <c r="G282" s="60"/>
      <c r="H282" s="60">
        <v>0</v>
      </c>
      <c r="I282" s="60">
        <v>12087</v>
      </c>
      <c r="L282" s="18"/>
    </row>
    <row r="283" spans="1:12" ht="31.5">
      <c r="A283" s="170" t="s">
        <v>522</v>
      </c>
      <c r="B283" s="167" t="s">
        <v>845</v>
      </c>
      <c r="C283" s="94">
        <v>800</v>
      </c>
      <c r="D283" s="95" t="s">
        <v>261</v>
      </c>
      <c r="E283" s="95" t="s">
        <v>300</v>
      </c>
      <c r="F283" s="60">
        <f t="shared" si="32"/>
        <v>89.9</v>
      </c>
      <c r="G283" s="60"/>
      <c r="H283" s="60">
        <v>0</v>
      </c>
      <c r="I283" s="60">
        <v>89.9</v>
      </c>
      <c r="L283" s="18"/>
    </row>
    <row r="284" spans="1:12" ht="78.75">
      <c r="A284" s="98" t="s">
        <v>316</v>
      </c>
      <c r="B284" s="167" t="s">
        <v>846</v>
      </c>
      <c r="C284" s="94">
        <v>100</v>
      </c>
      <c r="D284" s="95" t="s">
        <v>261</v>
      </c>
      <c r="E284" s="95" t="s">
        <v>300</v>
      </c>
      <c r="F284" s="60">
        <f t="shared" si="32"/>
        <v>27027.9</v>
      </c>
      <c r="G284" s="60"/>
      <c r="H284" s="60">
        <v>0</v>
      </c>
      <c r="I284" s="49">
        <v>27027.9</v>
      </c>
      <c r="L284" s="18"/>
    </row>
    <row r="285" spans="1:12" ht="47.25">
      <c r="A285" s="98" t="s">
        <v>318</v>
      </c>
      <c r="B285" s="167" t="s">
        <v>846</v>
      </c>
      <c r="C285" s="94">
        <v>200</v>
      </c>
      <c r="D285" s="95" t="s">
        <v>261</v>
      </c>
      <c r="E285" s="95" t="s">
        <v>300</v>
      </c>
      <c r="F285" s="60">
        <f t="shared" si="32"/>
        <v>36110</v>
      </c>
      <c r="G285" s="60"/>
      <c r="H285" s="60">
        <v>0</v>
      </c>
      <c r="I285" s="60">
        <v>36110</v>
      </c>
      <c r="L285" s="18"/>
    </row>
    <row r="286" spans="1:12" ht="47.25">
      <c r="A286" s="98" t="s">
        <v>318</v>
      </c>
      <c r="B286" s="167" t="s">
        <v>846</v>
      </c>
      <c r="C286" s="94">
        <v>800</v>
      </c>
      <c r="D286" s="95" t="s">
        <v>261</v>
      </c>
      <c r="E286" s="95" t="s">
        <v>300</v>
      </c>
      <c r="F286" s="60">
        <f t="shared" si="32"/>
        <v>303.89999999999998</v>
      </c>
      <c r="G286" s="60"/>
      <c r="H286" s="60">
        <v>0</v>
      </c>
      <c r="I286" s="60">
        <v>303.89999999999998</v>
      </c>
      <c r="L286" s="18"/>
    </row>
    <row r="287" spans="1:12" ht="31.5">
      <c r="A287" s="176" t="s">
        <v>847</v>
      </c>
      <c r="B287" s="167" t="s">
        <v>848</v>
      </c>
      <c r="C287" s="94">
        <v>100</v>
      </c>
      <c r="D287" s="95" t="s">
        <v>261</v>
      </c>
      <c r="E287" s="95" t="s">
        <v>300</v>
      </c>
      <c r="F287" s="60">
        <f t="shared" si="32"/>
        <v>2985.1</v>
      </c>
      <c r="G287" s="60"/>
      <c r="H287" s="60">
        <v>0</v>
      </c>
      <c r="I287" s="60">
        <v>2985.1</v>
      </c>
      <c r="L287" s="18"/>
    </row>
    <row r="288" spans="1:12" s="9" customFormat="1" ht="15.75">
      <c r="A288" s="163" t="s">
        <v>293</v>
      </c>
      <c r="B288" s="164" t="s">
        <v>849</v>
      </c>
      <c r="C288" s="94"/>
      <c r="D288" s="95"/>
      <c r="E288" s="95"/>
      <c r="F288" s="154">
        <f t="shared" si="32"/>
        <v>25773.399999999998</v>
      </c>
      <c r="G288" s="154">
        <f>G289+G309</f>
        <v>33.700000000000003</v>
      </c>
      <c r="H288" s="154">
        <f>H289+H309</f>
        <v>3804.1</v>
      </c>
      <c r="I288" s="154">
        <f>I289+I309</f>
        <v>21935.599999999999</v>
      </c>
      <c r="J288" s="22"/>
      <c r="K288" s="22"/>
      <c r="L288" s="22"/>
    </row>
    <row r="289" spans="1:12" s="9" customFormat="1" ht="15.75">
      <c r="A289" s="64" t="s">
        <v>295</v>
      </c>
      <c r="B289" s="177" t="s">
        <v>850</v>
      </c>
      <c r="C289" s="89"/>
      <c r="D289" s="90"/>
      <c r="E289" s="90"/>
      <c r="F289" s="154">
        <f>G289+H289+I289</f>
        <v>15399.5</v>
      </c>
      <c r="G289" s="154">
        <f>SUBTOTAL(9,G290:G308)</f>
        <v>33.700000000000003</v>
      </c>
      <c r="H289" s="154">
        <f>SUBTOTAL(9,H290:H308)</f>
        <v>3804.1</v>
      </c>
      <c r="I289" s="154">
        <f>SUBTOTAL(9,I290:I308)</f>
        <v>11561.7</v>
      </c>
      <c r="J289" s="22"/>
      <c r="K289" s="22"/>
      <c r="L289" s="22"/>
    </row>
    <row r="290" spans="1:12" s="22" customFormat="1" ht="31.5" hidden="1">
      <c r="A290" s="170" t="s">
        <v>322</v>
      </c>
      <c r="B290" s="167" t="s">
        <v>323</v>
      </c>
      <c r="C290" s="94">
        <v>200</v>
      </c>
      <c r="D290" s="95" t="s">
        <v>261</v>
      </c>
      <c r="E290" s="95" t="s">
        <v>300</v>
      </c>
      <c r="F290" s="60">
        <f t="shared" si="32"/>
        <v>0</v>
      </c>
      <c r="G290" s="60"/>
      <c r="H290" s="60"/>
      <c r="I290" s="60"/>
    </row>
    <row r="291" spans="1:12" s="18" customFormat="1" ht="31.5" hidden="1">
      <c r="A291" s="170" t="s">
        <v>322</v>
      </c>
      <c r="B291" s="167" t="s">
        <v>323</v>
      </c>
      <c r="C291" s="94">
        <v>200</v>
      </c>
      <c r="D291" s="95" t="s">
        <v>327</v>
      </c>
      <c r="E291" s="95" t="s">
        <v>332</v>
      </c>
      <c r="F291" s="60">
        <f>G291+H291+I291</f>
        <v>0</v>
      </c>
      <c r="G291" s="60"/>
      <c r="H291" s="60"/>
      <c r="I291" s="60"/>
    </row>
    <row r="292" spans="1:12" s="22" customFormat="1" ht="31.5" hidden="1">
      <c r="A292" s="170" t="s">
        <v>324</v>
      </c>
      <c r="B292" s="167" t="s">
        <v>323</v>
      </c>
      <c r="C292" s="94">
        <v>300</v>
      </c>
      <c r="D292" s="95" t="s">
        <v>261</v>
      </c>
      <c r="E292" s="95" t="s">
        <v>300</v>
      </c>
      <c r="F292" s="60">
        <f t="shared" si="32"/>
        <v>0</v>
      </c>
      <c r="G292" s="60"/>
      <c r="H292" s="60"/>
      <c r="I292" s="60"/>
    </row>
    <row r="293" spans="1:12" s="22" customFormat="1" ht="31.5" hidden="1">
      <c r="A293" s="170" t="s">
        <v>324</v>
      </c>
      <c r="B293" s="167" t="s">
        <v>323</v>
      </c>
      <c r="C293" s="94">
        <v>300</v>
      </c>
      <c r="D293" s="95" t="s">
        <v>347</v>
      </c>
      <c r="E293" s="95" t="s">
        <v>327</v>
      </c>
      <c r="F293" s="60">
        <f t="shared" si="32"/>
        <v>0</v>
      </c>
      <c r="G293" s="60"/>
      <c r="H293" s="60"/>
      <c r="I293" s="60"/>
    </row>
    <row r="294" spans="1:12" s="22" customFormat="1" ht="47.25" hidden="1">
      <c r="A294" s="170" t="s">
        <v>643</v>
      </c>
      <c r="B294" s="167" t="s">
        <v>323</v>
      </c>
      <c r="C294" s="94">
        <v>600</v>
      </c>
      <c r="D294" s="95" t="s">
        <v>452</v>
      </c>
      <c r="E294" s="95" t="s">
        <v>261</v>
      </c>
      <c r="F294" s="60">
        <f t="shared" ref="F294:F302" si="36">G294+H294+I294</f>
        <v>0</v>
      </c>
      <c r="G294" s="60"/>
      <c r="H294" s="60"/>
      <c r="I294" s="60"/>
    </row>
    <row r="295" spans="1:12" s="18" customFormat="1" ht="47.25">
      <c r="A295" s="170" t="s">
        <v>643</v>
      </c>
      <c r="B295" s="167" t="s">
        <v>323</v>
      </c>
      <c r="C295" s="94">
        <v>600</v>
      </c>
      <c r="D295" s="95" t="s">
        <v>452</v>
      </c>
      <c r="E295" s="95" t="s">
        <v>264</v>
      </c>
      <c r="F295" s="60">
        <f t="shared" si="36"/>
        <v>600</v>
      </c>
      <c r="G295" s="60"/>
      <c r="H295" s="60"/>
      <c r="I295" s="60">
        <v>600</v>
      </c>
    </row>
    <row r="296" spans="1:12" s="18" customFormat="1" ht="47.25">
      <c r="A296" s="170" t="s">
        <v>643</v>
      </c>
      <c r="B296" s="167" t="s">
        <v>323</v>
      </c>
      <c r="C296" s="94">
        <v>600</v>
      </c>
      <c r="D296" s="95" t="s">
        <v>452</v>
      </c>
      <c r="E296" s="95" t="s">
        <v>327</v>
      </c>
      <c r="F296" s="60">
        <f t="shared" si="36"/>
        <v>309</v>
      </c>
      <c r="G296" s="60"/>
      <c r="H296" s="60"/>
      <c r="I296" s="60">
        <v>309</v>
      </c>
    </row>
    <row r="297" spans="1:12" s="22" customFormat="1" ht="47.25">
      <c r="A297" s="170" t="s">
        <v>643</v>
      </c>
      <c r="B297" s="167" t="s">
        <v>323</v>
      </c>
      <c r="C297" s="94">
        <v>600</v>
      </c>
      <c r="D297" s="95" t="s">
        <v>375</v>
      </c>
      <c r="E297" s="95" t="s">
        <v>261</v>
      </c>
      <c r="F297" s="60">
        <f t="shared" si="36"/>
        <v>2403</v>
      </c>
      <c r="G297" s="60"/>
      <c r="H297" s="60"/>
      <c r="I297" s="60">
        <v>2403</v>
      </c>
    </row>
    <row r="298" spans="1:12" s="18" customFormat="1" ht="47.25" hidden="1">
      <c r="A298" s="170" t="s">
        <v>643</v>
      </c>
      <c r="B298" s="167" t="s">
        <v>323</v>
      </c>
      <c r="C298" s="94">
        <v>600</v>
      </c>
      <c r="D298" s="95" t="s">
        <v>479</v>
      </c>
      <c r="E298" s="95" t="s">
        <v>264</v>
      </c>
      <c r="F298" s="60">
        <f t="shared" si="36"/>
        <v>0</v>
      </c>
      <c r="G298" s="60"/>
      <c r="H298" s="60"/>
      <c r="I298" s="60"/>
    </row>
    <row r="299" spans="1:12" s="9" customFormat="1" ht="31.5">
      <c r="A299" s="170" t="s">
        <v>325</v>
      </c>
      <c r="B299" s="167" t="s">
        <v>323</v>
      </c>
      <c r="C299" s="94">
        <v>800</v>
      </c>
      <c r="D299" s="95" t="s">
        <v>261</v>
      </c>
      <c r="E299" s="95" t="s">
        <v>479</v>
      </c>
      <c r="F299" s="60">
        <f t="shared" si="36"/>
        <v>5199.2</v>
      </c>
      <c r="G299" s="60"/>
      <c r="H299" s="60"/>
      <c r="I299" s="49">
        <v>5199.2</v>
      </c>
      <c r="J299" s="188"/>
      <c r="K299" s="22"/>
      <c r="L299" s="22"/>
    </row>
    <row r="300" spans="1:12" s="9" customFormat="1" ht="31.5">
      <c r="A300" s="170" t="s">
        <v>325</v>
      </c>
      <c r="B300" s="167" t="s">
        <v>323</v>
      </c>
      <c r="C300" s="94">
        <v>300</v>
      </c>
      <c r="D300" s="95" t="s">
        <v>261</v>
      </c>
      <c r="E300" s="95" t="s">
        <v>300</v>
      </c>
      <c r="F300" s="60">
        <f t="shared" si="36"/>
        <v>600</v>
      </c>
      <c r="G300" s="60"/>
      <c r="H300" s="60"/>
      <c r="I300" s="60">
        <v>600</v>
      </c>
      <c r="J300" s="22"/>
      <c r="K300" s="22"/>
      <c r="L300" s="22"/>
    </row>
    <row r="301" spans="1:12" s="18" customFormat="1" ht="31.5" hidden="1">
      <c r="A301" s="170" t="s">
        <v>325</v>
      </c>
      <c r="B301" s="167" t="s">
        <v>323</v>
      </c>
      <c r="C301" s="94">
        <v>800</v>
      </c>
      <c r="D301" s="95" t="s">
        <v>275</v>
      </c>
      <c r="E301" s="95" t="s">
        <v>405</v>
      </c>
      <c r="F301" s="60">
        <f t="shared" si="36"/>
        <v>0</v>
      </c>
      <c r="G301" s="60"/>
      <c r="H301" s="60"/>
      <c r="I301" s="60"/>
    </row>
    <row r="302" spans="1:12" s="18" customFormat="1" ht="31.5">
      <c r="A302" s="170" t="s">
        <v>325</v>
      </c>
      <c r="B302" s="167" t="s">
        <v>323</v>
      </c>
      <c r="C302" s="94">
        <v>300</v>
      </c>
      <c r="D302" s="95" t="s">
        <v>347</v>
      </c>
      <c r="E302" s="95" t="s">
        <v>327</v>
      </c>
      <c r="F302" s="60">
        <f t="shared" si="36"/>
        <v>2300</v>
      </c>
      <c r="G302" s="60"/>
      <c r="H302" s="60"/>
      <c r="I302" s="60">
        <v>2300</v>
      </c>
    </row>
    <row r="303" spans="1:12" s="18" customFormat="1" ht="63">
      <c r="A303" s="97" t="s">
        <v>297</v>
      </c>
      <c r="B303" s="166" t="s">
        <v>298</v>
      </c>
      <c r="C303" s="94">
        <v>200</v>
      </c>
      <c r="D303" s="95" t="s">
        <v>261</v>
      </c>
      <c r="E303" s="95" t="s">
        <v>292</v>
      </c>
      <c r="F303" s="60">
        <f t="shared" si="32"/>
        <v>33.700000000000003</v>
      </c>
      <c r="G303" s="49">
        <v>33.700000000000003</v>
      </c>
      <c r="H303" s="60"/>
      <c r="I303" s="60"/>
    </row>
    <row r="304" spans="1:12" s="18" customFormat="1" ht="31.5">
      <c r="A304" s="97" t="s">
        <v>934</v>
      </c>
      <c r="B304" s="166" t="s">
        <v>933</v>
      </c>
      <c r="C304" s="94">
        <v>700</v>
      </c>
      <c r="D304" s="95" t="s">
        <v>300</v>
      </c>
      <c r="E304" s="95" t="s">
        <v>261</v>
      </c>
      <c r="F304" s="60">
        <f t="shared" si="32"/>
        <v>28</v>
      </c>
      <c r="G304" s="60"/>
      <c r="H304" s="60"/>
      <c r="I304" s="49">
        <v>28</v>
      </c>
    </row>
    <row r="305" spans="1:12" s="18" customFormat="1" ht="15.75" hidden="1">
      <c r="A305" s="176" t="s">
        <v>482</v>
      </c>
      <c r="B305" s="167" t="s">
        <v>483</v>
      </c>
      <c r="C305" s="94">
        <v>800</v>
      </c>
      <c r="D305" s="95" t="s">
        <v>261</v>
      </c>
      <c r="E305" s="95" t="s">
        <v>300</v>
      </c>
      <c r="F305" s="60">
        <f>G305+H305+I305</f>
        <v>0</v>
      </c>
      <c r="G305" s="60"/>
      <c r="H305" s="60"/>
      <c r="I305" s="49"/>
    </row>
    <row r="306" spans="1:12" s="18" customFormat="1" ht="15.75">
      <c r="A306" s="176" t="s">
        <v>482</v>
      </c>
      <c r="B306" s="167" t="s">
        <v>483</v>
      </c>
      <c r="C306" s="94">
        <v>800</v>
      </c>
      <c r="D306" s="95" t="s">
        <v>275</v>
      </c>
      <c r="E306" s="95" t="s">
        <v>405</v>
      </c>
      <c r="F306" s="60">
        <f>G306+H306+I306</f>
        <v>122.5</v>
      </c>
      <c r="G306" s="60"/>
      <c r="H306" s="60"/>
      <c r="I306" s="49">
        <v>122.5</v>
      </c>
      <c r="J306" s="54"/>
    </row>
    <row r="307" spans="1:12" s="18" customFormat="1" ht="47.25">
      <c r="A307" s="93" t="s">
        <v>971</v>
      </c>
      <c r="B307" s="167" t="s">
        <v>970</v>
      </c>
      <c r="C307" s="94">
        <v>800</v>
      </c>
      <c r="D307" s="95" t="s">
        <v>275</v>
      </c>
      <c r="E307" s="95" t="s">
        <v>405</v>
      </c>
      <c r="F307" s="60">
        <f>G307+H307+I307</f>
        <v>474.2</v>
      </c>
      <c r="G307" s="60"/>
      <c r="H307" s="60">
        <v>474.2</v>
      </c>
      <c r="I307" s="60"/>
    </row>
    <row r="308" spans="1:12" s="9" customFormat="1" ht="63">
      <c r="A308" s="97" t="s">
        <v>461</v>
      </c>
      <c r="B308" s="109" t="s">
        <v>462</v>
      </c>
      <c r="C308" s="94">
        <v>400</v>
      </c>
      <c r="D308" s="95" t="s">
        <v>347</v>
      </c>
      <c r="E308" s="95" t="s">
        <v>275</v>
      </c>
      <c r="F308" s="60">
        <f t="shared" si="32"/>
        <v>3329.9</v>
      </c>
      <c r="G308" s="60"/>
      <c r="H308" s="142">
        <v>3329.9</v>
      </c>
      <c r="I308" s="60"/>
      <c r="J308" s="22"/>
      <c r="K308" s="22"/>
      <c r="L308" s="22"/>
    </row>
    <row r="309" spans="1:12" ht="15.75">
      <c r="A309" s="88" t="s">
        <v>510</v>
      </c>
      <c r="B309" s="164" t="s">
        <v>851</v>
      </c>
      <c r="C309" s="89"/>
      <c r="D309" s="90"/>
      <c r="E309" s="90"/>
      <c r="F309" s="154">
        <f t="shared" si="32"/>
        <v>10373.9</v>
      </c>
      <c r="G309" s="154">
        <f>G310</f>
        <v>0</v>
      </c>
      <c r="H309" s="154">
        <f>H310</f>
        <v>0</v>
      </c>
      <c r="I309" s="154">
        <f>I310</f>
        <v>10373.9</v>
      </c>
      <c r="L309" s="18"/>
    </row>
    <row r="310" spans="1:12" ht="31.5">
      <c r="A310" s="97" t="s">
        <v>512</v>
      </c>
      <c r="B310" s="166" t="s">
        <v>513</v>
      </c>
      <c r="C310" s="94">
        <v>300</v>
      </c>
      <c r="D310" s="95" t="s">
        <v>347</v>
      </c>
      <c r="E310" s="95" t="s">
        <v>261</v>
      </c>
      <c r="F310" s="60">
        <f t="shared" si="32"/>
        <v>10373.9</v>
      </c>
      <c r="G310" s="60"/>
      <c r="H310" s="60"/>
      <c r="I310" s="49">
        <v>10373.9</v>
      </c>
      <c r="L310" s="18"/>
    </row>
    <row r="311" spans="1:12" s="9" customFormat="1" ht="15.75">
      <c r="A311" s="138" t="s">
        <v>666</v>
      </c>
      <c r="B311" s="164" t="s">
        <v>852</v>
      </c>
      <c r="C311" s="94"/>
      <c r="D311" s="95"/>
      <c r="E311" s="95"/>
      <c r="F311" s="154">
        <f t="shared" si="32"/>
        <v>50</v>
      </c>
      <c r="G311" s="154">
        <f>G312+G329</f>
        <v>0</v>
      </c>
      <c r="H311" s="154">
        <f>H312+H329</f>
        <v>0</v>
      </c>
      <c r="I311" s="154">
        <f>I312+I329</f>
        <v>50</v>
      </c>
      <c r="J311" s="22"/>
      <c r="K311" s="22"/>
      <c r="L311" s="22"/>
    </row>
    <row r="312" spans="1:12" ht="15.75">
      <c r="A312" s="88" t="s">
        <v>669</v>
      </c>
      <c r="B312" s="164" t="s">
        <v>853</v>
      </c>
      <c r="C312" s="89"/>
      <c r="D312" s="90"/>
      <c r="E312" s="90"/>
      <c r="F312" s="154">
        <f t="shared" si="32"/>
        <v>50</v>
      </c>
      <c r="G312" s="154">
        <f>SUBTOTAL(9,G313:G313)</f>
        <v>0</v>
      </c>
      <c r="H312" s="154">
        <f>SUBTOTAL(9,H313:H313)</f>
        <v>0</v>
      </c>
      <c r="I312" s="154">
        <f>SUBTOTAL(9,I313:I313)</f>
        <v>50</v>
      </c>
      <c r="L312" s="18"/>
    </row>
    <row r="313" spans="1:12" ht="63">
      <c r="A313" s="97" t="s">
        <v>854</v>
      </c>
      <c r="B313" s="166" t="s">
        <v>672</v>
      </c>
      <c r="C313" s="94">
        <v>100</v>
      </c>
      <c r="D313" s="95" t="s">
        <v>261</v>
      </c>
      <c r="E313" s="95" t="s">
        <v>327</v>
      </c>
      <c r="F313" s="60">
        <f t="shared" si="32"/>
        <v>50</v>
      </c>
      <c r="G313" s="60"/>
      <c r="H313" s="60">
        <v>0</v>
      </c>
      <c r="I313" s="49">
        <v>50</v>
      </c>
      <c r="L313" s="18"/>
    </row>
    <row r="314" spans="1:12" s="9" customFormat="1" ht="15.75">
      <c r="A314" s="163" t="s">
        <v>673</v>
      </c>
      <c r="B314" s="164" t="s">
        <v>855</v>
      </c>
      <c r="C314" s="94"/>
      <c r="D314" s="95"/>
      <c r="E314" s="95"/>
      <c r="F314" s="154">
        <f t="shared" si="32"/>
        <v>4069.3</v>
      </c>
      <c r="G314" s="154">
        <f>G315+G319</f>
        <v>0</v>
      </c>
      <c r="H314" s="154">
        <f t="shared" ref="H314:I314" si="37">H315+H319</f>
        <v>0</v>
      </c>
      <c r="I314" s="154">
        <f t="shared" si="37"/>
        <v>4069.3</v>
      </c>
      <c r="J314" s="22"/>
      <c r="K314" s="22"/>
      <c r="L314" s="22"/>
    </row>
    <row r="315" spans="1:12" ht="31.5">
      <c r="A315" s="64" t="s">
        <v>676</v>
      </c>
      <c r="B315" s="177" t="s">
        <v>856</v>
      </c>
      <c r="C315" s="89"/>
      <c r="D315" s="90"/>
      <c r="E315" s="90"/>
      <c r="F315" s="154">
        <f t="shared" si="32"/>
        <v>4069.3</v>
      </c>
      <c r="G315" s="154"/>
      <c r="H315" s="154">
        <f>SUBTOTAL(9,H316:H318)</f>
        <v>0</v>
      </c>
      <c r="I315" s="154">
        <f>SUBTOTAL(9,I316:I318)</f>
        <v>4069.3</v>
      </c>
      <c r="L315" s="18"/>
    </row>
    <row r="316" spans="1:12" ht="63">
      <c r="A316" s="170" t="s">
        <v>857</v>
      </c>
      <c r="B316" s="167" t="s">
        <v>679</v>
      </c>
      <c r="C316" s="94">
        <v>100</v>
      </c>
      <c r="D316" s="95" t="s">
        <v>261</v>
      </c>
      <c r="E316" s="95" t="s">
        <v>452</v>
      </c>
      <c r="F316" s="60">
        <f t="shared" si="32"/>
        <v>3969.3</v>
      </c>
      <c r="G316" s="60"/>
      <c r="H316" s="60">
        <v>0</v>
      </c>
      <c r="I316" s="49">
        <v>3969.3</v>
      </c>
      <c r="L316" s="18"/>
    </row>
    <row r="317" spans="1:12" ht="31.5" hidden="1">
      <c r="A317" s="170" t="s">
        <v>986</v>
      </c>
      <c r="B317" s="167" t="s">
        <v>679</v>
      </c>
      <c r="C317" s="94">
        <v>800</v>
      </c>
      <c r="D317" s="95" t="s">
        <v>261</v>
      </c>
      <c r="E317" s="95" t="s">
        <v>452</v>
      </c>
      <c r="F317" s="60">
        <f t="shared" ref="F317" si="38">G317+H317+I317</f>
        <v>0</v>
      </c>
      <c r="G317" s="60"/>
      <c r="H317" s="60">
        <v>0</v>
      </c>
      <c r="I317" s="49"/>
      <c r="L317" s="18"/>
    </row>
    <row r="318" spans="1:12" ht="63">
      <c r="A318" s="170" t="s">
        <v>833</v>
      </c>
      <c r="B318" s="167" t="s">
        <v>680</v>
      </c>
      <c r="C318" s="94">
        <v>100</v>
      </c>
      <c r="D318" s="95" t="s">
        <v>261</v>
      </c>
      <c r="E318" s="95" t="s">
        <v>452</v>
      </c>
      <c r="F318" s="60">
        <f t="shared" si="32"/>
        <v>100</v>
      </c>
      <c r="G318" s="60"/>
      <c r="H318" s="60">
        <v>0</v>
      </c>
      <c r="I318" s="49">
        <v>100</v>
      </c>
      <c r="L318" s="18"/>
    </row>
    <row r="319" spans="1:12" ht="31.5" hidden="1">
      <c r="A319" s="64" t="s">
        <v>722</v>
      </c>
      <c r="B319" s="177" t="s">
        <v>869</v>
      </c>
      <c r="C319" s="89"/>
      <c r="D319" s="90"/>
      <c r="E319" s="90"/>
      <c r="F319" s="154">
        <f t="shared" ref="F319:F320" si="39">G319+H319+I319</f>
        <v>0</v>
      </c>
      <c r="G319" s="154"/>
      <c r="H319" s="154">
        <f>SUBTOTAL(9,H320:H321)</f>
        <v>0</v>
      </c>
      <c r="I319" s="154">
        <f>I320</f>
        <v>0</v>
      </c>
      <c r="L319" s="18"/>
    </row>
    <row r="320" spans="1:12" ht="31.5" hidden="1">
      <c r="A320" s="170" t="s">
        <v>724</v>
      </c>
      <c r="B320" s="167" t="s">
        <v>723</v>
      </c>
      <c r="C320" s="94">
        <v>200</v>
      </c>
      <c r="D320" s="95" t="s">
        <v>261</v>
      </c>
      <c r="E320" s="95" t="s">
        <v>452</v>
      </c>
      <c r="F320" s="60">
        <f t="shared" si="39"/>
        <v>0</v>
      </c>
      <c r="G320" s="60"/>
      <c r="H320" s="60">
        <v>0</v>
      </c>
      <c r="I320" s="49"/>
      <c r="L320" s="18"/>
    </row>
    <row r="321" spans="1:12" s="9" customFormat="1" ht="15.75">
      <c r="A321" s="163" t="s">
        <v>681</v>
      </c>
      <c r="B321" s="164" t="s">
        <v>858</v>
      </c>
      <c r="C321" s="94"/>
      <c r="D321" s="95"/>
      <c r="E321" s="95"/>
      <c r="F321" s="154">
        <f>G321+H321+I321</f>
        <v>2905</v>
      </c>
      <c r="G321" s="154"/>
      <c r="H321" s="154">
        <f>H322+H342</f>
        <v>0</v>
      </c>
      <c r="I321" s="154">
        <f>I322+I342</f>
        <v>2905</v>
      </c>
      <c r="J321" s="22"/>
      <c r="K321" s="22"/>
      <c r="L321" s="22"/>
    </row>
    <row r="322" spans="1:12" ht="31.5">
      <c r="A322" s="64" t="s">
        <v>683</v>
      </c>
      <c r="B322" s="177" t="s">
        <v>859</v>
      </c>
      <c r="C322" s="89"/>
      <c r="D322" s="90"/>
      <c r="E322" s="90"/>
      <c r="F322" s="154">
        <f>G322+H322+I322</f>
        <v>2905</v>
      </c>
      <c r="G322" s="154"/>
      <c r="H322" s="154">
        <f>SUBTOTAL(9,H323:H325)</f>
        <v>0</v>
      </c>
      <c r="I322" s="154">
        <f>SUBTOTAL(9,I323:I325)</f>
        <v>2905</v>
      </c>
      <c r="L322" s="18"/>
    </row>
    <row r="323" spans="1:12" ht="63">
      <c r="A323" s="170" t="s">
        <v>835</v>
      </c>
      <c r="B323" s="167" t="s">
        <v>685</v>
      </c>
      <c r="C323" s="94">
        <v>100</v>
      </c>
      <c r="D323" s="95" t="s">
        <v>261</v>
      </c>
      <c r="E323" s="95" t="s">
        <v>464</v>
      </c>
      <c r="F323" s="60">
        <f>G323+H323+I323</f>
        <v>2540.8000000000002</v>
      </c>
      <c r="G323" s="60"/>
      <c r="H323" s="60">
        <v>0</v>
      </c>
      <c r="I323" s="49">
        <v>2540.8000000000002</v>
      </c>
      <c r="L323" s="18"/>
    </row>
    <row r="324" spans="1:12" ht="94.5">
      <c r="A324" s="170" t="s">
        <v>282</v>
      </c>
      <c r="B324" s="167" t="s">
        <v>1022</v>
      </c>
      <c r="C324" s="94">
        <v>100</v>
      </c>
      <c r="D324" s="95" t="s">
        <v>261</v>
      </c>
      <c r="E324" s="95" t="s">
        <v>464</v>
      </c>
      <c r="F324" s="60">
        <f>G324+H324+I324</f>
        <v>229.2</v>
      </c>
      <c r="G324" s="60"/>
      <c r="H324" s="60"/>
      <c r="I324" s="49">
        <v>229.2</v>
      </c>
      <c r="L324" s="18"/>
    </row>
    <row r="325" spans="1:12" ht="47.25">
      <c r="A325" s="170" t="s">
        <v>280</v>
      </c>
      <c r="B325" s="167" t="s">
        <v>686</v>
      </c>
      <c r="C325" s="94">
        <v>200</v>
      </c>
      <c r="D325" s="95" t="s">
        <v>261</v>
      </c>
      <c r="E325" s="95" t="s">
        <v>464</v>
      </c>
      <c r="F325" s="60">
        <f>G325+H325+I325</f>
        <v>135</v>
      </c>
      <c r="G325" s="60"/>
      <c r="H325" s="60">
        <v>0</v>
      </c>
      <c r="I325" s="49">
        <v>135</v>
      </c>
      <c r="L325" s="18"/>
    </row>
    <row r="326" spans="1:12">
      <c r="I326" s="57" t="s">
        <v>1156</v>
      </c>
      <c r="L326" s="18"/>
    </row>
    <row r="327" spans="1:12">
      <c r="L327" s="18"/>
    </row>
    <row r="328" spans="1:12">
      <c r="F328" s="58"/>
      <c r="G328" s="58"/>
      <c r="H328" s="58"/>
      <c r="I328" s="58"/>
      <c r="L328" s="18"/>
    </row>
    <row r="329" spans="1:12">
      <c r="L329" s="18"/>
    </row>
    <row r="330" spans="1:12">
      <c r="F330" s="58"/>
      <c r="G330" s="58"/>
      <c r="H330" s="58"/>
      <c r="I330" s="58"/>
    </row>
  </sheetData>
  <mergeCells count="1">
    <mergeCell ref="A11:I11"/>
  </mergeCells>
  <pageMargins left="0.31496062992125984" right="0.31496062992125984" top="0.51181102362204722" bottom="0.23622047244094491" header="0.27559055118110237" footer="0.19685039370078741"/>
  <pageSetup paperSize="9" scale="78" fitToHeight="18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8"/>
  <sheetViews>
    <sheetView tabSelected="1" workbookViewId="0">
      <selection activeCell="C5" sqref="C5"/>
    </sheetView>
  </sheetViews>
  <sheetFormatPr defaultRowHeight="15"/>
  <cols>
    <col min="1" max="1" width="29.7109375" customWidth="1"/>
    <col min="2" max="2" width="56" customWidth="1"/>
    <col min="3" max="3" width="15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C1" s="239" t="s">
        <v>730</v>
      </c>
    </row>
    <row r="2" spans="1:9" ht="15.75">
      <c r="C2" s="239" t="s">
        <v>250</v>
      </c>
    </row>
    <row r="3" spans="1:9" ht="15.75">
      <c r="C3" s="239" t="s">
        <v>1</v>
      </c>
    </row>
    <row r="4" spans="1:9" ht="15.75">
      <c r="C4" s="67" t="s">
        <v>1185</v>
      </c>
    </row>
    <row r="6" spans="1:9" ht="15.75" customHeight="1">
      <c r="A6" s="194"/>
      <c r="B6" s="194"/>
      <c r="C6" s="194" t="s">
        <v>1160</v>
      </c>
      <c r="D6" s="59"/>
      <c r="E6" s="59"/>
      <c r="F6" s="59"/>
      <c r="G6" s="59"/>
      <c r="H6" s="59"/>
      <c r="I6" s="59"/>
    </row>
    <row r="7" spans="1:9" ht="15.75" customHeight="1">
      <c r="A7" s="194"/>
      <c r="B7" s="194"/>
      <c r="C7" s="194" t="s">
        <v>250</v>
      </c>
      <c r="D7" s="59"/>
      <c r="E7" s="59"/>
      <c r="F7" s="59"/>
      <c r="G7" s="59"/>
      <c r="H7" s="59"/>
      <c r="I7" s="59"/>
    </row>
    <row r="8" spans="1:9" ht="15.75" customHeight="1">
      <c r="A8" s="194"/>
      <c r="B8" s="194"/>
      <c r="C8" s="194" t="s">
        <v>1</v>
      </c>
      <c r="D8" s="59"/>
      <c r="E8" s="59"/>
      <c r="F8" s="59"/>
      <c r="G8" s="59"/>
      <c r="H8" s="59"/>
      <c r="I8" s="59"/>
    </row>
    <row r="9" spans="1:9" ht="15.75" customHeight="1">
      <c r="A9" s="194"/>
      <c r="B9" s="194"/>
      <c r="C9" s="67" t="s">
        <v>1144</v>
      </c>
      <c r="D9" s="59"/>
      <c r="E9" s="59"/>
      <c r="F9" s="59"/>
      <c r="G9" s="59"/>
      <c r="H9" s="59"/>
      <c r="I9" s="59"/>
    </row>
    <row r="10" spans="1:9" ht="15.75" customHeight="1">
      <c r="A10" s="194"/>
      <c r="B10" s="194"/>
      <c r="C10" s="194"/>
      <c r="D10" s="59"/>
      <c r="E10" s="59"/>
      <c r="F10" s="59"/>
      <c r="G10" s="59"/>
      <c r="H10" s="59"/>
      <c r="I10" s="59"/>
    </row>
    <row r="11" spans="1:9" ht="37.5" customHeight="1">
      <c r="A11" s="253" t="s">
        <v>1077</v>
      </c>
      <c r="B11" s="253"/>
      <c r="C11" s="253"/>
    </row>
    <row r="12" spans="1:9" ht="15.75">
      <c r="A12" s="254"/>
      <c r="B12" s="254"/>
      <c r="C12" s="254"/>
    </row>
    <row r="13" spans="1:9" ht="15.75">
      <c r="A13" s="255" t="s">
        <v>873</v>
      </c>
      <c r="B13" s="255"/>
      <c r="C13" s="255"/>
    </row>
    <row r="14" spans="1:9" ht="15.75">
      <c r="A14" s="69" t="s">
        <v>874</v>
      </c>
      <c r="B14" s="70"/>
      <c r="C14" s="71">
        <f>-C18</f>
        <v>-82771.199999999721</v>
      </c>
    </row>
    <row r="15" spans="1:9" ht="15.75">
      <c r="A15" s="256" t="s">
        <v>875</v>
      </c>
      <c r="B15" s="256"/>
      <c r="C15" s="236">
        <f>C14/'Приложение 1'!C21</f>
        <v>-0.4513697950351665</v>
      </c>
    </row>
    <row r="16" spans="1:9" ht="15.75">
      <c r="B16" s="72"/>
      <c r="C16" s="73" t="s">
        <v>876</v>
      </c>
    </row>
    <row r="17" spans="1:7" ht="47.25">
      <c r="A17" s="65" t="s">
        <v>4</v>
      </c>
      <c r="B17" s="65" t="s">
        <v>252</v>
      </c>
      <c r="C17" s="65" t="s">
        <v>258</v>
      </c>
    </row>
    <row r="18" spans="1:7" ht="31.5">
      <c r="A18" s="74" t="s">
        <v>877</v>
      </c>
      <c r="B18" s="74" t="s">
        <v>878</v>
      </c>
      <c r="C18" s="75">
        <f>SUM(C19,C25)</f>
        <v>82771.199999999721</v>
      </c>
    </row>
    <row r="19" spans="1:7" ht="31.5">
      <c r="A19" s="74" t="s">
        <v>879</v>
      </c>
      <c r="B19" s="74" t="s">
        <v>880</v>
      </c>
      <c r="C19" s="75">
        <f>SUM(C21,C23)</f>
        <v>-19500</v>
      </c>
    </row>
    <row r="20" spans="1:7" ht="47.25">
      <c r="A20" s="62" t="s">
        <v>881</v>
      </c>
      <c r="B20" s="62" t="s">
        <v>882</v>
      </c>
      <c r="C20" s="76">
        <f>SUM(C22,C24)</f>
        <v>-19500</v>
      </c>
    </row>
    <row r="21" spans="1:7" ht="47.25">
      <c r="A21" s="66" t="s">
        <v>883</v>
      </c>
      <c r="B21" s="66" t="s">
        <v>914</v>
      </c>
      <c r="C21" s="77">
        <f t="shared" ref="C21:C35" si="0">SUM(C22)</f>
        <v>0</v>
      </c>
    </row>
    <row r="22" spans="1:7" ht="47.25">
      <c r="A22" s="66" t="s">
        <v>884</v>
      </c>
      <c r="B22" s="66" t="s">
        <v>913</v>
      </c>
      <c r="C22" s="77">
        <v>0</v>
      </c>
    </row>
    <row r="23" spans="1:7" ht="47.25">
      <c r="A23" s="66" t="s">
        <v>885</v>
      </c>
      <c r="B23" s="66" t="s">
        <v>915</v>
      </c>
      <c r="C23" s="77">
        <f t="shared" si="0"/>
        <v>-19500</v>
      </c>
    </row>
    <row r="24" spans="1:7" ht="47.25">
      <c r="A24" s="66" t="s">
        <v>886</v>
      </c>
      <c r="B24" s="66" t="s">
        <v>912</v>
      </c>
      <c r="C24" s="77">
        <v>-19500</v>
      </c>
    </row>
    <row r="25" spans="1:7" ht="31.5">
      <c r="A25" s="74" t="s">
        <v>887</v>
      </c>
      <c r="B25" s="74" t="s">
        <v>888</v>
      </c>
      <c r="C25" s="78">
        <f>SUM(C26,C30)</f>
        <v>102271.19999999972</v>
      </c>
      <c r="F25" s="79"/>
      <c r="G25" s="79"/>
    </row>
    <row r="26" spans="1:7" ht="15.75">
      <c r="A26" s="74" t="s">
        <v>889</v>
      </c>
      <c r="B26" s="74" t="s">
        <v>890</v>
      </c>
      <c r="C26" s="80">
        <f>SUM(C27)</f>
        <v>-1909534.2000000002</v>
      </c>
    </row>
    <row r="27" spans="1:7" ht="15.75">
      <c r="A27" s="81" t="s">
        <v>891</v>
      </c>
      <c r="B27" s="81" t="s">
        <v>892</v>
      </c>
      <c r="C27" s="82">
        <f t="shared" si="0"/>
        <v>-1909534.2000000002</v>
      </c>
    </row>
    <row r="28" spans="1:7" ht="31.5">
      <c r="A28" s="63" t="s">
        <v>893</v>
      </c>
      <c r="B28" s="63" t="s">
        <v>894</v>
      </c>
      <c r="C28" s="83">
        <f t="shared" si="0"/>
        <v>-1909534.2000000002</v>
      </c>
    </row>
    <row r="29" spans="1:7" ht="31.5">
      <c r="A29" s="84" t="s">
        <v>895</v>
      </c>
      <c r="B29" s="84" t="s">
        <v>870</v>
      </c>
      <c r="C29" s="85">
        <f>-'Приложение 1'!C203</f>
        <v>-1909534.2000000002</v>
      </c>
    </row>
    <row r="30" spans="1:7" ht="15.75">
      <c r="A30" s="62" t="s">
        <v>896</v>
      </c>
      <c r="B30" s="62" t="s">
        <v>897</v>
      </c>
      <c r="C30" s="78">
        <f t="shared" si="0"/>
        <v>2011805.4</v>
      </c>
    </row>
    <row r="31" spans="1:7" ht="15.75">
      <c r="A31" s="63" t="s">
        <v>898</v>
      </c>
      <c r="B31" s="63" t="s">
        <v>899</v>
      </c>
      <c r="C31" s="83">
        <f t="shared" si="0"/>
        <v>2011805.4</v>
      </c>
    </row>
    <row r="32" spans="1:7" ht="31.5">
      <c r="A32" s="63" t="s">
        <v>900</v>
      </c>
      <c r="B32" s="63" t="s">
        <v>901</v>
      </c>
      <c r="C32" s="83">
        <f t="shared" si="0"/>
        <v>2011805.4</v>
      </c>
    </row>
    <row r="33" spans="1:7" ht="31.5">
      <c r="A33" s="84" t="s">
        <v>902</v>
      </c>
      <c r="B33" s="84" t="s">
        <v>871</v>
      </c>
      <c r="C33" s="85">
        <f>SUM('Приложение 2'!G16+19500)</f>
        <v>2011805.4</v>
      </c>
      <c r="G33" s="79"/>
    </row>
    <row r="34" spans="1:7" ht="31.5" hidden="1">
      <c r="A34" s="62" t="s">
        <v>903</v>
      </c>
      <c r="B34" s="62" t="s">
        <v>904</v>
      </c>
      <c r="C34" s="86">
        <f t="shared" si="0"/>
        <v>0</v>
      </c>
    </row>
    <row r="35" spans="1:7" ht="31.5" hidden="1">
      <c r="A35" s="74" t="s">
        <v>905</v>
      </c>
      <c r="B35" s="74" t="s">
        <v>906</v>
      </c>
      <c r="C35" s="77">
        <f t="shared" si="0"/>
        <v>0</v>
      </c>
    </row>
    <row r="36" spans="1:7" ht="31.5" hidden="1">
      <c r="A36" s="81" t="s">
        <v>907</v>
      </c>
      <c r="B36" s="81" t="s">
        <v>908</v>
      </c>
      <c r="C36" s="77">
        <f>SUM(C37)</f>
        <v>0</v>
      </c>
    </row>
    <row r="37" spans="1:7" ht="47.25" hidden="1">
      <c r="A37" s="81" t="s">
        <v>909</v>
      </c>
      <c r="B37" s="81" t="s">
        <v>872</v>
      </c>
      <c r="C37" s="77">
        <v>0</v>
      </c>
    </row>
    <row r="38" spans="1:7">
      <c r="C38" s="68" t="s">
        <v>1156</v>
      </c>
    </row>
  </sheetData>
  <mergeCells count="4">
    <mergeCell ref="A11:C11"/>
    <mergeCell ref="A12:C12"/>
    <mergeCell ref="A13:C13"/>
    <mergeCell ref="A15:B15"/>
  </mergeCells>
  <pageMargins left="0.70866141732283472" right="0.70866141732283472" top="0.55118110236220474" bottom="0.39370078740157483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Егорова Анна Васильевна</cp:lastModifiedBy>
  <cp:lastPrinted>2022-04-13T21:38:03Z</cp:lastPrinted>
  <dcterms:created xsi:type="dcterms:W3CDTF">2020-11-08T22:57:29Z</dcterms:created>
  <dcterms:modified xsi:type="dcterms:W3CDTF">2022-04-21T05:42:25Z</dcterms:modified>
</cp:coreProperties>
</file>